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-1-1 - VRN - MŠ vnitřní..." sheetId="2" r:id="rId2"/>
    <sheet name="00-1-2 - VRN - Zateplení ..." sheetId="3" r:id="rId3"/>
    <sheet name="01-01 - Bourací práce - M..." sheetId="4" r:id="rId4"/>
    <sheet name="01-02 - Bourací práce - Z..." sheetId="5" r:id="rId5"/>
    <sheet name="01-1-1 - Navrhovaný stav ..." sheetId="6" r:id="rId6"/>
    <sheet name="01-1-2 - Navrhovaný stav ..." sheetId="7" r:id="rId7"/>
    <sheet name="01-2 - Tepelné čerpadlo -..." sheetId="8" r:id="rId8"/>
    <sheet name="01-3 - Ústřední vytápění" sheetId="9" r:id="rId9"/>
    <sheet name="01-4 - Elektroinstalace" sheetId="10" r:id="rId10"/>
    <sheet name="01-5 - VZT" sheetId="11" r:id="rId11"/>
    <sheet name="10-01 - Zpevněné plochy" sheetId="12" r:id="rId12"/>
    <sheet name="10-03 - Elektropřípojka" sheetId="13" r:id="rId13"/>
  </sheets>
  <definedNames>
    <definedName name="_xlnm.Print_Area" localSheetId="0">'Rekapitulace stavby'!$D$4:$AO$76,'Rekapitulace stavby'!$C$82:$AQ$110</definedName>
    <definedName name="_xlnm._FilterDatabase" localSheetId="1" hidden="1">'00-1-1 - VRN - MŠ vnitřní...'!$C$121:$K$128</definedName>
    <definedName name="_xlnm.Print_Area" localSheetId="1">'00-1-1 - VRN - MŠ vnitřní...'!$C$4:$J$76,'00-1-1 - VRN - MŠ vnitřní...'!$C$82:$J$101,'00-1-1 - VRN - MŠ vnitřní...'!$C$107:$K$128</definedName>
    <definedName name="_xlnm._FilterDatabase" localSheetId="2" hidden="1">'00-1-2 - VRN - Zateplení ...'!$C$121:$K$130</definedName>
    <definedName name="_xlnm.Print_Area" localSheetId="2">'00-1-2 - VRN - Zateplení ...'!$C$4:$J$76,'00-1-2 - VRN - Zateplení ...'!$C$82:$J$101,'00-1-2 - VRN - Zateplení ...'!$C$107:$K$130</definedName>
    <definedName name="_xlnm._FilterDatabase" localSheetId="3" hidden="1">'01-01 - Bourací práce - M...'!$C$139:$K$619</definedName>
    <definedName name="_xlnm.Print_Area" localSheetId="3">'01-01 - Bourací práce - M...'!$C$4:$J$76,'01-01 - Bourací práce - M...'!$C$82:$J$119,'01-01 - Bourací práce - M...'!$C$125:$K$619</definedName>
    <definedName name="_xlnm._FilterDatabase" localSheetId="4" hidden="1">'01-02 - Bourací práce - Z...'!$C$130:$K$326</definedName>
    <definedName name="_xlnm.Print_Area" localSheetId="4">'01-02 - Bourací práce - Z...'!$C$4:$J$76,'01-02 - Bourací práce - Z...'!$C$82:$J$110,'01-02 - Bourací práce - Z...'!$C$116:$K$326</definedName>
    <definedName name="_xlnm._FilterDatabase" localSheetId="5" hidden="1">'01-1-1 - Navrhovaný stav ...'!$C$140:$K$966</definedName>
    <definedName name="_xlnm.Print_Area" localSheetId="5">'01-1-1 - Navrhovaný stav ...'!$C$4:$J$76,'01-1-1 - Navrhovaný stav ...'!$C$82:$J$120,'01-1-1 - Navrhovaný stav ...'!$C$126:$K$966</definedName>
    <definedName name="_xlnm._FilterDatabase" localSheetId="6" hidden="1">'01-1-2 - Navrhovaný stav ...'!$C$142:$K$746</definedName>
    <definedName name="_xlnm.Print_Area" localSheetId="6">'01-1-2 - Navrhovaný stav ...'!$C$4:$J$76,'01-1-2 - Navrhovaný stav ...'!$C$82:$J$122,'01-1-2 - Navrhovaný stav ...'!$C$128:$K$746</definedName>
    <definedName name="_xlnm._FilterDatabase" localSheetId="7" hidden="1">'01-2 - Tepelné čerpadlo -...'!$C$128:$K$208</definedName>
    <definedName name="_xlnm.Print_Area" localSheetId="7">'01-2 - Tepelné čerpadlo -...'!$C$4:$J$76,'01-2 - Tepelné čerpadlo -...'!$C$82:$J$108,'01-2 - Tepelné čerpadlo -...'!$C$114:$K$208</definedName>
    <definedName name="_xlnm._FilterDatabase" localSheetId="8" hidden="1">'01-3 - Ústřední vytápění'!$C$127:$K$307</definedName>
    <definedName name="_xlnm.Print_Area" localSheetId="8">'01-3 - Ústřední vytápění'!$C$4:$J$76,'01-3 - Ústřední vytápění'!$C$82:$J$107,'01-3 - Ústřední vytápění'!$C$113:$K$307</definedName>
    <definedName name="_xlnm._FilterDatabase" localSheetId="9" hidden="1">'01-4 - Elektroinstalace'!$C$125:$K$219</definedName>
    <definedName name="_xlnm.Print_Area" localSheetId="9">'01-4 - Elektroinstalace'!$C$4:$J$76,'01-4 - Elektroinstalace'!$C$82:$J$105,'01-4 - Elektroinstalace'!$C$111:$K$219</definedName>
    <definedName name="_xlnm._FilterDatabase" localSheetId="10" hidden="1">'01-5 - VZT'!$C$124:$K$242</definedName>
    <definedName name="_xlnm.Print_Area" localSheetId="10">'01-5 - VZT'!$C$4:$J$76,'01-5 - VZT'!$C$82:$J$104,'01-5 - VZT'!$C$110:$K$242</definedName>
    <definedName name="_xlnm._FilterDatabase" localSheetId="11" hidden="1">'10-01 - Zpevněné plochy'!$C$124:$K$182</definedName>
    <definedName name="_xlnm.Print_Area" localSheetId="11">'10-01 - Zpevněné plochy'!$C$4:$J$76,'10-01 - Zpevněné plochy'!$C$82:$J$104,'10-01 - Zpevněné plochy'!$C$110:$K$182</definedName>
    <definedName name="_xlnm._FilterDatabase" localSheetId="12" hidden="1">'10-03 - Elektropřípojka'!$C$123:$K$147</definedName>
    <definedName name="_xlnm.Print_Area" localSheetId="12">'10-03 - Elektropřípojka'!$C$4:$J$76,'10-03 - Elektropřípojka'!$C$82:$J$103,'10-03 - Elektropřípojka'!$C$109:$K$147</definedName>
    <definedName name="_xlnm.Print_Titles" localSheetId="0">'Rekapitulace stavby'!$92:$92</definedName>
    <definedName name="_xlnm.Print_Titles" localSheetId="1">'00-1-1 - VRN - MŠ vnitřní...'!$121:$121</definedName>
    <definedName name="_xlnm.Print_Titles" localSheetId="2">'00-1-2 - VRN - Zateplení ...'!$121:$121</definedName>
    <definedName name="_xlnm.Print_Titles" localSheetId="3">'01-01 - Bourací práce - M...'!$139:$139</definedName>
    <definedName name="_xlnm.Print_Titles" localSheetId="4">'01-02 - Bourací práce - Z...'!$130:$130</definedName>
    <definedName name="_xlnm.Print_Titles" localSheetId="5">'01-1-1 - Navrhovaný stav ...'!$140:$140</definedName>
    <definedName name="_xlnm.Print_Titles" localSheetId="6">'01-1-2 - Navrhovaný stav ...'!$142:$142</definedName>
    <definedName name="_xlnm.Print_Titles" localSheetId="7">'01-2 - Tepelné čerpadlo -...'!$128:$128</definedName>
    <definedName name="_xlnm.Print_Titles" localSheetId="8">'01-3 - Ústřední vytápění'!$127:$127</definedName>
    <definedName name="_xlnm.Print_Titles" localSheetId="9">'01-4 - Elektroinstalace'!$125:$125</definedName>
    <definedName name="_xlnm.Print_Titles" localSheetId="10">'01-5 - VZT'!$124:$124</definedName>
    <definedName name="_xlnm.Print_Titles" localSheetId="11">'10-01 - Zpevněné plochy'!$124:$124</definedName>
    <definedName name="_xlnm.Print_Titles" localSheetId="12">'10-03 - Elektropřípojka'!$123:$123</definedName>
  </definedNames>
  <calcPr fullCalcOnLoad="1"/>
</workbook>
</file>

<file path=xl/sharedStrings.xml><?xml version="1.0" encoding="utf-8"?>
<sst xmlns="http://schemas.openxmlformats.org/spreadsheetml/2006/main" count="30415" uniqueCount="3056">
  <si>
    <t>Export Komplet</t>
  </si>
  <si>
    <t/>
  </si>
  <si>
    <t>2.0</t>
  </si>
  <si>
    <t>ZAMOK</t>
  </si>
  <si>
    <t>False</t>
  </si>
  <si>
    <t>{a574ef38-853f-4bce-8fb6-b62ca8ad3033}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</si>
  <si>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</si>
  <si>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</si>
  <si>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</si>
  <si>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</si>
  <si>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</si>
  <si>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</si>
  <si>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</si>
  <si>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</si>
  <si>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</si>
  <si>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</si>
  <si>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</si>
  <si>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objektu mateřské školy č.p. 367 na parc. č. st. 412 a 2464/4 v k.ú. Horní Cerekev</t>
  </si>
  <si>
    <t>KSO:</t>
  </si>
  <si>
    <t>CC-CZ:</t>
  </si>
  <si>
    <t>Místo:</t>
  </si>
  <si>
    <t>Horní Cerekev</t>
  </si>
  <si>
    <t>Datum:</t>
  </si>
  <si>
    <t>20. 11. 2020</t>
  </si>
  <si>
    <t>Zadavatel:</t>
  </si>
  <si>
    <t>IČ:</t>
  </si>
  <si>
    <t>Město Horní Cerekev</t>
  </si>
  <si>
    <t>DIČ:</t>
  </si>
  <si>
    <t>Uchazeč:</t>
  </si>
  <si>
    <t>Vyplň údaj</t>
  </si>
  <si>
    <t>Projektant:</t>
  </si>
  <si>
    <t>INTEGRA Pelhřimov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</si>
  <si>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</si>
  <si>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</si>
  <si>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</si>
  <si>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</si>
  <si>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</si>
  <si>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</si>
  <si>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</si>
  <si>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</si>
  <si>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</si>
  <si>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</si>
  <si>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</si>
  <si>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</si>
  <si>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</si>
  <si>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</si>
  <si>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</si>
  <si>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</si>
  <si>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</si>
  <si>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</si>
  <si>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</si>
  <si>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</si>
  <si>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</si>
  <si>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</si>
  <si>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</si>
  <si>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</si>
  <si>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</si>
  <si>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</si>
  <si>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</si>
  <si>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</si>
  <si>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</si>
  <si>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</si>
  <si>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</si>
  <si>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</si>
  <si>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</si>
  <si>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</si>
  <si>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</si>
  <si>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</si>
  <si>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</si>
  <si>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</si>
  <si>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</si>
  <si>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</si>
  <si>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</si>
  <si>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</si>
  <si>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</si>
  <si>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</si>
  <si>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</si>
  <si>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</si>
  <si>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</si>
  <si>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</si>
  <si>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00</t>
  </si>
  <si>
    <t>VRN</t>
  </si>
  <si>
    <t>STA</t>
  </si>
  <si>
    <t>1</t>
  </si>
  <si>
    <t>{617d5c4f-8744-490a-ae82-9e898f778ea3}</t>
  </si>
  <si>
    <t>2</t>
  </si>
  <si>
    <t>/</t>
  </si>
  <si>
    <t>00-1-1</t>
  </si>
  <si>
    <t>VRN - MŠ vnitřní prostory</t>
  </si>
  <si>
    <t>Soupis</t>
  </si>
  <si>
    <t>{27cad04f-1c1f-478f-a458-46abfbbe1b31}</t>
  </si>
  <si>
    <t>00-1-2</t>
  </si>
  <si>
    <t>VRN - Zateplení fasády</t>
  </si>
  <si>
    <t>{faad172a-1322-47e9-b730-56f11651fbd4}</t>
  </si>
  <si>
    <t>Vlastní snížení</t>
  </si>
  <si>
    <t>{fdf5228c-b21c-4826-981d-fb73bdf2fd0e}</t>
  </si>
  <si>
    <t>01-01</t>
  </si>
  <si>
    <t>Bourací práce - MŠ vnitřní prostory</t>
  </si>
  <si>
    <t>{888f8e05-1810-4d51-a1a3-304f37182fdb}</t>
  </si>
  <si>
    <t>01-02</t>
  </si>
  <si>
    <t>Bourací práce - Zateplení fasády</t>
  </si>
  <si>
    <t>{38f90c51-6a11-469b-a957-044537fab099}</t>
  </si>
  <si>
    <t>01-1-1</t>
  </si>
  <si>
    <t>Navrhovaný stav - MŠ vnitřní prostory</t>
  </si>
  <si>
    <t>{7a5baed3-9d08-4942-a5b0-5aaea009b811}</t>
  </si>
  <si>
    <t>01-1-2</t>
  </si>
  <si>
    <t>Navrhovaný stav - Zateplení fasády</t>
  </si>
  <si>
    <t>{247221cc-a98e-4b42-9399-7b8880f9a575}</t>
  </si>
  <si>
    <t>01-2</t>
  </si>
  <si>
    <t>Tepelné čerpadlo - stavební připravenost</t>
  </si>
  <si>
    <t>{8a16e866-312a-4d7a-ae7a-55926b16e4c3}</t>
  </si>
  <si>
    <t>01-3</t>
  </si>
  <si>
    <t>Ústřední vytápění</t>
  </si>
  <si>
    <t>{6c308d6d-26ac-4b49-9867-d633ca053b5e}</t>
  </si>
  <si>
    <t>01-4</t>
  </si>
  <si>
    <t>Elektroinstalace</t>
  </si>
  <si>
    <t>{8d6cc4b2-99e0-450d-b724-f5270bd60e67}</t>
  </si>
  <si>
    <t>01-5</t>
  </si>
  <si>
    <t>VZT</t>
  </si>
  <si>
    <t>{d5599e5e-a0df-4803-b7bb-ed90db42a05e}</t>
  </si>
  <si>
    <t>10</t>
  </si>
  <si>
    <t>Zpevněné plochy, sadové úpravy, elektropřípojka</t>
  </si>
  <si>
    <t>{2290ba8f-f6ed-4127-b51a-5ddb3f5c24c6}</t>
  </si>
  <si>
    <t>10-01</t>
  </si>
  <si>
    <t>Zpevněné plochy</t>
  </si>
  <si>
    <t>{445b6b8f-edd4-4947-a614-a2c9ddc09a8e}</t>
  </si>
  <si>
    <t>10-03</t>
  </si>
  <si>
    <t>Elektropřípojka</t>
  </si>
  <si>
    <t>{61f8e282-44ad-4594-b45d-81a46fe12a4f}</t>
  </si>
  <si>
    <t>KRYCÍ LIST SOUPISU PRACÍ</t>
  </si>
  <si>
    <t>Objekt:</t>
  </si>
  <si>
    <t>00 - VRN</t>
  </si>
  <si>
    <t>Soupis:</t>
  </si>
  <si>
    <t>00-1-1 - VRN - MŠ vnitřní prostory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</si>
  <si>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</si>
  <si>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</si>
  <si>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</si>
  <si>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</si>
  <si>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</si>
  <si>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</si>
  <si>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VRN1 - Průzkumné, geodetické a projektové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</si>
  <si>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</si>
  <si>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</si>
  <si>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</si>
  <si>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</si>
  <si>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</si>
  <si>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</si>
  <si>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</si>
  <si>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</si>
  <si>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</si>
  <si>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</si>
  <si>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</si>
  <si>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</si>
  <si>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</si>
  <si>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</si>
  <si>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</si>
  <si>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</si>
  <si>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</si>
  <si>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</si>
  <si>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</si>
  <si>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013254000</t>
  </si>
  <si>
    <t>Dokumentace skutečného provedení stavby</t>
  </si>
  <si>
    <t>…</t>
  </si>
  <si>
    <t>CS ÚRS 2020 01</t>
  </si>
  <si>
    <t>1024</t>
  </si>
  <si>
    <t>-1970125350</t>
  </si>
  <si>
    <t>032103000</t>
  </si>
  <si>
    <t>Zařízení staveniště</t>
  </si>
  <si>
    <t>1988032296</t>
  </si>
  <si>
    <t>3</t>
  </si>
  <si>
    <t>045203000</t>
  </si>
  <si>
    <t>Kompletace dokladové části stavby k předání, převzetí a kolaudaci díla</t>
  </si>
  <si>
    <t>-903134073</t>
  </si>
  <si>
    <t>4</t>
  </si>
  <si>
    <t>091704001</t>
  </si>
  <si>
    <t>Zkoušky toxicity jednotlivých druhů odpadů vzniklých na stavbě - výluhem</t>
  </si>
  <si>
    <t>...</t>
  </si>
  <si>
    <t>1607028049</t>
  </si>
  <si>
    <t>00-1-2 - VRN - Zateplení fasády</t>
  </si>
  <si>
    <t>-1692033015</t>
  </si>
  <si>
    <t>013294000</t>
  </si>
  <si>
    <t>Dílenská dokumentace</t>
  </si>
  <si>
    <t>-267056943</t>
  </si>
  <si>
    <t>1336128060</t>
  </si>
  <si>
    <t>685101904</t>
  </si>
  <si>
    <t>-1564702626</t>
  </si>
  <si>
    <t>6</t>
  </si>
  <si>
    <t>032803002</t>
  </si>
  <si>
    <t>Zabezpečení výkoů přechodovými lávkami</t>
  </si>
  <si>
    <t>-1446787717</t>
  </si>
  <si>
    <t>01 - Vlastní snížení</t>
  </si>
  <si>
    <t>01-01 - Bourací práce - MŠ vnitřní prostory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</si>
  <si>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</si>
  <si>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</si>
  <si>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</si>
  <si>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</si>
  <si>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  94 - Lešení a stavební výtahy</t>
  </si>
  <si>
    <t xml:space="preserve">      96 - Bourání konstrukcí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</si>
  <si>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</si>
  <si>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</si>
  <si>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</si>
  <si>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</si>
  <si>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721 - Zdravotechnika - vnitřní kanalizace</t>
  </si>
  <si>
    <t xml:space="preserve">    725 - Zdravotechnika - zařizovací předměty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</si>
  <si>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</si>
  <si>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</si>
  <si>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</si>
  <si>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766 - Konstrukce truhlářské</t>
  </si>
  <si>
    <t xml:space="preserve">    776 - Podlahy povlakové</t>
  </si>
  <si>
    <t xml:space="preserve">    783 - Dokončovací práce - nátěry</t>
  </si>
  <si>
    <t xml:space="preserve">    784 - Dokončovací práce - malby a tapety</t>
  </si>
  <si>
    <t xml:space="preserve">    787 - Dokončovací práce - zasklívání</t>
  </si>
  <si>
    <t>HSV</t>
  </si>
  <si>
    <t>Práce a dodávky HSV</t>
  </si>
  <si>
    <t>Svislé a kompletní konstrukce</t>
  </si>
  <si>
    <t>317121151</t>
  </si>
  <si>
    <t>Montáž ŽB překladů prefabrikovaných do rýh světlosti otvoru do 1050 mm</t>
  </si>
  <si>
    <t>kus</t>
  </si>
  <si>
    <t>CS ÚRS 2020 02</t>
  </si>
  <si>
    <t>-86203883</t>
  </si>
  <si>
    <t>M</t>
  </si>
  <si>
    <t>59640021</t>
  </si>
  <si>
    <t>překlad keramický nosný š 70mm dl 1m</t>
  </si>
  <si>
    <t>8</t>
  </si>
  <si>
    <t>-915538945</t>
  </si>
  <si>
    <t>VV</t>
  </si>
  <si>
    <t>VM1</t>
  </si>
  <si>
    <t>4*3</t>
  </si>
  <si>
    <t>Součet</t>
  </si>
  <si>
    <t>59640009</t>
  </si>
  <si>
    <t>překlad keramický plochý š 145mm dl 1m</t>
  </si>
  <si>
    <t>-1853621151</t>
  </si>
  <si>
    <t>VM2</t>
  </si>
  <si>
    <t>1*7</t>
  </si>
  <si>
    <t>Úpravy povrchů, podlahy a osazování výplní</t>
  </si>
  <si>
    <t>619991011</t>
  </si>
  <si>
    <t>Obalení konstrukcí a prvků fólií přilepenou lepící páskou</t>
  </si>
  <si>
    <t>m2</t>
  </si>
  <si>
    <t>-1808372818</t>
  </si>
  <si>
    <t>619996117</t>
  </si>
  <si>
    <t>Ochrana podlahy obedněním z OSB desek</t>
  </si>
  <si>
    <t>-1812287539</t>
  </si>
  <si>
    <t>2,46+5,06+6,66+10,6+2,06+1,36+23,51+13,52+7,67</t>
  </si>
  <si>
    <t>51,59+4,4+38,15+17,28+48,06+8,34+5,16+5,09+2,19+3,57</t>
  </si>
  <si>
    <t>3,77+29,25+11,65+7,49+53,38+6,95+14,02+40,39</t>
  </si>
  <si>
    <t>2,17+4,18+2,5+4,53+21,48+15,37+7,8+63,58+55,03</t>
  </si>
  <si>
    <t>11,32+29,11+22,85</t>
  </si>
  <si>
    <t>9</t>
  </si>
  <si>
    <t>Ostatní konstrukce a práce, bourání</t>
  </si>
  <si>
    <t>94</t>
  </si>
  <si>
    <t>Lešení a stavební výtahy</t>
  </si>
  <si>
    <t>949101111</t>
  </si>
  <si>
    <t>Lešení pomocné pro objekty pozemních staveb s lešeňovou podlahou v do 1,9 m zatížení do 150 kg/m2</t>
  </si>
  <si>
    <t>896145847</t>
  </si>
  <si>
    <t>96</t>
  </si>
  <si>
    <t>Bourání konstrukcí</t>
  </si>
  <si>
    <t>7</t>
  </si>
  <si>
    <t>9600001</t>
  </si>
  <si>
    <t>Vyklizení vnitřních prostor kuchyně - č115, uložení pro další použití</t>
  </si>
  <si>
    <t>1560065821</t>
  </si>
  <si>
    <t>9600002</t>
  </si>
  <si>
    <t>Vyklizení vnitřních prostor kuchyně - č116, uložení pro další použití</t>
  </si>
  <si>
    <t>-630559579</t>
  </si>
  <si>
    <t>9600004</t>
  </si>
  <si>
    <t>Demontáž vnitřního vybavení, uložení pro další použití</t>
  </si>
  <si>
    <t>kpl</t>
  </si>
  <si>
    <t>-1619253914</t>
  </si>
  <si>
    <t>962081131</t>
  </si>
  <si>
    <t>Bourání příček ze skleněných tvárnic tl do 100 mm</t>
  </si>
  <si>
    <t>653982650</t>
  </si>
  <si>
    <t>č102</t>
  </si>
  <si>
    <t>2,25*0,7</t>
  </si>
  <si>
    <t>č132</t>
  </si>
  <si>
    <t>1,74*0,7</t>
  </si>
  <si>
    <t>11</t>
  </si>
  <si>
    <t>965046111</t>
  </si>
  <si>
    <t>Broušení stávajících betonových podlah úběr do 3 mm</t>
  </si>
  <si>
    <t>-1996887686</t>
  </si>
  <si>
    <t>č142</t>
  </si>
  <si>
    <t>29,11</t>
  </si>
  <si>
    <t>č143</t>
  </si>
  <si>
    <t>22,85</t>
  </si>
  <si>
    <t>č115</t>
  </si>
  <si>
    <t>48,06</t>
  </si>
  <si>
    <t>č116</t>
  </si>
  <si>
    <t>8,34</t>
  </si>
  <si>
    <t>č117</t>
  </si>
  <si>
    <t>5,16</t>
  </si>
  <si>
    <t>č118</t>
  </si>
  <si>
    <t>5,09</t>
  </si>
  <si>
    <t>č119</t>
  </si>
  <si>
    <t>2,19</t>
  </si>
  <si>
    <t>č120</t>
  </si>
  <si>
    <t>3,57</t>
  </si>
  <si>
    <t>č121</t>
  </si>
  <si>
    <t>3,77</t>
  </si>
  <si>
    <t>č106</t>
  </si>
  <si>
    <t>2,06</t>
  </si>
  <si>
    <t>č107</t>
  </si>
  <si>
    <t>1,36</t>
  </si>
  <si>
    <t>č123</t>
  </si>
  <si>
    <t>29,25</t>
  </si>
  <si>
    <t>č134</t>
  </si>
  <si>
    <t>2,5</t>
  </si>
  <si>
    <t>č133</t>
  </si>
  <si>
    <t>5,18</t>
  </si>
  <si>
    <t>12</t>
  </si>
  <si>
    <t>965046119</t>
  </si>
  <si>
    <t>Příplatek k broušení stávajících betonových podlah za každý další 1 mm úběru</t>
  </si>
  <si>
    <t>-1424060560</t>
  </si>
  <si>
    <t>29,11*7</t>
  </si>
  <si>
    <t>22,85*7</t>
  </si>
  <si>
    <t>48,06*7</t>
  </si>
  <si>
    <t>8,34*7</t>
  </si>
  <si>
    <t>5,16*17</t>
  </si>
  <si>
    <t>5,09*17</t>
  </si>
  <si>
    <t>2,19*7</t>
  </si>
  <si>
    <t>3,57*7</t>
  </si>
  <si>
    <t>3,77*7</t>
  </si>
  <si>
    <t>2,06*7</t>
  </si>
  <si>
    <t>1,36*7</t>
  </si>
  <si>
    <t>29,25*2</t>
  </si>
  <si>
    <t>2,5*7</t>
  </si>
  <si>
    <t>13</t>
  </si>
  <si>
    <t>965081213</t>
  </si>
  <si>
    <t>Bourání podlah z dlaždic keramických nebo xylolitových tl do 10 mm plochy přes 1 m2</t>
  </si>
  <si>
    <t>1859924982</t>
  </si>
  <si>
    <t>48,05</t>
  </si>
  <si>
    <t>14</t>
  </si>
  <si>
    <t>965081333</t>
  </si>
  <si>
    <t>Bourání podlah z dlaždic betonových, teracových nebo čedičových tl do 30 mm plochy přes 1 m2</t>
  </si>
  <si>
    <t>1048122217</t>
  </si>
  <si>
    <t>971033431</t>
  </si>
  <si>
    <t>Vybourání otvorů ve zdivu cihelném pl do 0,25 m2 na MVC nebo MV tl do 150 mm</t>
  </si>
  <si>
    <t>-2034358538</t>
  </si>
  <si>
    <t>16</t>
  </si>
  <si>
    <t>971033441</t>
  </si>
  <si>
    <t>Vybourání otvorů ve zdivu cihelném pl do 0,25 m2 na MVC nebo MV tl do 300 mm</t>
  </si>
  <si>
    <t>-1607442569</t>
  </si>
  <si>
    <t>17</t>
  </si>
  <si>
    <t>974031164</t>
  </si>
  <si>
    <t>Vysekání rýh ve zdivu cihelném hl do 150 mm š do 150 mm</t>
  </si>
  <si>
    <t>m</t>
  </si>
  <si>
    <t>-1117359336</t>
  </si>
  <si>
    <t>18</t>
  </si>
  <si>
    <t>974031287</t>
  </si>
  <si>
    <t>Vysekání rýh ve zdivu cihelném u stropu hl do 300 mm š do 300 mm</t>
  </si>
  <si>
    <t>-348296078</t>
  </si>
  <si>
    <t>1*3</t>
  </si>
  <si>
    <t>19</t>
  </si>
  <si>
    <t>977151124</t>
  </si>
  <si>
    <t>Jádrové vrty diamantovými korunkami do D 180 mm do stavebních materiálů</t>
  </si>
  <si>
    <t>-1097566766</t>
  </si>
  <si>
    <t>0,4*4</t>
  </si>
  <si>
    <t>20</t>
  </si>
  <si>
    <t>978035117</t>
  </si>
  <si>
    <t>Odsekání tenkovrstvé omítky nebo štuku obroušením v rozsahu do 100%</t>
  </si>
  <si>
    <t>-1819777555</t>
  </si>
  <si>
    <t>K.O. rozdíl výšky mezi novým a původním</t>
  </si>
  <si>
    <t>č114</t>
  </si>
  <si>
    <t>(4,32+4)*2*(1,5-1,2)</t>
  </si>
  <si>
    <t>č128</t>
  </si>
  <si>
    <t>(4,2+3,34)*2*(1,5-1,4)</t>
  </si>
  <si>
    <t>-0,8*0,1*2</t>
  </si>
  <si>
    <t>18,9</t>
  </si>
  <si>
    <t>(3,2+1,94+0,3+4,7+0,3)*2*0,1</t>
  </si>
  <si>
    <t>(9,14+5,61)*2*(2,02-1,8)</t>
  </si>
  <si>
    <t>-0,8*(2,02-1,8)*2</t>
  </si>
  <si>
    <t>(4,41+1,85)*2*(2,02-1,8)</t>
  </si>
  <si>
    <t>-0,8*(2,02-1,8)</t>
  </si>
  <si>
    <t>-0,9*(2,02-1,8)+0,4*(2,02-1,8)*2</t>
  </si>
  <si>
    <t>(2,23+2,71)*2*0,1</t>
  </si>
  <si>
    <t>(2,03+1,1+0,3)*2*(2,4-2)</t>
  </si>
  <si>
    <t>(1,9+1,1)*2*(2,02-1,5)</t>
  </si>
  <si>
    <t>-0,6*(2,02-1,5)</t>
  </si>
  <si>
    <t>-0,7*(2,02-1,5)+0,3*(2,02-1,5)*2</t>
  </si>
  <si>
    <t>(1,25+1,1)*2*(2,02-1,8)</t>
  </si>
  <si>
    <t>-0,6*(2,02-1,8)</t>
  </si>
  <si>
    <t>(12,8+2,24)*2*0,1</t>
  </si>
  <si>
    <t>(2,1+1,11+0,2*2)*2*(2,02-1,8)</t>
  </si>
  <si>
    <t>(3,8+1,2)*2*1,2</t>
  </si>
  <si>
    <t>978059511</t>
  </si>
  <si>
    <t>Odsekání a odebrání obkladů stěn z vnitřních obkládaček plochy do 1 m2</t>
  </si>
  <si>
    <t>246873306</t>
  </si>
  <si>
    <t>č134 - parapet</t>
  </si>
  <si>
    <t>0,9*0,25</t>
  </si>
  <si>
    <t>22</t>
  </si>
  <si>
    <t>978059541</t>
  </si>
  <si>
    <t>Odsekání a odebrání obkladů stěn z vnitřních obkládaček plochy přes 1 m2 včetně otlučení podkladní omítky až na zdivo</t>
  </si>
  <si>
    <t>-213930554</t>
  </si>
  <si>
    <t>(4,32+4)*2*1,2</t>
  </si>
  <si>
    <t>-0,8*1,2*2</t>
  </si>
  <si>
    <t>(4,2+3,34)*2*1,4</t>
  </si>
  <si>
    <t>-0,8*1,4*2</t>
  </si>
  <si>
    <t>14,3</t>
  </si>
  <si>
    <t>(9,14+5,61)*2*1,8</t>
  </si>
  <si>
    <t>-0,8*1,8*2</t>
  </si>
  <si>
    <t>(4,41+1,85)*2*1,8</t>
  </si>
  <si>
    <t>-0,8*1,8</t>
  </si>
  <si>
    <t>-0,9*1,8+0,4*1,8*2</t>
  </si>
  <si>
    <t>(2,03+1,1+0,3)*2*2</t>
  </si>
  <si>
    <t>-0,6*2</t>
  </si>
  <si>
    <t>(1,9+1,1)*2*1,5</t>
  </si>
  <si>
    <t>-0,6*1,5</t>
  </si>
  <si>
    <t>-0,7*1,5+0,3*1,5*2</t>
  </si>
  <si>
    <t>(1,25+1,1)*2*1,8</t>
  </si>
  <si>
    <t>-0,6*1,8</t>
  </si>
  <si>
    <t>(2,1+1,11+0,2*2)*2*1,8</t>
  </si>
  <si>
    <t>1,5</t>
  </si>
  <si>
    <t>997</t>
  </si>
  <si>
    <t>Přesun sutě</t>
  </si>
  <si>
    <t>23</t>
  </si>
  <si>
    <t>997013151</t>
  </si>
  <si>
    <t>Vnitrostaveništní doprava suti a vybouraných hmot pro budovy v do 6 m s omezením mechanizace</t>
  </si>
  <si>
    <t>t</t>
  </si>
  <si>
    <t>-397313797</t>
  </si>
  <si>
    <t>24</t>
  </si>
  <si>
    <t>997013501</t>
  </si>
  <si>
    <t>Odvoz suti a vybouraných hmot na skládku nebo meziskládku do 1 km se složením</t>
  </si>
  <si>
    <t>-360868956</t>
  </si>
  <si>
    <t>25</t>
  </si>
  <si>
    <t>997013509</t>
  </si>
  <si>
    <t>Příplatek k odvozu suti a vybouraných hmot na skládku ZKD 1 km přes 1 km</t>
  </si>
  <si>
    <t>-5446515</t>
  </si>
  <si>
    <t>59,365*29</t>
  </si>
  <si>
    <t>26</t>
  </si>
  <si>
    <t>997013601</t>
  </si>
  <si>
    <t xml:space="preserve">Poplatek za uložení na skládce (skládkovné) stavebního odpadu </t>
  </si>
  <si>
    <t>990875909</t>
  </si>
  <si>
    <t>59,408</t>
  </si>
  <si>
    <t>-23,847</t>
  </si>
  <si>
    <t>-0,241</t>
  </si>
  <si>
    <t>-1,118</t>
  </si>
  <si>
    <t>27</t>
  </si>
  <si>
    <t>997013631</t>
  </si>
  <si>
    <t>Poplatek za uložení na skládce (skládkovné) stavebního odpadu směsného</t>
  </si>
  <si>
    <t>785364002</t>
  </si>
  <si>
    <t>od.766</t>
  </si>
  <si>
    <t>21,832</t>
  </si>
  <si>
    <t>od.776</t>
  </si>
  <si>
    <t>0,233</t>
  </si>
  <si>
    <t>ostatní 3%</t>
  </si>
  <si>
    <t>59,365*0,03</t>
  </si>
  <si>
    <t>28</t>
  </si>
  <si>
    <t>997013812</t>
  </si>
  <si>
    <t xml:space="preserve">Poplatek za uložení na skládce (skládkovné) stavebního odpadu na bázi sádry  </t>
  </si>
  <si>
    <t>-1703789697</t>
  </si>
  <si>
    <t>od.763</t>
  </si>
  <si>
    <t>0,241</t>
  </si>
  <si>
    <t>29</t>
  </si>
  <si>
    <t>997013814</t>
  </si>
  <si>
    <t xml:space="preserve">Poplatek za uložení na skládce (skládkovné) stavebního odpadu izolací </t>
  </si>
  <si>
    <t>-2110943006</t>
  </si>
  <si>
    <t>od.713</t>
  </si>
  <si>
    <t>1,076</t>
  </si>
  <si>
    <t>998</t>
  </si>
  <si>
    <t>Přesun hmot</t>
  </si>
  <si>
    <t>30</t>
  </si>
  <si>
    <t>998017001</t>
  </si>
  <si>
    <t>Přesun hmot s omezením mechanizace pro budovy v do 6 m</t>
  </si>
  <si>
    <t>-831910023</t>
  </si>
  <si>
    <t>PSV</t>
  </si>
  <si>
    <t>Práce a dodávky PSV</t>
  </si>
  <si>
    <t>713</t>
  </si>
  <si>
    <t>Izolace tepelné</t>
  </si>
  <si>
    <t>31</t>
  </si>
  <si>
    <t>713110811</t>
  </si>
  <si>
    <t>Odstranění tepelné izolace stropů volně kladené z vláknitých materiálů suchých tl do 100 mm</t>
  </si>
  <si>
    <t>-714449022</t>
  </si>
  <si>
    <t>podhled S1+S2</t>
  </si>
  <si>
    <t>30,22*14,75</t>
  </si>
  <si>
    <t>5,21*(4,75+14,75)</t>
  </si>
  <si>
    <t>13,2*12,26</t>
  </si>
  <si>
    <t>6,25*3,7</t>
  </si>
  <si>
    <t>9,78*3,7</t>
  </si>
  <si>
    <t>721</t>
  </si>
  <si>
    <t>Zdravotechnika - vnitřní kanalizace</t>
  </si>
  <si>
    <t>32</t>
  </si>
  <si>
    <t>721210813</t>
  </si>
  <si>
    <t xml:space="preserve">Demontáž vpustí podlahových  </t>
  </si>
  <si>
    <t>-1274159160</t>
  </si>
  <si>
    <t>725</t>
  </si>
  <si>
    <t>Zdravotechnika - zařizovací předměty</t>
  </si>
  <si>
    <t>33</t>
  </si>
  <si>
    <t>725110814</t>
  </si>
  <si>
    <t xml:space="preserve">Demontáž klozetu Kombi, odsávací  </t>
  </si>
  <si>
    <t>soubor</t>
  </si>
  <si>
    <t>-425519421</t>
  </si>
  <si>
    <t>34</t>
  </si>
  <si>
    <t>725210821</t>
  </si>
  <si>
    <t xml:space="preserve">Demontáž umyvadel bez výtokových armatur  </t>
  </si>
  <si>
    <t>-1761313466</t>
  </si>
  <si>
    <t>35</t>
  </si>
  <si>
    <t>725330820</t>
  </si>
  <si>
    <t xml:space="preserve">Demontáž výlevka diturvitová  </t>
  </si>
  <si>
    <t>2056216684</t>
  </si>
  <si>
    <t>36</t>
  </si>
  <si>
    <t>725530823</t>
  </si>
  <si>
    <t xml:space="preserve">Demontáž ohřívač elektrický tlakový do 200 litrů </t>
  </si>
  <si>
    <t>1879847997</t>
  </si>
  <si>
    <t>37</t>
  </si>
  <si>
    <t>725820801</t>
  </si>
  <si>
    <t xml:space="preserve">Demontáž baterie do G 3 / 4 </t>
  </si>
  <si>
    <t>-1217772893</t>
  </si>
  <si>
    <t>751</t>
  </si>
  <si>
    <t>Vzduchotechnika</t>
  </si>
  <si>
    <t>38</t>
  </si>
  <si>
    <t>751001</t>
  </si>
  <si>
    <t>Odpojení digestoře - č.115</t>
  </si>
  <si>
    <t>-1405838873</t>
  </si>
  <si>
    <t>762</t>
  </si>
  <si>
    <t>Konstrukce tesařské</t>
  </si>
  <si>
    <t>39</t>
  </si>
  <si>
    <t>76290001</t>
  </si>
  <si>
    <t>M+D revize konstrukce krovu</t>
  </si>
  <si>
    <t>-1237911916</t>
  </si>
  <si>
    <t>763</t>
  </si>
  <si>
    <t>Konstrukce suché výstavby</t>
  </si>
  <si>
    <t>40</t>
  </si>
  <si>
    <t>763135812</t>
  </si>
  <si>
    <t>Demontáž podhledu sádrokartonového kazetového na roštu polozapuštěném vč.parozábrany</t>
  </si>
  <si>
    <t>-1628440142</t>
  </si>
  <si>
    <t>podhled S2</t>
  </si>
  <si>
    <t>č110</t>
  </si>
  <si>
    <t>7,67</t>
  </si>
  <si>
    <t>č125</t>
  </si>
  <si>
    <t>7,49</t>
  </si>
  <si>
    <t>č138</t>
  </si>
  <si>
    <t>7,8</t>
  </si>
  <si>
    <t>766</t>
  </si>
  <si>
    <t>Konstrukce truhlářské</t>
  </si>
  <si>
    <t>41</t>
  </si>
  <si>
    <t>766421811</t>
  </si>
  <si>
    <t>Demontáž truhlářského obložení podhledů z panelů plochy do 1,5 m2 vč.parozábrany</t>
  </si>
  <si>
    <t>1944043631</t>
  </si>
  <si>
    <t>podhled S1</t>
  </si>
  <si>
    <t>č102-110</t>
  </si>
  <si>
    <t>č111-121</t>
  </si>
  <si>
    <t>51,59+4,4+38,15+17,28+48,06+8,34+5,16+5,09+2,19+3,57+3,77</t>
  </si>
  <si>
    <t>č123-129</t>
  </si>
  <si>
    <t>29,25+11,65+7,49+53,38+6,95+14,02+40,39</t>
  </si>
  <si>
    <t>č132-143</t>
  </si>
  <si>
    <t>2,17+4,18+2,5+4,53+21,48+15,37+7,8+63,58+55,03+11,32+29,11+22,85</t>
  </si>
  <si>
    <t>42</t>
  </si>
  <si>
    <t>766421822</t>
  </si>
  <si>
    <t>Demontáž truhlářského obložení podhledů podkladových roštů</t>
  </si>
  <si>
    <t>-1700452409</t>
  </si>
  <si>
    <t>43</t>
  </si>
  <si>
    <t>766441811</t>
  </si>
  <si>
    <t>Demontáž parapetních desek dřevěných nebo plastových šířky do 30 cm délky do 1,0 m</t>
  </si>
  <si>
    <t>2120634427</t>
  </si>
  <si>
    <t>W03</t>
  </si>
  <si>
    <t>W04</t>
  </si>
  <si>
    <t>W06</t>
  </si>
  <si>
    <t>W09</t>
  </si>
  <si>
    <t>W11</t>
  </si>
  <si>
    <t>44</t>
  </si>
  <si>
    <t>766441812</t>
  </si>
  <si>
    <t>Demontáž parapetních desek dřevěných nebo plastových šířky přes 30 cm délky do 1,0 m</t>
  </si>
  <si>
    <t>-1570105246</t>
  </si>
  <si>
    <t>W01</t>
  </si>
  <si>
    <t>W07</t>
  </si>
  <si>
    <t>W10</t>
  </si>
  <si>
    <t>776</t>
  </si>
  <si>
    <t>Podlahy povlakové</t>
  </si>
  <si>
    <t>45</t>
  </si>
  <si>
    <t>776201812</t>
  </si>
  <si>
    <t>Demontáž lepených povlakových podlah s podložkou ručně</t>
  </si>
  <si>
    <t>-1225366974</t>
  </si>
  <si>
    <t>46</t>
  </si>
  <si>
    <t>776410811</t>
  </si>
  <si>
    <t>Odstranění soklíků a lišt pryžových nebo plastových</t>
  </si>
  <si>
    <t>148051772</t>
  </si>
  <si>
    <t>(8,39+3,5)*2</t>
  </si>
  <si>
    <t>(3,2+1,94+0,3+4,7+0,3)*2</t>
  </si>
  <si>
    <t>(2,23+3)*2</t>
  </si>
  <si>
    <t>(2,7+2,25)*2</t>
  </si>
  <si>
    <t>(2,03+1,8)*2</t>
  </si>
  <si>
    <t>(2,03+1,9)*2</t>
  </si>
  <si>
    <t>47</t>
  </si>
  <si>
    <t>776991821</t>
  </si>
  <si>
    <t>Odstranění lepidla ručně z podlah</t>
  </si>
  <si>
    <t>1288434565</t>
  </si>
  <si>
    <t>783</t>
  </si>
  <si>
    <t>Dokončovací práce - nátěry</t>
  </si>
  <si>
    <t>48</t>
  </si>
  <si>
    <t>783201401</t>
  </si>
  <si>
    <t>Ometení tesařských konstrukcí před provedením nátěru</t>
  </si>
  <si>
    <t>395868951</t>
  </si>
  <si>
    <t>vazníky</t>
  </si>
  <si>
    <t>řez AA</t>
  </si>
  <si>
    <t>12,8*(0,3+0,8/2)*15</t>
  </si>
  <si>
    <t>řez CC</t>
  </si>
  <si>
    <t>15,4*(0,3+0,8/2)*45</t>
  </si>
  <si>
    <t>řez BB</t>
  </si>
  <si>
    <t>6*(0,3+0,4/2)*6</t>
  </si>
  <si>
    <t>10,7*(0,3+0,4/2)*4</t>
  </si>
  <si>
    <t>3,7*(0,3+0,4/2)*4</t>
  </si>
  <si>
    <t>784</t>
  </si>
  <si>
    <t>Dokončovací práce - malby a tapety</t>
  </si>
  <si>
    <t>49</t>
  </si>
  <si>
    <t>784121001</t>
  </si>
  <si>
    <t>Oškrabání malby v mísnostech výšky do 3,80 m</t>
  </si>
  <si>
    <t>-1845345122</t>
  </si>
  <si>
    <t>(2,25+1,2)*2*2,9</t>
  </si>
  <si>
    <t>č103</t>
  </si>
  <si>
    <t>(2,25+2,3)*2*2,9</t>
  </si>
  <si>
    <t>č104</t>
  </si>
  <si>
    <t>(3,22+2,1)*2*2,9</t>
  </si>
  <si>
    <t>č105</t>
  </si>
  <si>
    <t>(3,42+3,1)*2*2,9</t>
  </si>
  <si>
    <t>(1,9+1,1)*2*(2,9-1,5)</t>
  </si>
  <si>
    <t>(1,25+1,1)*2*(2,9-1,8)</t>
  </si>
  <si>
    <t>č108</t>
  </si>
  <si>
    <t>(5,6+4,73)*2*2,9</t>
  </si>
  <si>
    <t>č109</t>
  </si>
  <si>
    <t>(4,3+3,2)*2*2,9</t>
  </si>
  <si>
    <t>(3,45+2,25)*2*(2,9-1,6)</t>
  </si>
  <si>
    <t>č111</t>
  </si>
  <si>
    <t>(9,23+5,6)*2*2,9</t>
  </si>
  <si>
    <t>č112</t>
  </si>
  <si>
    <t>(4+1,1)*2*2,9</t>
  </si>
  <si>
    <t>č113</t>
  </si>
  <si>
    <t>(6,85+5,6)*2*2,9</t>
  </si>
  <si>
    <t>(4+4,32)*2*(2,9-2,1)</t>
  </si>
  <si>
    <t>(9,14+5,61)*2*(2,9-1,8)</t>
  </si>
  <si>
    <t>(4,41+1,85)*2*(2,9-1,8)</t>
  </si>
  <si>
    <t>(3+2,25)*2*2,9</t>
  </si>
  <si>
    <t>(2,7+2,25)*2*2,9</t>
  </si>
  <si>
    <t>(2,03+1,1+0,2*2)*2*(2,9-1,4)</t>
  </si>
  <si>
    <t>(2,03+1,8)*2*2,9</t>
  </si>
  <si>
    <t>(2,03+1,9)*2*2,9</t>
  </si>
  <si>
    <t>(12,8+2,25)*2*2,6</t>
  </si>
  <si>
    <t>-12,4*1,55</t>
  </si>
  <si>
    <t>č124</t>
  </si>
  <si>
    <t>(3,52+3,31)*2*2,9</t>
  </si>
  <si>
    <t>(3,52+2,13)*2*(2,9-1,6)</t>
  </si>
  <si>
    <t>č126</t>
  </si>
  <si>
    <t>(9,55+5,6)*2*2,9</t>
  </si>
  <si>
    <t>č127</t>
  </si>
  <si>
    <t>(3,3+2,15)*2*2,9</t>
  </si>
  <si>
    <t>(4,2+3,34)*2*(2,9-1,4)</t>
  </si>
  <si>
    <t>č129</t>
  </si>
  <si>
    <t>(7,2+5,6)*2*2,9</t>
  </si>
  <si>
    <t>(1,7+1,5)*2*2,9</t>
  </si>
  <si>
    <t>(3,8+1,2)*2*(2,9-1,2)</t>
  </si>
  <si>
    <t>(2,1+1,1+0,2*2)*2*(2,9-1,5)</t>
  </si>
  <si>
    <t>č135</t>
  </si>
  <si>
    <t>(2,1+2,16)*2*2,9</t>
  </si>
  <si>
    <t>č136</t>
  </si>
  <si>
    <t>(7,3+3,5)*2*2,9</t>
  </si>
  <si>
    <t>č137</t>
  </si>
  <si>
    <t>(4,43+3,5)*2*2,9</t>
  </si>
  <si>
    <t>(3,5+2,25)*2*(2,9-1,6)</t>
  </si>
  <si>
    <t>č139</t>
  </si>
  <si>
    <t>(9,3+6,85)*2*2,9</t>
  </si>
  <si>
    <t>č140</t>
  </si>
  <si>
    <t>(8,1+6,85)*2*2,9</t>
  </si>
  <si>
    <t>č141</t>
  </si>
  <si>
    <t>(3,2+3,54)*2*2,9</t>
  </si>
  <si>
    <t>(8,39+3,5)*2*(2,9-1,2)</t>
  </si>
  <si>
    <t>(4,7+3,2+0,3+1,95+0,3)*2*2,9</t>
  </si>
  <si>
    <t>50</t>
  </si>
  <si>
    <t>784121011</t>
  </si>
  <si>
    <t>Rozmývání podkladu po oškrabání malby v místnostech výšky do 3,80 m</t>
  </si>
  <si>
    <t>1231886168</t>
  </si>
  <si>
    <t>51</t>
  </si>
  <si>
    <t>784171111</t>
  </si>
  <si>
    <t>Zakrytí vnitřních ploch stěn v místnostech výšky do 3,80 m</t>
  </si>
  <si>
    <t>853627527</t>
  </si>
  <si>
    <t>52</t>
  </si>
  <si>
    <t>58124844</t>
  </si>
  <si>
    <t xml:space="preserve">fólie pro malířské potřeby zakrývací </t>
  </si>
  <si>
    <t>103618434</t>
  </si>
  <si>
    <t>500*1,05 "Přepočtené koeficientem množství</t>
  </si>
  <si>
    <t>787</t>
  </si>
  <si>
    <t>Dokončovací práce - zasklívání</t>
  </si>
  <si>
    <t>53</t>
  </si>
  <si>
    <t>787600802</t>
  </si>
  <si>
    <t>Vysklívání oken a dveří plochy do 3 m2 skla plochého</t>
  </si>
  <si>
    <t>-1280172678</t>
  </si>
  <si>
    <t>č123 - 20% plochy</t>
  </si>
  <si>
    <t>12,4*1,55*0,20</t>
  </si>
  <si>
    <t>01-02 - Bourací práce - Zateplení fasády</t>
  </si>
  <si>
    <t xml:space="preserve">    712 - Povlakové krytiny</t>
  </si>
  <si>
    <t xml:space="preserve">    764 - Konstrukce klempířské</t>
  </si>
  <si>
    <t>941211111</t>
  </si>
  <si>
    <t>Montáž lešení řadového rámového lehkého zatížení do 200 kg/m2 š do 0,9 m v do 10 m</t>
  </si>
  <si>
    <t>-672685619</t>
  </si>
  <si>
    <t>sv</t>
  </si>
  <si>
    <t>(0,9+12,26+0,9)*5</t>
  </si>
  <si>
    <t>sz</t>
  </si>
  <si>
    <t>13,2*(4,5+4)/2</t>
  </si>
  <si>
    <t>2,5*(2,5+2,5)</t>
  </si>
  <si>
    <t>7,24*4</t>
  </si>
  <si>
    <t>(0,9+5,21+0,9)*4</t>
  </si>
  <si>
    <t>(4,75+30,22)*4</t>
  </si>
  <si>
    <t>jz</t>
  </si>
  <si>
    <t>(0,9+14,75+0,9)*4,5</t>
  </si>
  <si>
    <t>jv</t>
  </si>
  <si>
    <t>(10,9+3,7)*4</t>
  </si>
  <si>
    <t>(0,9+6,25+0,9)*4</t>
  </si>
  <si>
    <t>(3,7+10,81+3,7)*4</t>
  </si>
  <si>
    <t>(0,9+9,78+0,9)*4,5</t>
  </si>
  <si>
    <t>10,89*5</t>
  </si>
  <si>
    <t>941211211</t>
  </si>
  <si>
    <t>Příplatek k lešení řadovému rámovému lehkému š 0,9 m v do 25 m za první a ZKD den použití</t>
  </si>
  <si>
    <t>174139093</t>
  </si>
  <si>
    <t>680,255*30</t>
  </si>
  <si>
    <t>944711111</t>
  </si>
  <si>
    <t>Montáž záchytné stříšky š do 1,5 m</t>
  </si>
  <si>
    <t>-1634770466</t>
  </si>
  <si>
    <t>č101</t>
  </si>
  <si>
    <t>č131</t>
  </si>
  <si>
    <t>944711211</t>
  </si>
  <si>
    <t>Příplatek k záchytné stříšce š do 1,5 m za první a ZKD den použití</t>
  </si>
  <si>
    <t>999391462</t>
  </si>
  <si>
    <t>9*30</t>
  </si>
  <si>
    <t>944511111</t>
  </si>
  <si>
    <t>Montáž ochranné sítě z textilie z umělých vláken</t>
  </si>
  <si>
    <t>-496733941</t>
  </si>
  <si>
    <t>944511211</t>
  </si>
  <si>
    <t>Příplatek k ochranné síti za první a ZKD den použití</t>
  </si>
  <si>
    <t>-188149856</t>
  </si>
  <si>
    <t>9600003</t>
  </si>
  <si>
    <t>Demontáž veškerých prvků na fasádě, uložení pro další použití</t>
  </si>
  <si>
    <t>-2027417169</t>
  </si>
  <si>
    <t>961044111</t>
  </si>
  <si>
    <t>Bourání základů z betonu prostého</t>
  </si>
  <si>
    <t>m3</t>
  </si>
  <si>
    <t>-1471530404</t>
  </si>
  <si>
    <t xml:space="preserve">půdorys </t>
  </si>
  <si>
    <t>č122 - schodiště</t>
  </si>
  <si>
    <t>1*1,1*0,6</t>
  </si>
  <si>
    <t>963022819</t>
  </si>
  <si>
    <t>Bourání kamenných schodišťových stupňů, očištění, uložení pro další použití</t>
  </si>
  <si>
    <t>1536762292</t>
  </si>
  <si>
    <t>č122</t>
  </si>
  <si>
    <t>963051113</t>
  </si>
  <si>
    <t>Bourání ŽB stropů deskových tl přes 80 mm</t>
  </si>
  <si>
    <t>-363879277</t>
  </si>
  <si>
    <t>jv - římsy</t>
  </si>
  <si>
    <t>(2,25+1,74)*0,3*0,15</t>
  </si>
  <si>
    <t>-1872251247</t>
  </si>
  <si>
    <t>schodiště č101</t>
  </si>
  <si>
    <t>schodiště č131</t>
  </si>
  <si>
    <t>schodiště 122</t>
  </si>
  <si>
    <t>schodiště č130</t>
  </si>
  <si>
    <t>-18233069</t>
  </si>
  <si>
    <t>16*7</t>
  </si>
  <si>
    <t>7*7</t>
  </si>
  <si>
    <t>5*7</t>
  </si>
  <si>
    <t>15*7</t>
  </si>
  <si>
    <t>-226139550</t>
  </si>
  <si>
    <t>schodiště č122</t>
  </si>
  <si>
    <t>965081601</t>
  </si>
  <si>
    <t>Odsekání soklíků schodišťových</t>
  </si>
  <si>
    <t>651145879</t>
  </si>
  <si>
    <t>(0,3+0,2)*5*2*2</t>
  </si>
  <si>
    <t>(0,3+0,2)*4</t>
  </si>
  <si>
    <t>(0,3+0,2)*3*2*2</t>
  </si>
  <si>
    <t>965081611</t>
  </si>
  <si>
    <t>Odsekání soklíků rovných</t>
  </si>
  <si>
    <t>-601186145</t>
  </si>
  <si>
    <t>2,25*2</t>
  </si>
  <si>
    <t>2,5*2</t>
  </si>
  <si>
    <t>976071111</t>
  </si>
  <si>
    <t>Vybourání kovových madel a zábradlí</t>
  </si>
  <si>
    <t>1250323854</t>
  </si>
  <si>
    <t>č130</t>
  </si>
  <si>
    <t>10,91</t>
  </si>
  <si>
    <t>976085311</t>
  </si>
  <si>
    <t>Vybourání kanalizačních rámů včetně poklopů nebo mříží pl do 0,6 m2</t>
  </si>
  <si>
    <t>-1714374882</t>
  </si>
  <si>
    <t>č122 - rohož</t>
  </si>
  <si>
    <t>978015341</t>
  </si>
  <si>
    <t>Otlučení (osekání) vnější vápenné nebo vápenocementové omítky stupně členitosti 1 a 2 rozsahu do 30%</t>
  </si>
  <si>
    <t>-1072094119</t>
  </si>
  <si>
    <t>A</t>
  </si>
  <si>
    <t>425</t>
  </si>
  <si>
    <t>C</t>
  </si>
  <si>
    <t>75</t>
  </si>
  <si>
    <t>E</t>
  </si>
  <si>
    <t>B</t>
  </si>
  <si>
    <t>978023411</t>
  </si>
  <si>
    <t>Vyškrabání spár zdiva cihelného mimo komínového</t>
  </si>
  <si>
    <t>62223432</t>
  </si>
  <si>
    <t>pohledy - G</t>
  </si>
  <si>
    <t>12,9*(0,9+0,15)</t>
  </si>
  <si>
    <t>978059641</t>
  </si>
  <si>
    <t>Odsekání a odebrání obkladů stěn z vnějších obkládaček plochy přes 1 m2</t>
  </si>
  <si>
    <t>-553144192</t>
  </si>
  <si>
    <t>13,2*0,2</t>
  </si>
  <si>
    <t>985142112</t>
  </si>
  <si>
    <t>Vysekání spojovací hmoty ze spár zdiva hl do 40 mm dl do 12 m/m2</t>
  </si>
  <si>
    <t>-618347255</t>
  </si>
  <si>
    <t>-760660470</t>
  </si>
  <si>
    <t>-1715023659</t>
  </si>
  <si>
    <t>-851380015</t>
  </si>
  <si>
    <t>16,11*29</t>
  </si>
  <si>
    <t>-140219848</t>
  </si>
  <si>
    <t>16,11</t>
  </si>
  <si>
    <t>-0,483</t>
  </si>
  <si>
    <t>-0,043</t>
  </si>
  <si>
    <t>853525841</t>
  </si>
  <si>
    <t>16,11*0,03</t>
  </si>
  <si>
    <t>662993031</t>
  </si>
  <si>
    <t>od.712</t>
  </si>
  <si>
    <t>0,043</t>
  </si>
  <si>
    <t>712</t>
  </si>
  <si>
    <t>Povlakové krytiny</t>
  </si>
  <si>
    <t>712363803</t>
  </si>
  <si>
    <t>Odstranění povlakové krytiny mechanicky kotvené do betonu vč.odříznutí</t>
  </si>
  <si>
    <t>1222022428</t>
  </si>
  <si>
    <t>pozn.1</t>
  </si>
  <si>
    <t>1,3*1,3*6</t>
  </si>
  <si>
    <t>pozn.2</t>
  </si>
  <si>
    <t>1,3*1,3*1</t>
  </si>
  <si>
    <t>713140861</t>
  </si>
  <si>
    <t>Odstranění tepelné izolace střech nadstřešní lepené z polystyrenu suchého tl do 100 mm</t>
  </si>
  <si>
    <t>-974408296</t>
  </si>
  <si>
    <t>1,3*1,3*2*6</t>
  </si>
  <si>
    <t>1,3*1,3*2*1</t>
  </si>
  <si>
    <t>762343811</t>
  </si>
  <si>
    <t>Demontáž bednění okapů a štítových říms z prken</t>
  </si>
  <si>
    <t>1958178317</t>
  </si>
  <si>
    <t>viz TZ opláštění přesahů střešních rovin</t>
  </si>
  <si>
    <t>48+18</t>
  </si>
  <si>
    <t>762512811</t>
  </si>
  <si>
    <t>Demontáž kce podkladového roštu</t>
  </si>
  <si>
    <t>164610214</t>
  </si>
  <si>
    <t>764</t>
  </si>
  <si>
    <t>Konstrukce klempířské</t>
  </si>
  <si>
    <t>764004803</t>
  </si>
  <si>
    <t>Demontáž podokapního žlabu k dalšímu použití</t>
  </si>
  <si>
    <t>18800009</t>
  </si>
  <si>
    <t>13,05+8,2</t>
  </si>
  <si>
    <t>7,09+4,6</t>
  </si>
  <si>
    <t>12,61+17,46</t>
  </si>
  <si>
    <t>10,75+3,55</t>
  </si>
  <si>
    <t>3,55+10,01+3,55</t>
  </si>
  <si>
    <t>10,74+3,55</t>
  </si>
  <si>
    <t>764004861</t>
  </si>
  <si>
    <t>Demontáž svodu do suti</t>
  </si>
  <si>
    <t>1047486669</t>
  </si>
  <si>
    <t>4+4+4+5</t>
  </si>
  <si>
    <t>2+4+4+4</t>
  </si>
  <si>
    <t>783306805</t>
  </si>
  <si>
    <t>Odstranění nátěru ze zámečnických konstrukcí opálením s obroušením</t>
  </si>
  <si>
    <t>-640152939</t>
  </si>
  <si>
    <t>0,6*0,5*2</t>
  </si>
  <si>
    <t>01-1-1 - Navrhovaný stav - MŠ vnitřní prostory</t>
  </si>
  <si>
    <t xml:space="preserve">      61 - Úprava povrchů vnitřních</t>
  </si>
  <si>
    <t xml:space="preserve">      95 - Různé dokončovací konstrukce a práce pozemních staveb</t>
  </si>
  <si>
    <t xml:space="preserve">    714 - Akustická a protiotřesová opatření</t>
  </si>
  <si>
    <t xml:space="preserve">    722 - Zdravotechnika - vnitřní vodovod</t>
  </si>
  <si>
    <t xml:space="preserve">    767 - Konstrukce zámečnické</t>
  </si>
  <si>
    <t xml:space="preserve">    771 - Podlahy z dlaždic</t>
  </si>
  <si>
    <t xml:space="preserve">    781 - Dokončovací práce - obklady</t>
  </si>
  <si>
    <t>61</t>
  </si>
  <si>
    <t>Úprava povrchů vnitřních</t>
  </si>
  <si>
    <t>611131121</t>
  </si>
  <si>
    <t>Penetrační disperzní nátěr vnitřních stropů nanášený ručně</t>
  </si>
  <si>
    <t>-342161595</t>
  </si>
  <si>
    <t>P3</t>
  </si>
  <si>
    <t>18*2</t>
  </si>
  <si>
    <t>podhled P2a</t>
  </si>
  <si>
    <t>93,73</t>
  </si>
  <si>
    <t>podhled P2b</t>
  </si>
  <si>
    <t>349,06</t>
  </si>
  <si>
    <t>611221121</t>
  </si>
  <si>
    <t>Montáž kontaktního zateplení vnitřních podhledů lepením a mechanickým kotvením desek z minerální vlny s kolmou orientací tl do 120 mm</t>
  </si>
  <si>
    <t>-335796514</t>
  </si>
  <si>
    <t>63151513</t>
  </si>
  <si>
    <t>deska tepelně izolační minerální kontaktních fasád kolmé vlákno λ=0,041 tl 100mm</t>
  </si>
  <si>
    <t>2085722018</t>
  </si>
  <si>
    <t>18*1,02</t>
  </si>
  <si>
    <t>611311131</t>
  </si>
  <si>
    <t>Potažení vnitřních rovných stropů štukem tloušťky do 3 mm</t>
  </si>
  <si>
    <t>1895212042</t>
  </si>
  <si>
    <t>612311131</t>
  </si>
  <si>
    <t>Potažení vnitřních stěn štukem tloušťky do 3 mm</t>
  </si>
  <si>
    <t>1605627088</t>
  </si>
  <si>
    <t>-1,45*2*2</t>
  </si>
  <si>
    <t>-0,8*2*2</t>
  </si>
  <si>
    <t>-1,45*2</t>
  </si>
  <si>
    <t>-0,8*2</t>
  </si>
  <si>
    <t>-1,5*1,8+(1,5+1,8*2)*0,3</t>
  </si>
  <si>
    <t>(1,9+1,1)*2*(2,9-2)</t>
  </si>
  <si>
    <t>(1,25+1,1)*2*(2,9-2)</t>
  </si>
  <si>
    <t>-1,32*2,35*2+(1,32+2,35*2)*0,15*2</t>
  </si>
  <si>
    <t>-1,32*2,35</t>
  </si>
  <si>
    <t>(3,45+2,25)*2*(2,9-1,5)</t>
  </si>
  <si>
    <t>-0,7*2</t>
  </si>
  <si>
    <t>-0,8*2*3+(1,1+2,1*2)*0,15</t>
  </si>
  <si>
    <t>-1,5*1,8*4+(1,5+1,8*2)*0,3*4</t>
  </si>
  <si>
    <t>-0,8*2+(1,1+2,1*2)*0,15</t>
  </si>
  <si>
    <t>-1,5*1,8*3+(1,5+1,8*2)*0,3*3</t>
  </si>
  <si>
    <t>(4+4,32)*2*(2,9-1,5)</t>
  </si>
  <si>
    <t>(9,14+5,61)*2*(2,9-2)</t>
  </si>
  <si>
    <t>(4,41+1,85)*2*(2,9-2)</t>
  </si>
  <si>
    <t>-0,8*2*5+(1,1+2,1*2)*0,3</t>
  </si>
  <si>
    <t>-1,2*0,6+(1,2+0,6*2)*0,3</t>
  </si>
  <si>
    <t>(2,03+1,1+0,2*2)*2*(2,9-2,4)</t>
  </si>
  <si>
    <t>-0,9*1,5+(0,9+1,5*2)*0,3</t>
  </si>
  <si>
    <t>-0,8*2*4</t>
  </si>
  <si>
    <t>(4,2+3,34)*2*(2,9-1,5)</t>
  </si>
  <si>
    <t>-0,8*2*2+(1,1+2,1*2)*0,15</t>
  </si>
  <si>
    <t>(2,1+1,1+0,2*2)*2*(2,9-2,4)</t>
  </si>
  <si>
    <t>-0,9*1,8+(0,9+1,8*2)*0,3</t>
  </si>
  <si>
    <t>-1,6*2,35+(1,6+2,35*2)*0,15</t>
  </si>
  <si>
    <t>-0,8*2*3</t>
  </si>
  <si>
    <t>-1,6*2,35</t>
  </si>
  <si>
    <t>-0,8*2+(1,1+2,1*2)*0,3</t>
  </si>
  <si>
    <t>(8,39+3,5)*2*(2,9-1,5)</t>
  </si>
  <si>
    <t>611181001</t>
  </si>
  <si>
    <t>Sádrová stěrka tl.do 3 mm vnitřních rovných stropů</t>
  </si>
  <si>
    <t>-1553793875</t>
  </si>
  <si>
    <t>612321121</t>
  </si>
  <si>
    <t>Vápenocementová omítka hladká jednovrstvá vnitřních stěn nanášená ručně tloušťky do 10 mm</t>
  </si>
  <si>
    <t>-1833292626</t>
  </si>
  <si>
    <t>viz otlučení obkladů</t>
  </si>
  <si>
    <t>163,622</t>
  </si>
  <si>
    <t>612321191</t>
  </si>
  <si>
    <t xml:space="preserve">Příplatek k vápenocementové omítce vnitřních stěn za každých dalších 5 mm tloušťky </t>
  </si>
  <si>
    <t>1920103375</t>
  </si>
  <si>
    <t>163,222*2</t>
  </si>
  <si>
    <t>612325213</t>
  </si>
  <si>
    <t>Vápenocementová hladká omítka malých ploch do 1,0 m2 na stěnách</t>
  </si>
  <si>
    <t>-295214096</t>
  </si>
  <si>
    <t>VM1+VM2 - prostupy VZT</t>
  </si>
  <si>
    <t>3*2</t>
  </si>
  <si>
    <t>7*2</t>
  </si>
  <si>
    <t>-2057265218</t>
  </si>
  <si>
    <t>tab.PSV</t>
  </si>
  <si>
    <t>1,5*1,8*32</t>
  </si>
  <si>
    <t>0,9*1,8*3</t>
  </si>
  <si>
    <t>0,9*0,6*2</t>
  </si>
  <si>
    <t>1,2*1,8*1</t>
  </si>
  <si>
    <t>0,9*1,5*2</t>
  </si>
  <si>
    <t>1,2*0,6*1</t>
  </si>
  <si>
    <t>1,3*1,8*1</t>
  </si>
  <si>
    <t>0,9*1,8*1</t>
  </si>
  <si>
    <t>1,2*0,6*2</t>
  </si>
  <si>
    <t>2,25*3,02*1</t>
  </si>
  <si>
    <t>1,5*2,7*1</t>
  </si>
  <si>
    <t>1,74*3,02*1</t>
  </si>
  <si>
    <t>0,95*2,02*1</t>
  </si>
  <si>
    <t>1,01*2,02*1</t>
  </si>
  <si>
    <t>1,1*2,1*2</t>
  </si>
  <si>
    <t>619995001</t>
  </si>
  <si>
    <t>Začištění omítek kolem oken, dveří, podlah nebo obkladů</t>
  </si>
  <si>
    <t>1900864132</t>
  </si>
  <si>
    <t>viz vnitřní začišťovací profily</t>
  </si>
  <si>
    <t>262,11</t>
  </si>
  <si>
    <t>-2012354180</t>
  </si>
  <si>
    <t>skladba P3</t>
  </si>
  <si>
    <t>podhledy</t>
  </si>
  <si>
    <t>191,51+93,73+349,06</t>
  </si>
  <si>
    <t>95</t>
  </si>
  <si>
    <t>Různé dokončovací konstrukce a práce pozemních staveb</t>
  </si>
  <si>
    <t>952901111</t>
  </si>
  <si>
    <t>Vyčištění budov bytové a občanské výstavby při výšce podlaží do 4 m</t>
  </si>
  <si>
    <t>-2144629026</t>
  </si>
  <si>
    <t>5,21*7,24</t>
  </si>
  <si>
    <t>(5,21+13,2)*12,26</t>
  </si>
  <si>
    <t>953943211</t>
  </si>
  <si>
    <t>Osazování hasicího přístroje</t>
  </si>
  <si>
    <t>667136593</t>
  </si>
  <si>
    <t>44932114</t>
  </si>
  <si>
    <t>přístroj hasicí ruční práškový 21A</t>
  </si>
  <si>
    <t>-1594653796</t>
  </si>
  <si>
    <t>44932311</t>
  </si>
  <si>
    <t>přístroj hasicí ruční vodní 13A</t>
  </si>
  <si>
    <t>1696210160</t>
  </si>
  <si>
    <t>96000011</t>
  </si>
  <si>
    <t>Zpětná montáž vnitřních prostor kuchyně - č115</t>
  </si>
  <si>
    <t>1275191715</t>
  </si>
  <si>
    <t>96000021</t>
  </si>
  <si>
    <t>Zpětná montáž vnitřních prostor kuchyně - č116</t>
  </si>
  <si>
    <t>-1124331850</t>
  </si>
  <si>
    <t>96000041</t>
  </si>
  <si>
    <t xml:space="preserve">Zpětná montáž vnitřního vybavení </t>
  </si>
  <si>
    <t>1154083974</t>
  </si>
  <si>
    <t>96000005</t>
  </si>
  <si>
    <t>M+D nerezová vanička 500x500x150mm - m.č.1.43</t>
  </si>
  <si>
    <t>-1375547516</t>
  </si>
  <si>
    <t>96000006</t>
  </si>
  <si>
    <t>M+D fotoluminiscenční tabulky</t>
  </si>
  <si>
    <t>-1864293978</t>
  </si>
  <si>
    <t>96000007</t>
  </si>
  <si>
    <t>M+D informační tabulky na technické vybavení</t>
  </si>
  <si>
    <t>-1522249862</t>
  </si>
  <si>
    <t>96000008</t>
  </si>
  <si>
    <t>M+D prostupů VZT DN 100 střechou vč.zednických výpomocí a oplechování</t>
  </si>
  <si>
    <t>307738644</t>
  </si>
  <si>
    <t>96000009</t>
  </si>
  <si>
    <t>M+D prostupů VZT DN 200 střechou vč.zednických výpomocí a oplechování</t>
  </si>
  <si>
    <t>1457611937</t>
  </si>
  <si>
    <t>1419009494</t>
  </si>
  <si>
    <t>714</t>
  </si>
  <si>
    <t>Akustická a protiotřesová opatření</t>
  </si>
  <si>
    <t>714121013</t>
  </si>
  <si>
    <t>Montáž podstropních panelů s rozšířenou zvukovou pohltivostí vč.dodávky roštu</t>
  </si>
  <si>
    <t>-1790301190</t>
  </si>
  <si>
    <t>pohled P1</t>
  </si>
  <si>
    <t>191,51</t>
  </si>
  <si>
    <t>59036048</t>
  </si>
  <si>
    <t>panel akustický velkoformátový, bílý, 600x1200mm tl 20mm - specifikace viz skladba podhled P1</t>
  </si>
  <si>
    <t>-1990376157</t>
  </si>
  <si>
    <t>191,51*1,05</t>
  </si>
  <si>
    <t>998714101</t>
  </si>
  <si>
    <t>Přesun hmot tonážní pro akustická a protiotřesová opatření v objektech v do 6 m</t>
  </si>
  <si>
    <t>-284269308</t>
  </si>
  <si>
    <t>721174042</t>
  </si>
  <si>
    <t>Potrubí kanalizační HT do DN 40</t>
  </si>
  <si>
    <t>-1073940081</t>
  </si>
  <si>
    <t>721211422</t>
  </si>
  <si>
    <t>Vpusť podlahová se svislým odtokem DN 50/75/110 mřížka nerez 138x138</t>
  </si>
  <si>
    <t>-94466355</t>
  </si>
  <si>
    <t>721229111</t>
  </si>
  <si>
    <t>Montáž zápachové uzávěrky pro pračku a myčku do DN 50  ostatní typ</t>
  </si>
  <si>
    <t>1768754847</t>
  </si>
  <si>
    <t>55161837</t>
  </si>
  <si>
    <t>uzávěrka zápachová nástěnná PP-bílá DN 40</t>
  </si>
  <si>
    <t>2101859963</t>
  </si>
  <si>
    <t>72190001</t>
  </si>
  <si>
    <t>M+D hadice D20 dl.30,0m, sifonová smyčka 1x, Y-kus, objímka 20 kusů</t>
  </si>
  <si>
    <t>-808907058</t>
  </si>
  <si>
    <t>72190003</t>
  </si>
  <si>
    <t xml:space="preserve">Stavební výpomoce </t>
  </si>
  <si>
    <t>1617546158</t>
  </si>
  <si>
    <t>72190002</t>
  </si>
  <si>
    <t>M+D hadice pro odvod kondenzátu od VZT jednotek vč.napojení na stávající kanalizační potrubí</t>
  </si>
  <si>
    <t>-839531605</t>
  </si>
  <si>
    <t>998721101</t>
  </si>
  <si>
    <t>Přesun hmot tonážní pro vnitřní kanalizace v objektech v do 6 m</t>
  </si>
  <si>
    <t>-744178975</t>
  </si>
  <si>
    <t>722</t>
  </si>
  <si>
    <t>Zdravotechnika - vnitřní vodovod</t>
  </si>
  <si>
    <t>722130232</t>
  </si>
  <si>
    <t>Potrubí vodovodní ocelové závitové pozinkované svařované běžné DN 20</t>
  </si>
  <si>
    <t>-1404070059</t>
  </si>
  <si>
    <t>požární voda</t>
  </si>
  <si>
    <t>722171932A</t>
  </si>
  <si>
    <t>Potrubí plastové - napojení na stávající řad</t>
  </si>
  <si>
    <t>2023359454</t>
  </si>
  <si>
    <t>722174022</t>
  </si>
  <si>
    <t>Potrubí vodovodní plastové PPR svar polyfuze PN 20 D 20x3,4 mm</t>
  </si>
  <si>
    <t>1166688560</t>
  </si>
  <si>
    <t>722179191</t>
  </si>
  <si>
    <t>Příplatek k rozvodu vody z plastů za malý rozsah prací na zakázce do 20 m</t>
  </si>
  <si>
    <t>266891664</t>
  </si>
  <si>
    <t>722182011</t>
  </si>
  <si>
    <t>Podpůrný žlab pro potrubí D 20</t>
  </si>
  <si>
    <t>-897408456</t>
  </si>
  <si>
    <t>rozvody vody</t>
  </si>
  <si>
    <t>722190901</t>
  </si>
  <si>
    <t>Uzavření nebo otevření vodovodního potrubí při opravách</t>
  </si>
  <si>
    <t>544765503</t>
  </si>
  <si>
    <t>722221135</t>
  </si>
  <si>
    <t>Ventil výtokový G 3/4" s jedním závitem</t>
  </si>
  <si>
    <t>-1749859783</t>
  </si>
  <si>
    <t>722250132A</t>
  </si>
  <si>
    <t>Hydrantový systém D19 vč.připojovacího příslušenství</t>
  </si>
  <si>
    <t>-1528940372</t>
  </si>
  <si>
    <t>722290226</t>
  </si>
  <si>
    <t>Zkouška těsnosti vodovodního potrubí do DN 50</t>
  </si>
  <si>
    <t>1620633034</t>
  </si>
  <si>
    <t>722290234</t>
  </si>
  <si>
    <t>Proplach a dezinfekce vodovodního potrubí do DN 80</t>
  </si>
  <si>
    <t>-478435486</t>
  </si>
  <si>
    <t>72299001</t>
  </si>
  <si>
    <t>Tlakovaná zkouška stávajícího vodovodu</t>
  </si>
  <si>
    <t>-877098443</t>
  </si>
  <si>
    <t>72299002</t>
  </si>
  <si>
    <t>M+D připojení požárního vodovodu na stávající vodovod</t>
  </si>
  <si>
    <t>-1257758008</t>
  </si>
  <si>
    <t>72299008</t>
  </si>
  <si>
    <t>Zednické výpomoce</t>
  </si>
  <si>
    <t>1286786669</t>
  </si>
  <si>
    <t>998722101</t>
  </si>
  <si>
    <t>Přesun hmot tonážní pro vnitřní vodovod v objektech v do 6 m</t>
  </si>
  <si>
    <t>1820583693</t>
  </si>
  <si>
    <t>725112182</t>
  </si>
  <si>
    <t>Kombi klozet s úspornou armaturou odpad svislý vč.prkénka</t>
  </si>
  <si>
    <t>1284187370</t>
  </si>
  <si>
    <t>725211604</t>
  </si>
  <si>
    <t xml:space="preserve">Umyvadlo keramické bílé šířky 650 mm </t>
  </si>
  <si>
    <t>135725121</t>
  </si>
  <si>
    <t>725331111</t>
  </si>
  <si>
    <t>Výlevka bez výtokových armatur keramická se sklopnou plastovou mřížkou 500 mm</t>
  </si>
  <si>
    <t>507524302</t>
  </si>
  <si>
    <t>54</t>
  </si>
  <si>
    <t>725532114</t>
  </si>
  <si>
    <t>Elektrický ohřívač zásobníkový akumulační závěsný svislý 80 l / 3 kW</t>
  </si>
  <si>
    <t>1091208422</t>
  </si>
  <si>
    <t>55</t>
  </si>
  <si>
    <t>725822631</t>
  </si>
  <si>
    <t xml:space="preserve">Baterie umyvadlová stojánková klasická s otáčivým kulatým ústím  </t>
  </si>
  <si>
    <t>187899247</t>
  </si>
  <si>
    <t>56</t>
  </si>
  <si>
    <t>725829121</t>
  </si>
  <si>
    <t>Montáž baterie ostatní typ</t>
  </si>
  <si>
    <t>994223252</t>
  </si>
  <si>
    <t>57</t>
  </si>
  <si>
    <t>55145626A</t>
  </si>
  <si>
    <t>baterie výlevka</t>
  </si>
  <si>
    <t>542221824</t>
  </si>
  <si>
    <t>58</t>
  </si>
  <si>
    <t>998725101</t>
  </si>
  <si>
    <t>Přesun hmot tonážní pro zařizovací předměty v objektech v do 6 m</t>
  </si>
  <si>
    <t>-565350951</t>
  </si>
  <si>
    <t>59</t>
  </si>
  <si>
    <t>762429001</t>
  </si>
  <si>
    <t>Montáž obložení stropu podkladový rošt</t>
  </si>
  <si>
    <t>785639826</t>
  </si>
  <si>
    <t>podhled</t>
  </si>
  <si>
    <t>1960</t>
  </si>
  <si>
    <t>60</t>
  </si>
  <si>
    <t>60512125</t>
  </si>
  <si>
    <t xml:space="preserve">hranol stavební řezivo průřezu do 120cm2 </t>
  </si>
  <si>
    <t>1964639191</t>
  </si>
  <si>
    <t>1960*0,06*0,06</t>
  </si>
  <si>
    <t>7,056*0,04</t>
  </si>
  <si>
    <t>762495000</t>
  </si>
  <si>
    <t>Spojovací prostředky pro montáž olištování, obložení stropů, střešních podhledů a stěn</t>
  </si>
  <si>
    <t>351333608</t>
  </si>
  <si>
    <t>62</t>
  </si>
  <si>
    <t>998762101</t>
  </si>
  <si>
    <t>Přesun hmot tonážní pro kce tesařské v objektech v do 6 m</t>
  </si>
  <si>
    <t>-230810292</t>
  </si>
  <si>
    <t>63</t>
  </si>
  <si>
    <t>763111316</t>
  </si>
  <si>
    <t>SDK příčka tl 125 mm profil CW+UW 100 desky 1xA 12,5 s izolací EI 30 Rw do 48 dB</t>
  </si>
  <si>
    <t>-1964898619</t>
  </si>
  <si>
    <t>č144</t>
  </si>
  <si>
    <t>9,8</t>
  </si>
  <si>
    <t>č145</t>
  </si>
  <si>
    <t>10,7</t>
  </si>
  <si>
    <t>64</t>
  </si>
  <si>
    <t>763131431</t>
  </si>
  <si>
    <t>SDK podhled deska 1xDF 12,5 bez izolace dvouvrstvá spodní kce profil CD+UD REI do 90</t>
  </si>
  <si>
    <t>700741726</t>
  </si>
  <si>
    <t>podhled P1</t>
  </si>
  <si>
    <t>65</t>
  </si>
  <si>
    <t>763131471</t>
  </si>
  <si>
    <t>SDK podhled deska 1xDFH2 12,5 bez izolace dvouvrstvá spodní kce profil CD+UD REI do 120</t>
  </si>
  <si>
    <t>976475361</t>
  </si>
  <si>
    <t>66</t>
  </si>
  <si>
    <t>763131714A</t>
  </si>
  <si>
    <t xml:space="preserve">SDK podhled lepení parozábrany tmelem k svislé konstrukci </t>
  </si>
  <si>
    <t>1878434316</t>
  </si>
  <si>
    <t>634,3*1,15</t>
  </si>
  <si>
    <t>67</t>
  </si>
  <si>
    <t>763131751</t>
  </si>
  <si>
    <t>Montáž parotěsné zábrany do SDK podhledu</t>
  </si>
  <si>
    <t>-189425078</t>
  </si>
  <si>
    <t>68</t>
  </si>
  <si>
    <t>DEK.2600601080</t>
  </si>
  <si>
    <t xml:space="preserve">parozábrana - viz skladby podhledy </t>
  </si>
  <si>
    <t>-774729294</t>
  </si>
  <si>
    <t>634,3*1,1</t>
  </si>
  <si>
    <t>69</t>
  </si>
  <si>
    <t>763131752</t>
  </si>
  <si>
    <t>Montáž jedné vrstvy tepelné izolace do SDK podhledu</t>
  </si>
  <si>
    <t>-539668262</t>
  </si>
  <si>
    <t>(0,25+14,75+0,25)*(0,25+5,21+30,22+0,25)</t>
  </si>
  <si>
    <t>(0,25+5,21+0,25)*(4,75+0,25)</t>
  </si>
  <si>
    <t>(0,25+12,26+0,25)*(0,25+13,2)</t>
  </si>
  <si>
    <t>(0,25+9,78+0,25)*(3,7+0,25)</t>
  </si>
  <si>
    <t>(0,25+6,25+0,25)*(3,7+0,25)</t>
  </si>
  <si>
    <t>Mezisoučet</t>
  </si>
  <si>
    <t>815,374</t>
  </si>
  <si>
    <t>70</t>
  </si>
  <si>
    <t>631481571</t>
  </si>
  <si>
    <t>deska tepelně izolační minerální  univerzální λ=0,035 tl 180mm</t>
  </si>
  <si>
    <t>-2123595016</t>
  </si>
  <si>
    <t>1630,748*1,02</t>
  </si>
  <si>
    <t>71</t>
  </si>
  <si>
    <t>1012905155</t>
  </si>
  <si>
    <t>akustický předěl mezi místnostmi v úrovni podhledu</t>
  </si>
  <si>
    <t>72</t>
  </si>
  <si>
    <t>63231236</t>
  </si>
  <si>
    <t>deska speciální akustická a tepelně izolační z čedičových vláken tl 50mm - viz skladby</t>
  </si>
  <si>
    <t>914306836</t>
  </si>
  <si>
    <t>46*1,02 "Přepočtené koeficientem množství</t>
  </si>
  <si>
    <t>73</t>
  </si>
  <si>
    <t>763164561</t>
  </si>
  <si>
    <t>SDK obklad kcí tvaru L š přes 0,8 m desky 1xH2 12,5</t>
  </si>
  <si>
    <t>270560038</t>
  </si>
  <si>
    <t>3,5*(1,02+0,35)</t>
  </si>
  <si>
    <t>74</t>
  </si>
  <si>
    <t>763181311</t>
  </si>
  <si>
    <t>Montáž jednokřídlové kovové zárubně SDK příčka</t>
  </si>
  <si>
    <t>1640015799</t>
  </si>
  <si>
    <t>55331596A</t>
  </si>
  <si>
    <t>zárubeň jednokřídlá ocelová pro sádrokartonové příčky tl stěny 110-150mm rozměru 900/1970, 2100mm  s těsněním protipožární</t>
  </si>
  <si>
    <t>-428557583</t>
  </si>
  <si>
    <t>76</t>
  </si>
  <si>
    <t>998763301</t>
  </si>
  <si>
    <t>Přesun hmot tonážní pro sádrokartonové konstrukce v objektech v do 6 m</t>
  </si>
  <si>
    <t>1239399361</t>
  </si>
  <si>
    <t>77</t>
  </si>
  <si>
    <t>766231113</t>
  </si>
  <si>
    <t>Montáž sklápěcích půdních schodů</t>
  </si>
  <si>
    <t>-2001000891</t>
  </si>
  <si>
    <t>78</t>
  </si>
  <si>
    <t>553-Z05</t>
  </si>
  <si>
    <t>schody skládací protipožárn El 45 TI - specifikace viz tab.PSV ozn.Z05</t>
  </si>
  <si>
    <t>-2100175747</t>
  </si>
  <si>
    <t>79</t>
  </si>
  <si>
    <t>766660022</t>
  </si>
  <si>
    <t>Montáž dveřních křídel otvíravých jednokřídlových š přes 0,8 m požárních do ocelové zárubně</t>
  </si>
  <si>
    <t>-1493025148</t>
  </si>
  <si>
    <t>80</t>
  </si>
  <si>
    <t>61165314</t>
  </si>
  <si>
    <t>dveře jednokřídlé dřevotřískové protipožární EI (EW) 15 DP3 povrch laminátový CPL plné 900x1970/2100mm</t>
  </si>
  <si>
    <t>-2125125701</t>
  </si>
  <si>
    <t>81</t>
  </si>
  <si>
    <t>766660720</t>
  </si>
  <si>
    <t>Osazení větrací mřížky s vyříznutím otvoru</t>
  </si>
  <si>
    <t>-688362707</t>
  </si>
  <si>
    <t>82</t>
  </si>
  <si>
    <t>596001</t>
  </si>
  <si>
    <t>Větrací mřížka do dveří 400x130mm vč.spojovacího materiálu</t>
  </si>
  <si>
    <t>set</t>
  </si>
  <si>
    <t>-1409221497</t>
  </si>
  <si>
    <t>83</t>
  </si>
  <si>
    <t>766660728</t>
  </si>
  <si>
    <t>Montáž dveřního interiérového kování - zámku</t>
  </si>
  <si>
    <t>-49108535</t>
  </si>
  <si>
    <t>84</t>
  </si>
  <si>
    <t>54924010A</t>
  </si>
  <si>
    <t xml:space="preserve">zámek </t>
  </si>
  <si>
    <t>1268086758</t>
  </si>
  <si>
    <t>85</t>
  </si>
  <si>
    <t>766660729</t>
  </si>
  <si>
    <t>Montáž dveřního interiérového kování - štítku s klikou</t>
  </si>
  <si>
    <t>1450657999</t>
  </si>
  <si>
    <t>86</t>
  </si>
  <si>
    <t>54914620</t>
  </si>
  <si>
    <t xml:space="preserve">kování dveřní vrchní klika včetně rozet a montážního materiálu </t>
  </si>
  <si>
    <t>-1651830286</t>
  </si>
  <si>
    <t>87</t>
  </si>
  <si>
    <t>998766101</t>
  </si>
  <si>
    <t>Přesun hmot tonážní pro konstrukce truhlářské v objektech v do 6 m</t>
  </si>
  <si>
    <t>-1207384634</t>
  </si>
  <si>
    <t>767</t>
  </si>
  <si>
    <t>Konstrukce zámečnické</t>
  </si>
  <si>
    <t>88</t>
  </si>
  <si>
    <t>767-Z06</t>
  </si>
  <si>
    <t>M+D vnitřní drátěné stěny 4275x2670mm vč.povrchové úpravy a kotvení - specifikace viz tab.PSV ozn.Z06</t>
  </si>
  <si>
    <t>1508702995</t>
  </si>
  <si>
    <t>89</t>
  </si>
  <si>
    <t>998767101</t>
  </si>
  <si>
    <t>Přesun hmot tonážní pro zámečnické konstrukce v objektech v do 6 m</t>
  </si>
  <si>
    <t>1783854336</t>
  </si>
  <si>
    <t>771</t>
  </si>
  <si>
    <t>Podlahy z dlaždic</t>
  </si>
  <si>
    <t>90</t>
  </si>
  <si>
    <t>771111011</t>
  </si>
  <si>
    <t>Vysátí podkladu před pokládkou dlažby</t>
  </si>
  <si>
    <t>863726299</t>
  </si>
  <si>
    <t>4,18</t>
  </si>
  <si>
    <t>91</t>
  </si>
  <si>
    <t>771121011</t>
  </si>
  <si>
    <t>Nátěr penetrační na podlahu</t>
  </si>
  <si>
    <t>1173270927</t>
  </si>
  <si>
    <t>92</t>
  </si>
  <si>
    <t>771151012</t>
  </si>
  <si>
    <t>Samonivelační stěrka podlah pevnosti 20 MPa tl 5 mm</t>
  </si>
  <si>
    <t>-82289774</t>
  </si>
  <si>
    <t>131,04</t>
  </si>
  <si>
    <t>-29,25</t>
  </si>
  <si>
    <t>93</t>
  </si>
  <si>
    <t>771151015</t>
  </si>
  <si>
    <t>Samonivelační stěrka podlah pevnosti 20 tl do 12 mm</t>
  </si>
  <si>
    <t>1405517314</t>
  </si>
  <si>
    <t>č123 - doplnění za teracovou dlažbu</t>
  </si>
  <si>
    <t>771474113</t>
  </si>
  <si>
    <t>Montáž soklů z dlaždic keramických rovných flexibilní lepidlo v do 120 mm</t>
  </si>
  <si>
    <t>-950717232</t>
  </si>
  <si>
    <t>(3,2+0,3+1,94+4,7+0,3)*2</t>
  </si>
  <si>
    <t>(2,71+2,23)*2</t>
  </si>
  <si>
    <t>(12,8+2,24)*2</t>
  </si>
  <si>
    <t>(3+2,25+1)*2</t>
  </si>
  <si>
    <t>59761416</t>
  </si>
  <si>
    <t>sokl-dlažba keramická slinutá hladká do interiéru i exteriéru 300x100mm</t>
  </si>
  <si>
    <t>-2046919500</t>
  </si>
  <si>
    <t>(73,34/0,3)*1,1</t>
  </si>
  <si>
    <t>771574263</t>
  </si>
  <si>
    <t>Montáž podlah keramických pro mechanické zatížení protiskluzných lepených flexibilním lepidlem do 12 ks/m2</t>
  </si>
  <si>
    <t>-1276030619</t>
  </si>
  <si>
    <t>97</t>
  </si>
  <si>
    <t>59761409A</t>
  </si>
  <si>
    <t>dlažba keramická slinutá protiskluzná R10 do interiéru i exteriéru pro vysoké mechanické namáhání přes 9 do 12ks/m2</t>
  </si>
  <si>
    <t>-1051801073</t>
  </si>
  <si>
    <t>62,35*0,1</t>
  </si>
  <si>
    <t>98</t>
  </si>
  <si>
    <t>59761410A</t>
  </si>
  <si>
    <t>dlažba keramická slinutá protiskluzná R11 do interiéru i exteriéru pro vysoké mechanické namáhání přes 9 do 12ks/m2</t>
  </si>
  <si>
    <t>1262162939</t>
  </si>
  <si>
    <t>4,18*0,10</t>
  </si>
  <si>
    <t>99</t>
  </si>
  <si>
    <t>771577111</t>
  </si>
  <si>
    <t>Příplatek k montáži podlah keramických lepených flexibilním lepidlem za plochu do 5 m2</t>
  </si>
  <si>
    <t>-1210684225</t>
  </si>
  <si>
    <t>100</t>
  </si>
  <si>
    <t>771591112</t>
  </si>
  <si>
    <t>Izolace pod dlažbu nátěrem nebo stěrkou ve dvou vrstvách</t>
  </si>
  <si>
    <t>280748955</t>
  </si>
  <si>
    <t>101</t>
  </si>
  <si>
    <t>771591115</t>
  </si>
  <si>
    <t>Podlahy spárování silikonem</t>
  </si>
  <si>
    <t>788601119</t>
  </si>
  <si>
    <t>102</t>
  </si>
  <si>
    <t>771591264</t>
  </si>
  <si>
    <t>Izolace těsnícími pásy mezi podlahou a stěnou</t>
  </si>
  <si>
    <t>790581377</t>
  </si>
  <si>
    <t>(9,14+5,61)*2</t>
  </si>
  <si>
    <t>(4,41+1,85)*2</t>
  </si>
  <si>
    <t>(2,03+1,1+0,2*2)*2</t>
  </si>
  <si>
    <t>(1,9+1,1)*2</t>
  </si>
  <si>
    <t>(1,25+1,1)*2</t>
  </si>
  <si>
    <t>(2,1+1,11+0,2*2)*2</t>
  </si>
  <si>
    <t>(3,8+1,2)*2</t>
  </si>
  <si>
    <t>103</t>
  </si>
  <si>
    <t>998771101</t>
  </si>
  <si>
    <t>Přesun hmot tonážní pro podlahy z dlaždic v objektech v do 6 m</t>
  </si>
  <si>
    <t>806568589</t>
  </si>
  <si>
    <t>104</t>
  </si>
  <si>
    <t>776111311</t>
  </si>
  <si>
    <t>Vysátí podkladu povlakových podlah</t>
  </si>
  <si>
    <t>-186895164</t>
  </si>
  <si>
    <t>19,11</t>
  </si>
  <si>
    <t>105</t>
  </si>
  <si>
    <t>776121311</t>
  </si>
  <si>
    <t xml:space="preserve">Vodou ředitelná penetrace savého podkladu povlakových podlah  </t>
  </si>
  <si>
    <t>1900535960</t>
  </si>
  <si>
    <t>106</t>
  </si>
  <si>
    <t>776141111</t>
  </si>
  <si>
    <t>Vyrovnání podkladu povlakových podlah stěrkou pevnosti 20 MPa tl 3 mm</t>
  </si>
  <si>
    <t>-479338620</t>
  </si>
  <si>
    <t>107</t>
  </si>
  <si>
    <t>776221111</t>
  </si>
  <si>
    <t>Lepení pásů z PVC standardním lepidlem</t>
  </si>
  <si>
    <t>-1982836090</t>
  </si>
  <si>
    <t>108</t>
  </si>
  <si>
    <t>28411104</t>
  </si>
  <si>
    <t>PVC podlahovina tl 3mm zátěžová</t>
  </si>
  <si>
    <t>1875875363</t>
  </si>
  <si>
    <t>26,45*1,1</t>
  </si>
  <si>
    <t>109</t>
  </si>
  <si>
    <t>776223111</t>
  </si>
  <si>
    <t>Spoj povlakových podlahovin z PVC svařováním za tepla vč.frézování</t>
  </si>
  <si>
    <t>450998885</t>
  </si>
  <si>
    <t>(26,45/2)*1,25</t>
  </si>
  <si>
    <t>110</t>
  </si>
  <si>
    <t>776421111</t>
  </si>
  <si>
    <t>Montáž obvodových lišt lepením</t>
  </si>
  <si>
    <t>-288430155</t>
  </si>
  <si>
    <t>(2,25+1,6)*2</t>
  </si>
  <si>
    <t>3,9*2</t>
  </si>
  <si>
    <t>111</t>
  </si>
  <si>
    <t>28411003</t>
  </si>
  <si>
    <t>lišta soklová PVC 30x30mm</t>
  </si>
  <si>
    <t>413868245</t>
  </si>
  <si>
    <t>54,8*1,02</t>
  </si>
  <si>
    <t>112</t>
  </si>
  <si>
    <t>998776101</t>
  </si>
  <si>
    <t>Přesun hmot tonážní pro podlahy povlakové v objektech v do 6 m</t>
  </si>
  <si>
    <t>-517846522</t>
  </si>
  <si>
    <t>781</t>
  </si>
  <si>
    <t>Dokončovací práce - obklady</t>
  </si>
  <si>
    <t>113</t>
  </si>
  <si>
    <t>781121011</t>
  </si>
  <si>
    <t>Nátěr penetrační na stěnu</t>
  </si>
  <si>
    <t>-89439758</t>
  </si>
  <si>
    <t>(4,32+4)*2*1,5</t>
  </si>
  <si>
    <t>-0,8*1,5*2</t>
  </si>
  <si>
    <t>(4,2+3,34)*2*1,5</t>
  </si>
  <si>
    <t>(8,39+3,5)*2*1,5</t>
  </si>
  <si>
    <t>-0,9*1,5</t>
  </si>
  <si>
    <t>(9,14+5,61)*2*2,02</t>
  </si>
  <si>
    <t>-0,8*2,02*2</t>
  </si>
  <si>
    <t>(4,41+1,85)*2*2,02</t>
  </si>
  <si>
    <t>-0,8*2,02</t>
  </si>
  <si>
    <t>-0,9*2,02+0,4*2,02*2</t>
  </si>
  <si>
    <t>(2,03+1,1+0,3)*2*2,4</t>
  </si>
  <si>
    <t>(1,9+1,1)*2*2,02</t>
  </si>
  <si>
    <t>-0,6*2,02</t>
  </si>
  <si>
    <t>-0,7*2,02+0,3*2,02*2</t>
  </si>
  <si>
    <t>(1,25+1,1)*2*2,02</t>
  </si>
  <si>
    <t>(2,1+1,11+0,2*2)*2*2,4</t>
  </si>
  <si>
    <t>114</t>
  </si>
  <si>
    <t>781131112</t>
  </si>
  <si>
    <t>Izolace pod obklad nátěrem nebo stěrkou ve dvou vrstvách</t>
  </si>
  <si>
    <t>1435346466</t>
  </si>
  <si>
    <t>2,3</t>
  </si>
  <si>
    <t>-0,6*1,2</t>
  </si>
  <si>
    <t>115</t>
  </si>
  <si>
    <t>781474112</t>
  </si>
  <si>
    <t>Montáž obkladů vnitřních keramických hladkých do 12 ks/m2 lepených flexibilním lepidlem</t>
  </si>
  <si>
    <t>-902465234</t>
  </si>
  <si>
    <t>116</t>
  </si>
  <si>
    <t>59761026</t>
  </si>
  <si>
    <t>obklad keramický hladký do 12ks/m2</t>
  </si>
  <si>
    <t>1531412457</t>
  </si>
  <si>
    <t>215,71*1,1</t>
  </si>
  <si>
    <t>117</t>
  </si>
  <si>
    <t>781477111</t>
  </si>
  <si>
    <t>Příplatek k montáži obkladů vnitřních keramických hladkých za plochu do 10 m2</t>
  </si>
  <si>
    <t>-1036010222</t>
  </si>
  <si>
    <t>118</t>
  </si>
  <si>
    <t>781494411A</t>
  </si>
  <si>
    <t>Profily ukonující lepené flexibilním lepidlem nerez</t>
  </si>
  <si>
    <t>1899373828</t>
  </si>
  <si>
    <t>(4,32+4)*2</t>
  </si>
  <si>
    <t>(4,2+3,34)*2</t>
  </si>
  <si>
    <t>-0,9</t>
  </si>
  <si>
    <t>-0,8*2+2,02*6</t>
  </si>
  <si>
    <t>-0,8</t>
  </si>
  <si>
    <t>-0,9+0,4*2</t>
  </si>
  <si>
    <t>(2,03+1,1+0,3)*2</t>
  </si>
  <si>
    <t>-0,6+2,02*2</t>
  </si>
  <si>
    <t>-0,6</t>
  </si>
  <si>
    <t>-0,7+0,3*2</t>
  </si>
  <si>
    <t>2,4*4</t>
  </si>
  <si>
    <t>(3,8+1,2)*2*2</t>
  </si>
  <si>
    <t>-0,6+0,4*2</t>
  </si>
  <si>
    <t>119</t>
  </si>
  <si>
    <t>781495115</t>
  </si>
  <si>
    <t>Spárování vnitřních obkladů silikonem</t>
  </si>
  <si>
    <t>681569618</t>
  </si>
  <si>
    <t>120</t>
  </si>
  <si>
    <t>781674112</t>
  </si>
  <si>
    <t>Montáž obkladů parapetů šířky do 150 mm z dlaždic keramických lepených flexibilním lepidlem</t>
  </si>
  <si>
    <t>-935580180</t>
  </si>
  <si>
    <t>(1,3+1,2)*2</t>
  </si>
  <si>
    <t>1,5*2</t>
  </si>
  <si>
    <t>121</t>
  </si>
  <si>
    <t>59761255</t>
  </si>
  <si>
    <t>obklad keramický hladký přes 35 do 45ks/m2</t>
  </si>
  <si>
    <t>2060175561</t>
  </si>
  <si>
    <t>(1,3+1,2+1,5)*2*0,15*1,1</t>
  </si>
  <si>
    <t>122</t>
  </si>
  <si>
    <t>998781101</t>
  </si>
  <si>
    <t>Přesun hmot tonážní pro obklady keramické v objektech v do 6 m</t>
  </si>
  <si>
    <t>1042314833</t>
  </si>
  <si>
    <t>123</t>
  </si>
  <si>
    <t>783123121</t>
  </si>
  <si>
    <t>Dvojnásobný napouštěcí fungicidní akrylátový nátěr truhlářských konstrukcí</t>
  </si>
  <si>
    <t>1559001812</t>
  </si>
  <si>
    <t>viz ometení</t>
  </si>
  <si>
    <t>666,3</t>
  </si>
  <si>
    <t>124</t>
  </si>
  <si>
    <t>783314201</t>
  </si>
  <si>
    <t>Základní antikorozní jednonásobný syntetický standardní nátěr zámečnických konstrukcí</t>
  </si>
  <si>
    <t>618429953</t>
  </si>
  <si>
    <t>zárubně</t>
  </si>
  <si>
    <t>(0,9+2*2)*2*(0,12+0,05*2)*2*2</t>
  </si>
  <si>
    <t>125</t>
  </si>
  <si>
    <t>783317101</t>
  </si>
  <si>
    <t>Krycí jednonásobný syntetický standardní nátěr zámečnických konstrukcí</t>
  </si>
  <si>
    <t>835148543</t>
  </si>
  <si>
    <t>126</t>
  </si>
  <si>
    <t>784181101</t>
  </si>
  <si>
    <t>Základní akrylátová jednonásobná penetrace podkladu v místnostech výšky do 3,80 m</t>
  </si>
  <si>
    <t>53281082</t>
  </si>
  <si>
    <t>(1,5+1,6)*2,9*2</t>
  </si>
  <si>
    <t>(3,9*2,9*2</t>
  </si>
  <si>
    <t>127</t>
  </si>
  <si>
    <t>784211121</t>
  </si>
  <si>
    <t>Dvojnásobné bílé malby ze směsí za mokra středně otěruvzdorných v místnostech výšky do 3,80 m</t>
  </si>
  <si>
    <t>-1060439644</t>
  </si>
  <si>
    <t>128</t>
  </si>
  <si>
    <t>784211163</t>
  </si>
  <si>
    <t xml:space="preserve">Příplatek k cenám 2x maleb ze směsí za mokra otěruvzdorných za barevnou malbu </t>
  </si>
  <si>
    <t>1722998625</t>
  </si>
  <si>
    <t>01-1-2 - Navrhovaný stav - Zateplení fasády</t>
  </si>
  <si>
    <t xml:space="preserve">    1 - Zemní práce</t>
  </si>
  <si>
    <t xml:space="preserve">    2 - Zakládání</t>
  </si>
  <si>
    <t xml:space="preserve">    4 - Vodorovné konstrukce</t>
  </si>
  <si>
    <t xml:space="preserve">      62 - Úprava povrchů vnějších</t>
  </si>
  <si>
    <t xml:space="preserve">      98 - Demolice a sanace</t>
  </si>
  <si>
    <t xml:space="preserve">    711 - Izolace proti vodě, vlhkosti a plynům</t>
  </si>
  <si>
    <t xml:space="preserve">    777 - Podlahy lité</t>
  </si>
  <si>
    <t>Zemní práce</t>
  </si>
  <si>
    <t>132212111</t>
  </si>
  <si>
    <t>Hloubení rýh š do 800 mm v soudržných horninách třídy těžitelnosti I, skupiny 3 ručně</t>
  </si>
  <si>
    <t>1840130853</t>
  </si>
  <si>
    <t>nový okapový chodník</t>
  </si>
  <si>
    <t>55*0,3</t>
  </si>
  <si>
    <t>2,5*0,6*1</t>
  </si>
  <si>
    <t>162751117</t>
  </si>
  <si>
    <t>Vodorovné přemístění do 10000 m výkopku/sypaniny z horniny třídy těžitelnosti I, skupiny 1 až 3</t>
  </si>
  <si>
    <t>450599566</t>
  </si>
  <si>
    <t>162751119</t>
  </si>
  <si>
    <t>Příplatek k vodorovnému přemístění výkopku/sypaniny z horniny třídy těžitelnosti I, skupiny 1 až 3 ZKD 1000 m přes 10000 m</t>
  </si>
  <si>
    <t>-309069257</t>
  </si>
  <si>
    <t>18*20</t>
  </si>
  <si>
    <t>171201221</t>
  </si>
  <si>
    <t xml:space="preserve">Poplatek za uložení na skládce (skládkovné) zeminy a kamení </t>
  </si>
  <si>
    <t>1838427637</t>
  </si>
  <si>
    <t>18*2,1</t>
  </si>
  <si>
    <t>Zakládání</t>
  </si>
  <si>
    <t>275313711</t>
  </si>
  <si>
    <t>Základové patky z betonu tř. C 20/25</t>
  </si>
  <si>
    <t>402217323</t>
  </si>
  <si>
    <t>schodiště č.122</t>
  </si>
  <si>
    <t>275351121</t>
  </si>
  <si>
    <t>Zřízení bednění základových patek</t>
  </si>
  <si>
    <t>17880336</t>
  </si>
  <si>
    <t>(1,1+1)*2*0,6</t>
  </si>
  <si>
    <t>275351122</t>
  </si>
  <si>
    <t>Odstranění bednění základových patek</t>
  </si>
  <si>
    <t>1357366406</t>
  </si>
  <si>
    <t>348272613</t>
  </si>
  <si>
    <t>Plotová stříška pro zeď tl 195 mm z tvarovek plochých broušených přírodních lepená mrazuvzdorným lepidlem</t>
  </si>
  <si>
    <t>-622820092</t>
  </si>
  <si>
    <t>25*0,20</t>
  </si>
  <si>
    <t>15*0,20</t>
  </si>
  <si>
    <t>Vodorovné konstrukce</t>
  </si>
  <si>
    <t>430321515</t>
  </si>
  <si>
    <t>Schodišťová konstrukce a rampa ze ŽB tř. C 20/25</t>
  </si>
  <si>
    <t>387534326</t>
  </si>
  <si>
    <t>1,1*1*(0,7/2)</t>
  </si>
  <si>
    <t>1,1*0,3*0,2/2*3</t>
  </si>
  <si>
    <t>431351121</t>
  </si>
  <si>
    <t>Zřízení bednění podest schodišť a ramp přímočarých v do 4 m</t>
  </si>
  <si>
    <t>-940577274</t>
  </si>
  <si>
    <t>(1,1+1)*2*(0,7/2)</t>
  </si>
  <si>
    <t>1,1*(0,3+0,2)*3</t>
  </si>
  <si>
    <t>431351122</t>
  </si>
  <si>
    <t>Odstranění bednění podest schodišť a ramp přímočarých v do 4 m</t>
  </si>
  <si>
    <t>1604647605</t>
  </si>
  <si>
    <t>434191421</t>
  </si>
  <si>
    <t>Osazení schodišťových stupňů kamenných na desku (schodišťové stupně použity stávající)</t>
  </si>
  <si>
    <t>1416627539</t>
  </si>
  <si>
    <t>Úprava povrchů vnějších</t>
  </si>
  <si>
    <t>622001</t>
  </si>
  <si>
    <t>Tahové zkoušky pro použité hmoždinky</t>
  </si>
  <si>
    <t>1372112456</t>
  </si>
  <si>
    <t>622002</t>
  </si>
  <si>
    <t>Odtrhové zkoušky pro použitý lepící tmel</t>
  </si>
  <si>
    <t>-1433697496</t>
  </si>
  <si>
    <t>622131121</t>
  </si>
  <si>
    <t>Penetrační disperzní nátěr vnějších stěn nanášený ručně</t>
  </si>
  <si>
    <t>-841796744</t>
  </si>
  <si>
    <t>SO-1</t>
  </si>
  <si>
    <t>SO-2</t>
  </si>
  <si>
    <t>SO-3</t>
  </si>
  <si>
    <t>SO-4</t>
  </si>
  <si>
    <t>9*2</t>
  </si>
  <si>
    <t>SO-5</t>
  </si>
  <si>
    <t>6*2</t>
  </si>
  <si>
    <t>622135002</t>
  </si>
  <si>
    <t>Vyrovnání podkladu vnějších stěn maltou cementovou tl do 10 mm</t>
  </si>
  <si>
    <t>162783029</t>
  </si>
  <si>
    <t>622135092</t>
  </si>
  <si>
    <t>Příplatek k vyrovnání vnějších stěn maltou cementovou za každých dalších 5 mm tl</t>
  </si>
  <si>
    <t>1401438423</t>
  </si>
  <si>
    <t>74*2</t>
  </si>
  <si>
    <t>622142001</t>
  </si>
  <si>
    <t>Potažení vnějších stěn sklovláknitým pletivem vtlačeným do tenkovrstvé hmoty</t>
  </si>
  <si>
    <t>-1973406830</t>
  </si>
  <si>
    <t>622143003</t>
  </si>
  <si>
    <t>Montáž omítkových plastových nebo pozinkovaných rohových profilů s tkaninou</t>
  </si>
  <si>
    <t>-2025041363</t>
  </si>
  <si>
    <t>233,16</t>
  </si>
  <si>
    <t>72,35</t>
  </si>
  <si>
    <t>63127464</t>
  </si>
  <si>
    <t>profil rohový Al 15x15mm s výztužnou tkaninou š 100mm pro ETICS</t>
  </si>
  <si>
    <t>1142042697</t>
  </si>
  <si>
    <t>(1,8+1,8)*32</t>
  </si>
  <si>
    <t>(1,8+1,8)*3</t>
  </si>
  <si>
    <t>(0,6+0,6)*2</t>
  </si>
  <si>
    <t>(1,8+1,8)*1</t>
  </si>
  <si>
    <t>(1,5+1,5)*2</t>
  </si>
  <si>
    <t>(0,6+0,6)*1</t>
  </si>
  <si>
    <t>(3,02+3,02)*1</t>
  </si>
  <si>
    <t>(2,7+2,7)*1</t>
  </si>
  <si>
    <t>(2,02+2,02)*1</t>
  </si>
  <si>
    <t>rohy budovy</t>
  </si>
  <si>
    <t>4,5*12</t>
  </si>
  <si>
    <t>233,16*0,05</t>
  </si>
  <si>
    <t>59051510</t>
  </si>
  <si>
    <t>profil začišťovací s okapnicí PVC s výztužnou tkaninou pro nadpraží ETICS</t>
  </si>
  <si>
    <t>332875049</t>
  </si>
  <si>
    <t>1,5*32</t>
  </si>
  <si>
    <t>0,9*3</t>
  </si>
  <si>
    <t>0,9*2</t>
  </si>
  <si>
    <t>1,2*1</t>
  </si>
  <si>
    <t>1,3*1</t>
  </si>
  <si>
    <t>0,9*1</t>
  </si>
  <si>
    <t>1,2*2</t>
  </si>
  <si>
    <t>2,25*1</t>
  </si>
  <si>
    <t>1,5*1</t>
  </si>
  <si>
    <t>1,74*1</t>
  </si>
  <si>
    <t>0,95*1</t>
  </si>
  <si>
    <t>1,01*1</t>
  </si>
  <si>
    <t>72,35*0,05</t>
  </si>
  <si>
    <t>59051512</t>
  </si>
  <si>
    <t>profil začišťovací s okapnicí PVC s výztužnou tkaninou pro parapet ETICS</t>
  </si>
  <si>
    <t>-868162295</t>
  </si>
  <si>
    <t>622143004</t>
  </si>
  <si>
    <t>Montáž omítkových samolepících začišťovacích profilů pro spojení s okenním rámem</t>
  </si>
  <si>
    <t>-2131631174</t>
  </si>
  <si>
    <t>(1,5+1,8*2)*32</t>
  </si>
  <si>
    <t>(0,9+1,8*2)*3</t>
  </si>
  <si>
    <t>(0,9+0,6*2)*2</t>
  </si>
  <si>
    <t>(1,2+1,8*2)*1</t>
  </si>
  <si>
    <t>(0,9+1,5*2)*2</t>
  </si>
  <si>
    <t>(1,2+0,6*2)*1</t>
  </si>
  <si>
    <t>(1,3+1,8*2)*1</t>
  </si>
  <si>
    <t>(0,9+1,8*2)*1</t>
  </si>
  <si>
    <t>(1,2+0,6*2)*2</t>
  </si>
  <si>
    <t>(2,25+3,02*2)*1</t>
  </si>
  <si>
    <t>(1,5+2,7*2)*1</t>
  </si>
  <si>
    <t>(1,74+3,02*2)*1</t>
  </si>
  <si>
    <t>(0,95+2,02*2)*1</t>
  </si>
  <si>
    <t>(1,01+2,02*2)*1</t>
  </si>
  <si>
    <t>(1,1+2,1*2)*2</t>
  </si>
  <si>
    <t>59051476</t>
  </si>
  <si>
    <t>profil začišťovací PVC 9mm s výztužnou tkaninou pro ostění ETICS</t>
  </si>
  <si>
    <t>1271054391</t>
  </si>
  <si>
    <t>262,11*1,05</t>
  </si>
  <si>
    <t>622212001</t>
  </si>
  <si>
    <t>Montáž kontaktního zateplení vnějšího ostění, nadpraží nebo parapetu hl. špalety do 200 mm lepením desek z polystyrenu tl do 40 mm vč.kotvení, perlinky, lepidla</t>
  </si>
  <si>
    <t>1656721429</t>
  </si>
  <si>
    <t>3/0,15</t>
  </si>
  <si>
    <t>28376011</t>
  </si>
  <si>
    <t>deska perimetrická fasádní soklová 150kPa λ=0,035 tl 30mm</t>
  </si>
  <si>
    <t>1872876147</t>
  </si>
  <si>
    <t>3*1,1</t>
  </si>
  <si>
    <t>622221001</t>
  </si>
  <si>
    <t>Montáž kontaktního zateplení vnějších stěn lepením a mechanickým kotvením desek z minerální vlny s podélnou orientací vláken tl do 40 mm vč.kotvení, perlinky, lepidla</t>
  </si>
  <si>
    <t>-1939676400</t>
  </si>
  <si>
    <t>63151517</t>
  </si>
  <si>
    <t>deska tepelně izolační minerální kontaktních fasád podélné vlákno λ=0,036 tl 30mm</t>
  </si>
  <si>
    <t>508129789</t>
  </si>
  <si>
    <t>15*1,02</t>
  </si>
  <si>
    <t>622221011</t>
  </si>
  <si>
    <t>Montáž kontaktního zateplení vnějších stěn lepením a mechanickým kotvením desek z minerální vlny s podélnou orientací vláken tl do 80 mm vč.kotvení, perlinky, lepidla</t>
  </si>
  <si>
    <t>-532174066</t>
  </si>
  <si>
    <t>63151526</t>
  </si>
  <si>
    <t>deska tepelně izolační minerální kontaktních fasád podélné vlákno λ=0,036 tl 80mm</t>
  </si>
  <si>
    <t>206511292</t>
  </si>
  <si>
    <t>22*1,02</t>
  </si>
  <si>
    <t>622221041</t>
  </si>
  <si>
    <t>Montáž kontaktního zateplení vnějších stěn lepením a mechanickým kotvením desek z minerální vlny s podélnou orientací tl přes 160 mm vč.kotvení, perlinky, lepidla</t>
  </si>
  <si>
    <t>-1186614703</t>
  </si>
  <si>
    <t>63151539</t>
  </si>
  <si>
    <t>deska tepelně izolační minerální kontaktních fasád podélné vlákno λ=0,036 tl 180mm</t>
  </si>
  <si>
    <t>-1654567388</t>
  </si>
  <si>
    <t>622221211</t>
  </si>
  <si>
    <t>Montáž druhé vrstvy kontaktního zateplení z desek z minerální vlny celkové tloušťky do 240 mm vč.kotvení, perlinky, lepidla</t>
  </si>
  <si>
    <t>39554823</t>
  </si>
  <si>
    <t>1358101176</t>
  </si>
  <si>
    <t>425*1,02</t>
  </si>
  <si>
    <t>622222001</t>
  </si>
  <si>
    <t>Montáž kontaktního zateplení vnějšího ostění, nadpraží nebo parapetu hl. špalety do 200 mm lepením desek z minerální vlny tl do 40 mm vč.kotvení, perlinky, lepidla</t>
  </si>
  <si>
    <t>506084928</t>
  </si>
  <si>
    <t>94/0,15</t>
  </si>
  <si>
    <t>63151517.1</t>
  </si>
  <si>
    <t>-1805223547</t>
  </si>
  <si>
    <t>94*1,1</t>
  </si>
  <si>
    <t>622251101</t>
  </si>
  <si>
    <t>Příplatek k cenám kontaktního zateplení stěn za použití tepelněizolačních zátek z polystyrenu</t>
  </si>
  <si>
    <t>-973130963</t>
  </si>
  <si>
    <t>20*0,20</t>
  </si>
  <si>
    <t>622251105</t>
  </si>
  <si>
    <t>Příplatek k cenám kontaktního zateplení stěn za použití tepelněizolačních zátek z minerální vlny</t>
  </si>
  <si>
    <t>-1141362946</t>
  </si>
  <si>
    <t>626,667*0,20</t>
  </si>
  <si>
    <t>622252001</t>
  </si>
  <si>
    <t>Montáž profilů kontaktního zateplení připevněných mechanicky</t>
  </si>
  <si>
    <t>669462711</t>
  </si>
  <si>
    <t>(48,63+23,2+3,7)*2</t>
  </si>
  <si>
    <t>59051655</t>
  </si>
  <si>
    <t>profil zakládací Al tl 0,7mm pro ETICS pro izolant tl 180mm</t>
  </si>
  <si>
    <t>-1555345126</t>
  </si>
  <si>
    <t>151,06*1,05</t>
  </si>
  <si>
    <t>622325102</t>
  </si>
  <si>
    <t>Oprava vnější vápenocementové hladké omítky složitosti 1 stěn v rozsahu do 30%</t>
  </si>
  <si>
    <t>-1779830118</t>
  </si>
  <si>
    <t>622511111</t>
  </si>
  <si>
    <t>Tenkovrstvá akrylátová mozaiková střednězrnná omítka včetně penetrace vnějších stěn</t>
  </si>
  <si>
    <t>-304156721</t>
  </si>
  <si>
    <t>622532021</t>
  </si>
  <si>
    <t>Tenkovrstvá silikonová zrnitá omítka tl. 2,0 mm včetně penetrace vnějších stěn - specifikace viz skladba A</t>
  </si>
  <si>
    <t>1594047809</t>
  </si>
  <si>
    <t>622631001</t>
  </si>
  <si>
    <t>Spárování spárovací maltou vnějších pohledových ploch stěn z cihel</t>
  </si>
  <si>
    <t>-2089701330</t>
  </si>
  <si>
    <t>629991011</t>
  </si>
  <si>
    <t>Zakrytí výplní otvorů a svislých ploch fólií přilepenou lepící páskou</t>
  </si>
  <si>
    <t>1835852761</t>
  </si>
  <si>
    <t>629995101</t>
  </si>
  <si>
    <t>Očištění vnějších ploch tlakovou vodou</t>
  </si>
  <si>
    <t>651167539</t>
  </si>
  <si>
    <t>schodiště č131 (část beton)</t>
  </si>
  <si>
    <t>3+4</t>
  </si>
  <si>
    <t>3+3</t>
  </si>
  <si>
    <t>273591573</t>
  </si>
  <si>
    <t>680,255*45</t>
  </si>
  <si>
    <t>941211811</t>
  </si>
  <si>
    <t>Demontáž lešení řadového rámového lehkého zatížení do 200 kg/m2 š do 0,9 m v do 10 m</t>
  </si>
  <si>
    <t>-186811493</t>
  </si>
  <si>
    <t>-199502564</t>
  </si>
  <si>
    <t>9*45</t>
  </si>
  <si>
    <t>944711811</t>
  </si>
  <si>
    <t>Demontáž záchytné stříšky š do 1,5 m</t>
  </si>
  <si>
    <t>1625396534</t>
  </si>
  <si>
    <t>-1287181477</t>
  </si>
  <si>
    <t>944611811</t>
  </si>
  <si>
    <t>Demontáž ochranné plachty z textilie z umělých vláken</t>
  </si>
  <si>
    <t>302170076</t>
  </si>
  <si>
    <t>953943123</t>
  </si>
  <si>
    <t>Osazování výrobků do 15 kg/kus do betonu</t>
  </si>
  <si>
    <t>391830493</t>
  </si>
  <si>
    <t>č122 - rohož použita stávající</t>
  </si>
  <si>
    <t>96000031</t>
  </si>
  <si>
    <t>Zpětná montáž veškerých prvků na fasádě, prodloužení kotvících prvků</t>
  </si>
  <si>
    <t>-546735745</t>
  </si>
  <si>
    <t>Demolice a sanace</t>
  </si>
  <si>
    <t>985231112</t>
  </si>
  <si>
    <t>Spárování zdiva aktivovanou maltou spára hl do 40 mm dl do 12 m/m2</t>
  </si>
  <si>
    <t>-1393800873</t>
  </si>
  <si>
    <t>985311112A</t>
  </si>
  <si>
    <t>Reprofilace stěn polymercementovými sanačními maltami tl 20 mm, provedení viz TZ sanace schodiště č.1.31</t>
  </si>
  <si>
    <t>1365657638</t>
  </si>
  <si>
    <t>985311312A</t>
  </si>
  <si>
    <t>Reprofilace rubu kleneb a podlah polymercementovými sanačními maltami do tl 20 mm, provedení viz TZ sanace schodiště č.1.01</t>
  </si>
  <si>
    <t>1180365891</t>
  </si>
  <si>
    <t>985324111</t>
  </si>
  <si>
    <t xml:space="preserve">Impregnační hydrofobní nátěr betonu dvojnásobný   </t>
  </si>
  <si>
    <t>-1883335607</t>
  </si>
  <si>
    <t>985331212</t>
  </si>
  <si>
    <t>Dodatečné vlepování betonářské výztuže D 10 mm do chemické malty včetně vyvrtání otvoru</t>
  </si>
  <si>
    <t>-1078289678</t>
  </si>
  <si>
    <t>10kusů/1m2</t>
  </si>
  <si>
    <t xml:space="preserve">schodiště č101 </t>
  </si>
  <si>
    <t>0,12*10*12</t>
  </si>
  <si>
    <t>0,12*10*7</t>
  </si>
  <si>
    <t>0,12*10*5</t>
  </si>
  <si>
    <t>0,12*10*15</t>
  </si>
  <si>
    <t>13021012</t>
  </si>
  <si>
    <t>tyč ocelová žebírková jakost BSt 500S (10 505) výztuž do betonu D 10mm</t>
  </si>
  <si>
    <t>-530398950</t>
  </si>
  <si>
    <t>46,8*0,00062*1,1</t>
  </si>
  <si>
    <t>985562131</t>
  </si>
  <si>
    <t xml:space="preserve">Výztuž betonu rubu kleneb a podlah ze svařovaných sítí jednovrstvých D drátu 2 mm oka do 100 mm  </t>
  </si>
  <si>
    <t>-1988924341</t>
  </si>
  <si>
    <t>schodiště 130</t>
  </si>
  <si>
    <t>-1206431299</t>
  </si>
  <si>
    <t>711</t>
  </si>
  <si>
    <t>Izolace proti vodě, vlhkosti a plynům</t>
  </si>
  <si>
    <t>711113125A</t>
  </si>
  <si>
    <t>Izolace proti vlhkosti na svislé ploše za studena jednosložkovou silnostěnnou modifikovanou stěrkou vč.dodávky stěrky</t>
  </si>
  <si>
    <t>-1369440042</t>
  </si>
  <si>
    <t>711142559</t>
  </si>
  <si>
    <t>Provedení izolace proti zemní vlhkosti pásy přitavením svislé NAIP</t>
  </si>
  <si>
    <t>-1831320308</t>
  </si>
  <si>
    <t>62855001</t>
  </si>
  <si>
    <t>pás asfaltový natavitelný modifikovaný SBS tl 4,0mm s vložkou z polyesterové rohože a spalitelnou PE fólií nebo jemnozrnným minerálním posypem na horním povrchu - viz skladba SO-3</t>
  </si>
  <si>
    <t>-1529436929</t>
  </si>
  <si>
    <t>11*1,20</t>
  </si>
  <si>
    <t>711161212</t>
  </si>
  <si>
    <t>Izolace proti zemní vlhkosti nopovou fólií svislá, nopek v 8,0 mm, tl do 0,6 mm</t>
  </si>
  <si>
    <t>1946527812</t>
  </si>
  <si>
    <t>711161384A</t>
  </si>
  <si>
    <t>Izolace proti zemní vlhkosti nopovou fólií ukončení nerez  lištou</t>
  </si>
  <si>
    <t>1990499195</t>
  </si>
  <si>
    <t>schodiště č.131</t>
  </si>
  <si>
    <t>998711101</t>
  </si>
  <si>
    <t>Přesun hmot tonážní pro izolace proti vodě, vlhkosti a plynům v objektech výšky do 6 m</t>
  </si>
  <si>
    <t>-2014989452</t>
  </si>
  <si>
    <t>712363352</t>
  </si>
  <si>
    <t>Povlakové krytiny střech do 10° z tvarovaných poplastovaných lišt délky 2 m koutová lišta vnitřní rš 100 mm</t>
  </si>
  <si>
    <t>100356145</t>
  </si>
  <si>
    <t>K08</t>
  </si>
  <si>
    <t>8,8</t>
  </si>
  <si>
    <t>712363353</t>
  </si>
  <si>
    <t>Povlakové krytiny střech do 10° z tvarovaných poplastovaných lišt délky 2 m koutová lišta vnější rš 100 mm</t>
  </si>
  <si>
    <t>-839329852</t>
  </si>
  <si>
    <t>K11</t>
  </si>
  <si>
    <t>5,5</t>
  </si>
  <si>
    <t>712363369</t>
  </si>
  <si>
    <t>Povlakové krytiny střech do 10° z tvarovaných poplastovaných lišt délky 2 m příklopná lišta rš 100 mm</t>
  </si>
  <si>
    <t>-1563160661</t>
  </si>
  <si>
    <t>K10</t>
  </si>
  <si>
    <t>3,8</t>
  </si>
  <si>
    <t>712363384</t>
  </si>
  <si>
    <t xml:space="preserve">Povlakové krytiny střech do 10° z tvarovaných poplastovaných lišt pro profily atypické výroby  </t>
  </si>
  <si>
    <t>463036912</t>
  </si>
  <si>
    <t>K09</t>
  </si>
  <si>
    <t>3,8*0,16</t>
  </si>
  <si>
    <t>712363405</t>
  </si>
  <si>
    <t>Provedení povlak krytiny mechanicky kotvenou do betonu TI tl do 100 mm</t>
  </si>
  <si>
    <t>-216432525</t>
  </si>
  <si>
    <t>28322012</t>
  </si>
  <si>
    <t>fólie hydroizolační střešní mPVC mechanicky kotvená tl 1,5mm šedá</t>
  </si>
  <si>
    <t>-981882322</t>
  </si>
  <si>
    <t>11,83*1,15</t>
  </si>
  <si>
    <t>712363681A</t>
  </si>
  <si>
    <t>Provedení povlakové krytiny mechanicky kotvené - opracování prostupů</t>
  </si>
  <si>
    <t>-562259229</t>
  </si>
  <si>
    <t>712861705</t>
  </si>
  <si>
    <t>Provedení povlakové krytiny vytažením na konstrukce fólií lepenou se svařovanými spoji</t>
  </si>
  <si>
    <t>919564549</t>
  </si>
  <si>
    <t>-385894929</t>
  </si>
  <si>
    <t>25*1,2</t>
  </si>
  <si>
    <t>998712101</t>
  </si>
  <si>
    <t>Přesun hmot tonážní tonážní pro krytiny povlakové v objektech v do 6 m</t>
  </si>
  <si>
    <t>-1029421554</t>
  </si>
  <si>
    <t>713131141A</t>
  </si>
  <si>
    <t>Montáž izolace tepelné stěn a základů lepením celoplošně rohoží, pásů, dílců, desek silnostěnnou modifikovanou stěrkou vč.dodávky stěrky</t>
  </si>
  <si>
    <t>1143673872</t>
  </si>
  <si>
    <t>28376013</t>
  </si>
  <si>
    <t>deska perimetrická fasádní soklová 150kPa λ=0,035 tl 50mm</t>
  </si>
  <si>
    <t>783890385</t>
  </si>
  <si>
    <t>11*0,05</t>
  </si>
  <si>
    <t>28376022</t>
  </si>
  <si>
    <t>deska perimetrická fasádní soklová 150kPa λ=0,035 tl 180mm</t>
  </si>
  <si>
    <t>-1550839315</t>
  </si>
  <si>
    <t>48*0,05</t>
  </si>
  <si>
    <t>50,4*1,05 "Přepočtené koeficientem množství</t>
  </si>
  <si>
    <t>713131143A</t>
  </si>
  <si>
    <t>Montáž izolace tepelné stěn a základů lepením celoplošně silnostěnnou modifikovanou stěrkou vč.dodávky stěrky v kombinaci s mechanickým kotvením rohoží, pásů, dílců, desek</t>
  </si>
  <si>
    <t>1565040732</t>
  </si>
  <si>
    <t>-915801604</t>
  </si>
  <si>
    <t>7*1,05</t>
  </si>
  <si>
    <t>1519138419</t>
  </si>
  <si>
    <t>75*1,05</t>
  </si>
  <si>
    <t>713141131</t>
  </si>
  <si>
    <t>Montáž izolace tepelné střech plochých lepené za studena plně 1 vrstva rohoží, pásů, dílců, desek</t>
  </si>
  <si>
    <t>-1417077575</t>
  </si>
  <si>
    <t>63141184A</t>
  </si>
  <si>
    <t xml:space="preserve">deska tepelně izolační minerální do střech a stěn  λ=0,036 tl 60mm  </t>
  </si>
  <si>
    <t>740878485</t>
  </si>
  <si>
    <t>11,83*1,05</t>
  </si>
  <si>
    <t>998713101</t>
  </si>
  <si>
    <t>Přesun hmot tonážní pro izolace tepelné v objektech v do 6 m</t>
  </si>
  <si>
    <t>23672073</t>
  </si>
  <si>
    <t>762083121</t>
  </si>
  <si>
    <t>Impregnace řeziva proti dřevokaznému hmyzu, houbám a plísním máčením třída ohrožení 1 a 2</t>
  </si>
  <si>
    <t>-1754318337</t>
  </si>
  <si>
    <t>762131124</t>
  </si>
  <si>
    <t>Montáž bednění stěn z hrubých prken na sraz</t>
  </si>
  <si>
    <t>198812537</t>
  </si>
  <si>
    <t>okapová římsa - zarážky mezi vazníky</t>
  </si>
  <si>
    <t>110*(0,3+0,15)</t>
  </si>
  <si>
    <t>60511064</t>
  </si>
  <si>
    <t>řezivo jehličnaté středové omítané</t>
  </si>
  <si>
    <t>-2014323816</t>
  </si>
  <si>
    <t>49,5*0,025</t>
  </si>
  <si>
    <t>1,238*0,1</t>
  </si>
  <si>
    <t>762195000</t>
  </si>
  <si>
    <t>Spojovací prostředky pro montáž stěn, příček, bednění stěn</t>
  </si>
  <si>
    <t>-1283058145</t>
  </si>
  <si>
    <t>762340001</t>
  </si>
  <si>
    <t>M+D ventilační děrovaná páska u okapové římsy</t>
  </si>
  <si>
    <t>136170069</t>
  </si>
  <si>
    <t>762341280</t>
  </si>
  <si>
    <t>Montáž bednění střech rovných a šikmých sklonu do 60° z desek cementotřískových na sraz</t>
  </si>
  <si>
    <t>917932769</t>
  </si>
  <si>
    <t>okapové římsy</t>
  </si>
  <si>
    <t>59590798</t>
  </si>
  <si>
    <t xml:space="preserve">deska cementotřísková se základním nátěrem tl 16mm  </t>
  </si>
  <si>
    <t>-1651294575</t>
  </si>
  <si>
    <t>66*1,2</t>
  </si>
  <si>
    <t>762395000</t>
  </si>
  <si>
    <t>Spojovací prostředky krovů, bednění, laťování, nadstřešních konstrukcí</t>
  </si>
  <si>
    <t>-603117714</t>
  </si>
  <si>
    <t>66*0,016</t>
  </si>
  <si>
    <t>1360636637</t>
  </si>
  <si>
    <t>viz dmtz žlabu</t>
  </si>
  <si>
    <t>108,71</t>
  </si>
  <si>
    <t>štítové římsy</t>
  </si>
  <si>
    <t>(8+8)*2</t>
  </si>
  <si>
    <t>(8+1)*2</t>
  </si>
  <si>
    <t>(6,5+6,5)*2</t>
  </si>
  <si>
    <t>(2,5+8,2+2,5)*2</t>
  </si>
  <si>
    <t>(3+3)*2</t>
  </si>
  <si>
    <t>(3,5+3,5)*2</t>
  </si>
  <si>
    <t>(5,5+5,5)*2</t>
  </si>
  <si>
    <t>60514114</t>
  </si>
  <si>
    <t>řezivo jehličnaté lať impregnovaná dl 4 m</t>
  </si>
  <si>
    <t>-492331352</t>
  </si>
  <si>
    <t>259,22*0,04*0,06</t>
  </si>
  <si>
    <t>0,622*0,1</t>
  </si>
  <si>
    <t>-1714198671</t>
  </si>
  <si>
    <t>-960206065</t>
  </si>
  <si>
    <t>764501103</t>
  </si>
  <si>
    <t xml:space="preserve">Montáž žlabu podokapního půlkulatého (žlab použit stávající) </t>
  </si>
  <si>
    <t>1337887406</t>
  </si>
  <si>
    <t>764518623</t>
  </si>
  <si>
    <t>Svody kruhové včetně objímek, kolen, odskoků z Pz s povrchovou úpravou průměru 120 mm</t>
  </si>
  <si>
    <t>-1604283410</t>
  </si>
  <si>
    <t>998764101</t>
  </si>
  <si>
    <t>Přesun hmot tonážní pro konstrukce klempířské v objektech v do 6 m</t>
  </si>
  <si>
    <t>1171064211</t>
  </si>
  <si>
    <t>767-Z01</t>
  </si>
  <si>
    <t>M+D zábradlí vč.kotvení a povrchové úpravy - specifikace viz tab.PSV ozn.Z01</t>
  </si>
  <si>
    <t>548787880</t>
  </si>
  <si>
    <t>1,78+2,67+1,78</t>
  </si>
  <si>
    <t>767-Z02</t>
  </si>
  <si>
    <t>M+D zábradlí vč.kotvení a povrchové úpravy - specifikace viz tab.PSV ozn.Z02</t>
  </si>
  <si>
    <t>1404429118</t>
  </si>
  <si>
    <t>0,55+2,61+0,55</t>
  </si>
  <si>
    <t>767-Z03</t>
  </si>
  <si>
    <t>M+D zábradlí vč.kotvení a povrchové úpravy - specifikace viz tab.PSV ozn.Z03</t>
  </si>
  <si>
    <t>1715468794</t>
  </si>
  <si>
    <t>1,2+9,3</t>
  </si>
  <si>
    <t>767-Z04</t>
  </si>
  <si>
    <t>M+D zábradlí vč.kotvení a povrchové úpravy - specifikace viz tab.PSV ozn.Z04</t>
  </si>
  <si>
    <t>440934879</t>
  </si>
  <si>
    <t>(0,86+1,56)*2</t>
  </si>
  <si>
    <t>767-Z07</t>
  </si>
  <si>
    <t>M+D madlo vč.kotvení - specifikace viz tab.PSV ozn.Z07</t>
  </si>
  <si>
    <t>-356300961</t>
  </si>
  <si>
    <t>900579495</t>
  </si>
  <si>
    <t>771161023</t>
  </si>
  <si>
    <t>Montáž profilu ukončujícího pro balkony a terasy</t>
  </si>
  <si>
    <t>61690012</t>
  </si>
  <si>
    <t>4,5</t>
  </si>
  <si>
    <t>59054396</t>
  </si>
  <si>
    <t xml:space="preserve">profil ukončovací balkónů s ukončovacím ramenem a okapničkou  </t>
  </si>
  <si>
    <t>1469566869</t>
  </si>
  <si>
    <t>-1468513321</t>
  </si>
  <si>
    <t>776431111</t>
  </si>
  <si>
    <t>Montáž schodišťových hran lepených</t>
  </si>
  <si>
    <t>1239885575</t>
  </si>
  <si>
    <t>69752182</t>
  </si>
  <si>
    <t>schodová hrana a lišta AL</t>
  </si>
  <si>
    <t>968131387</t>
  </si>
  <si>
    <t>43*1,1</t>
  </si>
  <si>
    <t>1914860482</t>
  </si>
  <si>
    <t>777</t>
  </si>
  <si>
    <t>Podlahy lité</t>
  </si>
  <si>
    <t>777111111</t>
  </si>
  <si>
    <t>Vysátí podkladu před provedením lité podlahy</t>
  </si>
  <si>
    <t>1022761061</t>
  </si>
  <si>
    <t>777131101</t>
  </si>
  <si>
    <t>Penetrační epoxidový nátěr podlahy na suchý a vyzrálý podklad</t>
  </si>
  <si>
    <t>1805203408</t>
  </si>
  <si>
    <t>777611121</t>
  </si>
  <si>
    <t xml:space="preserve">Krycí epoxidový nátěr podlahy  </t>
  </si>
  <si>
    <t>1766191364</t>
  </si>
  <si>
    <t>39*2</t>
  </si>
  <si>
    <t>777611161</t>
  </si>
  <si>
    <t xml:space="preserve">Úprava podlahy prosypem křemenným pískem  </t>
  </si>
  <si>
    <t>1052942628</t>
  </si>
  <si>
    <t>998777101</t>
  </si>
  <si>
    <t>Přesun hmot tonážní pro podlahy lité v objektech v do 6 m</t>
  </si>
  <si>
    <t>-730027694</t>
  </si>
  <si>
    <t>1023887747</t>
  </si>
  <si>
    <t>783214101</t>
  </si>
  <si>
    <t>Základní jednonásobný syntetický nátěr tesařských konstrukcí</t>
  </si>
  <si>
    <t>-1279537046</t>
  </si>
  <si>
    <t>okapová římsa</t>
  </si>
  <si>
    <t>(48+18)*2*1,1</t>
  </si>
  <si>
    <t>783218111</t>
  </si>
  <si>
    <t>Lazurovací dvojnásobný syntetický nátěr tesařských konstrukcí</t>
  </si>
  <si>
    <t>-197454284</t>
  </si>
  <si>
    <t>783301303</t>
  </si>
  <si>
    <t>Bezoplachové odrezivění zámečnických konstrukcí</t>
  </si>
  <si>
    <t>-513181522</t>
  </si>
  <si>
    <t>viz odrezivění</t>
  </si>
  <si>
    <t>1,6</t>
  </si>
  <si>
    <t>-629773097</t>
  </si>
  <si>
    <t>1,6*2</t>
  </si>
  <si>
    <t>279789253</t>
  </si>
  <si>
    <t>01-2 - Tepelné čerpadlo - stavební připravenost</t>
  </si>
  <si>
    <t xml:space="preserve">    5 - Komunikace pozemní</t>
  </si>
  <si>
    <t>131111333</t>
  </si>
  <si>
    <t>Vrtání jamek pro plotové sloupky D do 300 mm - ručně s motorovým vrtákem</t>
  </si>
  <si>
    <t>-810003023</t>
  </si>
  <si>
    <t>0,7*(9+6+2)</t>
  </si>
  <si>
    <t>131251100</t>
  </si>
  <si>
    <t>Hloubení jam nezapažených v hornině třídy těžitelnosti I, skupiny 3 objem do 20 m3 strojně</t>
  </si>
  <si>
    <t>-2056105886</t>
  </si>
  <si>
    <t>19*0,25*1,3</t>
  </si>
  <si>
    <t>132254101</t>
  </si>
  <si>
    <t>Hloubení rýh zapažených š do 800 mm v hornině třídy těžitelnosti I, skupiny 3 objem do 20 m3 strojně</t>
  </si>
  <si>
    <t>1103696353</t>
  </si>
  <si>
    <t>vsak</t>
  </si>
  <si>
    <t>3,5*0,7*0,6</t>
  </si>
  <si>
    <t>133251101</t>
  </si>
  <si>
    <t>Hloubení šachet nezapažených v hornině třídy těžitelnosti I, skupiny 3 objem do 20 m3</t>
  </si>
  <si>
    <t>-150197261</t>
  </si>
  <si>
    <t>TČ - patky</t>
  </si>
  <si>
    <t>0,7*0,3*0,9*(2+2)</t>
  </si>
  <si>
    <t>-2081386022</t>
  </si>
  <si>
    <t>3,14*0,15*0,15*11,9</t>
  </si>
  <si>
    <t>6,175</t>
  </si>
  <si>
    <t>1,47</t>
  </si>
  <si>
    <t>0,756</t>
  </si>
  <si>
    <t>2066210508</t>
  </si>
  <si>
    <t>9,242*20</t>
  </si>
  <si>
    <t>Poplatek za uložení na skládce (skládkovné) zeminy a kamení</t>
  </si>
  <si>
    <t>-620037978</t>
  </si>
  <si>
    <t>9,242*2,1</t>
  </si>
  <si>
    <t>181951112</t>
  </si>
  <si>
    <t>Úprava pláně v hornině třídy těžitelnosti I, skupiny 1 až 3 se zhutněním strojně</t>
  </si>
  <si>
    <t>1608341410</t>
  </si>
  <si>
    <t>19*1,1</t>
  </si>
  <si>
    <t>211531111</t>
  </si>
  <si>
    <t>Výplň odvodňovacích žeber nebo trativodů kamenivem hrubým drceným frakce 16 až 32 mm</t>
  </si>
  <si>
    <t>1760043348</t>
  </si>
  <si>
    <t>211971110</t>
  </si>
  <si>
    <t>Zřízení opláštění žeber nebo trativodů geotextilií v rýze nebo zářezu sklonu do 1:2</t>
  </si>
  <si>
    <t>948060315</t>
  </si>
  <si>
    <t>3,5*(0,7+0,6)*2</t>
  </si>
  <si>
    <t>0,7*0,6*2</t>
  </si>
  <si>
    <t>3,5*0,7</t>
  </si>
  <si>
    <t>69311068</t>
  </si>
  <si>
    <t>geotextilie netkaná separační, ochranná, filtrační, drenážní PP 300g/m2</t>
  </si>
  <si>
    <t>-521515485</t>
  </si>
  <si>
    <t>12,39*1,20</t>
  </si>
  <si>
    <t>433375368</t>
  </si>
  <si>
    <t>TČ</t>
  </si>
  <si>
    <t>0,7*0,3*0,9*(2+2)*1,1</t>
  </si>
  <si>
    <t>338171123</t>
  </si>
  <si>
    <t>Osazování sloupků a vzpěr plotových ocelových v do 2,60 m se zabetonováním</t>
  </si>
  <si>
    <t>1171196598</t>
  </si>
  <si>
    <t>9+6+2</t>
  </si>
  <si>
    <t>55342263</t>
  </si>
  <si>
    <t>sloupek plotový Pz a poplastovaný 2500/48x1,5mm</t>
  </si>
  <si>
    <t>527383189</t>
  </si>
  <si>
    <t>55342272</t>
  </si>
  <si>
    <t>vzpěra plotová Pz a poplastovaná 38x1,5mm včetně krytky s uchem 2000mm</t>
  </si>
  <si>
    <t>1973799624</t>
  </si>
  <si>
    <t>348101210</t>
  </si>
  <si>
    <t>Osazení vrat a vrátek k oplocení na ocelové sloupky do 2 m2</t>
  </si>
  <si>
    <t>1235451831</t>
  </si>
  <si>
    <t>55342334</t>
  </si>
  <si>
    <t>branka plotová jednokřídlá Pz s PVC vrstvou 1000x1500mm vč.zámku</t>
  </si>
  <si>
    <t>590768483</t>
  </si>
  <si>
    <t>348401130</t>
  </si>
  <si>
    <t>Montáž oplocení ze strojového pletiva s napínacími dráty výšky do 2,0 m</t>
  </si>
  <si>
    <t>133866095</t>
  </si>
  <si>
    <t>3,5*2+6,5-1</t>
  </si>
  <si>
    <t>31327514A</t>
  </si>
  <si>
    <t>pletivo drátěné plastifikované se čtvercovými oky 55/2,5mm v 1800mm vč.příslušenství (napínače apod.)</t>
  </si>
  <si>
    <t>624944947</t>
  </si>
  <si>
    <t>Komunikace pozemní</t>
  </si>
  <si>
    <t>564750011</t>
  </si>
  <si>
    <t>Podklad z kameniva hrubého drceného vel. 8-16 mm tl 150 mm</t>
  </si>
  <si>
    <t>924688198</t>
  </si>
  <si>
    <t>596811220</t>
  </si>
  <si>
    <t>Kladení betonové dlažby komunikací pro pěší do lože z kameniva vel do 0,25 m2 plochy do 50 m2</t>
  </si>
  <si>
    <t>-1927685491</t>
  </si>
  <si>
    <t>59245620</t>
  </si>
  <si>
    <t>dlažba betonová 500x500x50mm přírodní</t>
  </si>
  <si>
    <t>-574180653</t>
  </si>
  <si>
    <t>19*1,02</t>
  </si>
  <si>
    <t>916231213</t>
  </si>
  <si>
    <t>Osazení chodníkového obrubníku betonového stojatého s boční opěrou do lože z betonu prostého</t>
  </si>
  <si>
    <t>-1145081025</t>
  </si>
  <si>
    <t>59217003</t>
  </si>
  <si>
    <t>obrubník betonový 500x50x250mm</t>
  </si>
  <si>
    <t>415865939</t>
  </si>
  <si>
    <t>13*1,02</t>
  </si>
  <si>
    <t>916991121</t>
  </si>
  <si>
    <t>Lože pod obrubníky, krajníky nebo obruby z dlažebních kostek z betonu prostého</t>
  </si>
  <si>
    <t>649611744</t>
  </si>
  <si>
    <t>13*0,3*0,25</t>
  </si>
  <si>
    <t>998223011</t>
  </si>
  <si>
    <t>Přesun hmot pro pozemní komunikace s krytem dlážděným</t>
  </si>
  <si>
    <t>-1186081291</t>
  </si>
  <si>
    <t>Potrubí kanalizační z PP DN 40</t>
  </si>
  <si>
    <t>734576733</t>
  </si>
  <si>
    <t>-1216540849</t>
  </si>
  <si>
    <t>01-3 - Ústřední vytápění</t>
  </si>
  <si>
    <t>713 - Izolace tepelné</t>
  </si>
  <si>
    <t>731 - Kotelny</t>
  </si>
  <si>
    <t>732 - Strojovny</t>
  </si>
  <si>
    <t>733 - Rozvod potrubí</t>
  </si>
  <si>
    <t>734 - Armatury</t>
  </si>
  <si>
    <t>735 - Otopná tělesa</t>
  </si>
  <si>
    <t>783 - Nátěry</t>
  </si>
  <si>
    <t>798 - Ostatní náklady</t>
  </si>
  <si>
    <t>713463131</t>
  </si>
  <si>
    <t>Montáž izolace tepelné potrubí potrubními pouzdry bez úpravy slepenými 1x tl izolace do 25 mm</t>
  </si>
  <si>
    <t>1464430174</t>
  </si>
  <si>
    <t>Montáž izolace tepelné potrubí a ohybů tvarovkami nebo deskami potrubními pouzdry bez povrchové úpravy (izolační materiál ve specifikaci) přilepeným</t>
  </si>
  <si>
    <t>8+20+12+40</t>
  </si>
  <si>
    <t>28377106</t>
  </si>
  <si>
    <t>pouzdro izolační potrubní z pěnového polyetylenu 18/20mm</t>
  </si>
  <si>
    <t>-1995667189</t>
  </si>
  <si>
    <t>28377045</t>
  </si>
  <si>
    <t>pouzdro izolační potrubní z pěnového polyetylenu 22/20mm</t>
  </si>
  <si>
    <t>1754631758</t>
  </si>
  <si>
    <t>28377049</t>
  </si>
  <si>
    <t>pouzdro izolační potrubní z pěnového polyetylenu 28/25mm</t>
  </si>
  <si>
    <t>-1916811454</t>
  </si>
  <si>
    <t>28377056</t>
  </si>
  <si>
    <t>pouzdro izolační potrubní z pěnového polyetylenu 35/25mm</t>
  </si>
  <si>
    <t>1265828940</t>
  </si>
  <si>
    <t>713463311</t>
  </si>
  <si>
    <t>Montáž izolace tepelné potrubí potrubními pouzdry s Al fólií s přesahem Al páskou 1x D do 50 mm</t>
  </si>
  <si>
    <t>-24407707</t>
  </si>
  <si>
    <t>Montáž izolace tepelné potrubí a ohybů tvarovkami nebo deskami potrubními pouzdry s povrchovou úpravou hliníkovou fólií se samolepícím přesahem (izo</t>
  </si>
  <si>
    <t>60+20+20</t>
  </si>
  <si>
    <t>63143112</t>
  </si>
  <si>
    <t>pouzdro izolační potrubní s jednostrannou Al fólií max. 600/100 °C 34/40 mm</t>
  </si>
  <si>
    <t>-19461759</t>
  </si>
  <si>
    <t>20+20+20</t>
  </si>
  <si>
    <t>63143113</t>
  </si>
  <si>
    <t>pouzdro izolační potrubní s jednostrannou Al fólií max. 600/100 °C 43/40 mm</t>
  </si>
  <si>
    <t>2027798231</t>
  </si>
  <si>
    <t>10+10</t>
  </si>
  <si>
    <t>63143115</t>
  </si>
  <si>
    <t>pouzdro izolační potrubní z minerální vlny s Al fólií max. 600/100°C 61/40mm</t>
  </si>
  <si>
    <t>-334496339</t>
  </si>
  <si>
    <t>28655598</t>
  </si>
  <si>
    <t>lepidlo PE tepelné izolace topenářských trubek</t>
  </si>
  <si>
    <t>litr</t>
  </si>
  <si>
    <t>2012449181</t>
  </si>
  <si>
    <t>80/80</t>
  </si>
  <si>
    <t>63154001</t>
  </si>
  <si>
    <t>páska samolepící hliníková šířka 50 mm, délka 50 m</t>
  </si>
  <si>
    <t>351614737</t>
  </si>
  <si>
    <t>1878815548</t>
  </si>
  <si>
    <t>731</t>
  </si>
  <si>
    <t>Kotelny</t>
  </si>
  <si>
    <t>731vp1</t>
  </si>
  <si>
    <t>Montáž venkovní jednotky tepelného čerpadla, včetně zapojení, odvodu kondenzátu</t>
  </si>
  <si>
    <t>-1599245635</t>
  </si>
  <si>
    <t>731vp2</t>
  </si>
  <si>
    <t>Reverzibilní kompaktní tepelné čerpadlo vzduch/voda pro venkovní instalaci s invertorovou technologií – výkon 16 kW</t>
  </si>
  <si>
    <t>860906985</t>
  </si>
  <si>
    <t>731vp3</t>
  </si>
  <si>
    <t>Montáž systémové regulace tepelných čerpadel, včetně příslušenství, kabeláže a zapojení</t>
  </si>
  <si>
    <t>799371166</t>
  </si>
  <si>
    <t>741122122</t>
  </si>
  <si>
    <t>Montáž kabel Cu plný kulatý žíla 3x1,5 až 6 mm2 zatažený v trubkách (CYKY)</t>
  </si>
  <si>
    <t>-1166370422</t>
  </si>
  <si>
    <t>34111030</t>
  </si>
  <si>
    <t>kabel silový s Cu jádrem 1 kV 3x1,5mm2</t>
  </si>
  <si>
    <t>-848591783</t>
  </si>
  <si>
    <t>741124703</t>
  </si>
  <si>
    <t>Montáž kabel Cu stíněný ovládací žíly 2 až 19x1 mm2 uložený volně (JYTY)</t>
  </si>
  <si>
    <t>-1950765521</t>
  </si>
  <si>
    <t>34143154</t>
  </si>
  <si>
    <t>šňůra s Cu jádrem stíněná středně ohebná 2x1mm2</t>
  </si>
  <si>
    <t>726117707</t>
  </si>
  <si>
    <t>741132103</t>
  </si>
  <si>
    <t>Ukončení kabelů 3x1,5 až 4 mm2 smršťovací záklopkou nebo páskem bez letování</t>
  </si>
  <si>
    <t>75672620</t>
  </si>
  <si>
    <t>741130111</t>
  </si>
  <si>
    <t>Ukončení šňůra 2x0,35 až 4 mm2 se zapojením</t>
  </si>
  <si>
    <t>-530525214</t>
  </si>
  <si>
    <t>731vp4</t>
  </si>
  <si>
    <t>Montáž demineralizační sady včetně příslušenství</t>
  </si>
  <si>
    <t>-975621724</t>
  </si>
  <si>
    <t>731vp5</t>
  </si>
  <si>
    <t>Demineralizační sada včetně příslušenství</t>
  </si>
  <si>
    <t>1388513180</t>
  </si>
  <si>
    <t>731vp6</t>
  </si>
  <si>
    <t>Patrona P22 regenerovaná</t>
  </si>
  <si>
    <t>-359106638</t>
  </si>
  <si>
    <t>731vp7</t>
  </si>
  <si>
    <t>Testr tvrdosti vody</t>
  </si>
  <si>
    <t>1459362084</t>
  </si>
  <si>
    <t>741110511</t>
  </si>
  <si>
    <t>Montáž lišta a kanálek vkládací šířky do 60 mm s víčkem</t>
  </si>
  <si>
    <t>-710842067</t>
  </si>
  <si>
    <t>34571002</t>
  </si>
  <si>
    <t>lišta elektroinstalační hranatá 60 x 40</t>
  </si>
  <si>
    <t>-315556205</t>
  </si>
  <si>
    <t>731vp8</t>
  </si>
  <si>
    <t>Pomocné montážní prvky pro MaR, elektro</t>
  </si>
  <si>
    <t>1713280275</t>
  </si>
  <si>
    <t>731vp9</t>
  </si>
  <si>
    <t>Kontrola zařízení před uvedením do provozu</t>
  </si>
  <si>
    <t>-839564906</t>
  </si>
  <si>
    <t>731vp10</t>
  </si>
  <si>
    <t>Uvedení tepelných čerpadel do provozu, revize</t>
  </si>
  <si>
    <t>2087467297</t>
  </si>
  <si>
    <t>731vp11</t>
  </si>
  <si>
    <t>Uvedení do provozu prvků regulace</t>
  </si>
  <si>
    <t>-1675111580</t>
  </si>
  <si>
    <t>998731101</t>
  </si>
  <si>
    <t>Přesun hmot tonážní pro kotelny v objektech v do 6 m</t>
  </si>
  <si>
    <t>420277241</t>
  </si>
  <si>
    <t>732</t>
  </si>
  <si>
    <t>Strojovny</t>
  </si>
  <si>
    <t>732vp1</t>
  </si>
  <si>
    <t>Montáž systémového sdruženého rozdělovače/sběrače včetně izolace</t>
  </si>
  <si>
    <t>648379791</t>
  </si>
  <si>
    <t>732vp2</t>
  </si>
  <si>
    <t>Systémový sdružený rozdělovač/sběrač MODUL 80, PN6, l=1000mm, PUR IZOLACE</t>
  </si>
  <si>
    <t>2057916350</t>
  </si>
  <si>
    <t>732vp3</t>
  </si>
  <si>
    <t>Podpěrná konstrukce rozdělovač a sběrač – konzole</t>
  </si>
  <si>
    <t>1758079190</t>
  </si>
  <si>
    <t>732331615</t>
  </si>
  <si>
    <t>Nádoba tlaková expanzní pro topnou a chladicí soustavu s membránou závitové připojení PN 0,6 o objemu 35 l</t>
  </si>
  <si>
    <t>-1354771967</t>
  </si>
  <si>
    <t>Nádoby expanzní tlakové pro topné a chladicí soustavy s membránou bez pojistného ventilu se závitovým připojením PN 0,6 o objemu 35 l</t>
  </si>
  <si>
    <t>1+1</t>
  </si>
  <si>
    <t>732331616</t>
  </si>
  <si>
    <t>Nádoba tlaková expanzní pro topnou a chladicí soustavu s membránou závitové připojení PN 0,6 o objemu 50 l</t>
  </si>
  <si>
    <t>-1372773790</t>
  </si>
  <si>
    <t>732331778</t>
  </si>
  <si>
    <t>Příslušenství k expanzním nádobám bezpečnostní uzávěr G 1 k měření tlaku</t>
  </si>
  <si>
    <t>-992340656</t>
  </si>
  <si>
    <t>580204001</t>
  </si>
  <si>
    <t>Tlaková zkouška tlakových nádob stabilních do 0,2 m3</t>
  </si>
  <si>
    <t>740008343</t>
  </si>
  <si>
    <t>3*1</t>
  </si>
  <si>
    <t>732231101</t>
  </si>
  <si>
    <t>Akumulační nádrž topné vody bez výměníku PN 0,3 o objemu 500 l</t>
  </si>
  <si>
    <t>735600882</t>
  </si>
  <si>
    <t>732vp4</t>
  </si>
  <si>
    <t xml:space="preserve">Rychlomontážní sada pro 1 otopný okruh bez smešovače  </t>
  </si>
  <si>
    <t>625533816</t>
  </si>
  <si>
    <t>732421402</t>
  </si>
  <si>
    <t>Konzole pro montáž jedné čerpadlové skupiny na stěnu</t>
  </si>
  <si>
    <t>-916739368</t>
  </si>
  <si>
    <t>732199100</t>
  </si>
  <si>
    <t>Montáž orientačních štítků</t>
  </si>
  <si>
    <t>-1304807562</t>
  </si>
  <si>
    <t>998732101</t>
  </si>
  <si>
    <t>Přesun hmot tonážní pro strojovny v objektech v do 6 m</t>
  </si>
  <si>
    <t>-1980007239</t>
  </si>
  <si>
    <t>733</t>
  </si>
  <si>
    <t>Rozvod potrubí</t>
  </si>
  <si>
    <t>733222302</t>
  </si>
  <si>
    <t>Potrubí měděné polotvrdé spojované lisováním DN 12 ÚT</t>
  </si>
  <si>
    <t>-674954415</t>
  </si>
  <si>
    <t>120+220</t>
  </si>
  <si>
    <t>733222303</t>
  </si>
  <si>
    <t>Potrubí měděné polotvrdé spojované lisováním DN 15 ÚT</t>
  </si>
  <si>
    <t>-1219001778</t>
  </si>
  <si>
    <t>20+30</t>
  </si>
  <si>
    <t>733222304</t>
  </si>
  <si>
    <t>Potrubí měděné polotvrdé spojované lisováním DN 20 ÚT</t>
  </si>
  <si>
    <t>-901318023</t>
  </si>
  <si>
    <t>70+50</t>
  </si>
  <si>
    <t>733223304</t>
  </si>
  <si>
    <t>Potrubí měděné tvrdé spojované lisováním DN 25 ÚT</t>
  </si>
  <si>
    <t>-1437447702</t>
  </si>
  <si>
    <t>25+25+10</t>
  </si>
  <si>
    <t>733223305</t>
  </si>
  <si>
    <t>Potrubí měděné tvrdé spojované lisováním DN 32 ÚT</t>
  </si>
  <si>
    <t>765070654</t>
  </si>
  <si>
    <t>30+50+40</t>
  </si>
  <si>
    <t>733223306</t>
  </si>
  <si>
    <t>Potrubí měděné tvrdé spojované lisováním DN 40 ÚT</t>
  </si>
  <si>
    <t>-1570619739</t>
  </si>
  <si>
    <t>30+10</t>
  </si>
  <si>
    <t>733223306.1</t>
  </si>
  <si>
    <t>Potrubí měděné tvrdé spojované lisováním DN 50 ÚT</t>
  </si>
  <si>
    <t>963554971</t>
  </si>
  <si>
    <t>733291101</t>
  </si>
  <si>
    <t>Zkouška těsnosti potrubí měděné do D 35x1,5</t>
  </si>
  <si>
    <t>-1876714484</t>
  </si>
  <si>
    <t>340+50+120+60+120</t>
  </si>
  <si>
    <t>733291102</t>
  </si>
  <si>
    <t>Zkouška těsnosti potrubí měděné do D 64x2</t>
  </si>
  <si>
    <t>1795991097</t>
  </si>
  <si>
    <t>230205031</t>
  </si>
  <si>
    <t>Montáž potrubí plastového svařované na tupo nebo elektrospojkou dn 40 mm en 3,7 mm</t>
  </si>
  <si>
    <t>-1503341836</t>
  </si>
  <si>
    <t>733vp1</t>
  </si>
  <si>
    <t>Trubka Da40(DN32)-91 UNO</t>
  </si>
  <si>
    <t>1575930432</t>
  </si>
  <si>
    <t>4*15</t>
  </si>
  <si>
    <t>733391101</t>
  </si>
  <si>
    <t>Zkouška těsnosti potrubí plastové do D 32x3,0</t>
  </si>
  <si>
    <t>768164100</t>
  </si>
  <si>
    <t>733vp2</t>
  </si>
  <si>
    <t>Svěrný přechod Pex, 40 na 5/4“</t>
  </si>
  <si>
    <t>63122128</t>
  </si>
  <si>
    <t>733vp3</t>
  </si>
  <si>
    <t>Koncové víčko pro UNO Da40</t>
  </si>
  <si>
    <t>-6360913</t>
  </si>
  <si>
    <t>733vp4</t>
  </si>
  <si>
    <t>Upevňovací a nosné prvky rozvodu potrubí do DN 50</t>
  </si>
  <si>
    <t>1465452417</t>
  </si>
  <si>
    <t>733vp5</t>
  </si>
  <si>
    <t>Manžeta (chránička) prostupová pro potrubí do DN 50</t>
  </si>
  <si>
    <t>887387126</t>
  </si>
  <si>
    <t>998733101</t>
  </si>
  <si>
    <t>Přesun hmot tonážní pro rozvody potrubí v objektech v do 6 m</t>
  </si>
  <si>
    <t>666519677</t>
  </si>
  <si>
    <t>734</t>
  </si>
  <si>
    <t>Armatury</t>
  </si>
  <si>
    <t>734251213</t>
  </si>
  <si>
    <t>Ventil závitový pojistný rohový G 1 provozní tlak od 2,5 do 6 barů</t>
  </si>
  <si>
    <t>-323227078</t>
  </si>
  <si>
    <t>1+1+1</t>
  </si>
  <si>
    <t>230071104</t>
  </si>
  <si>
    <t>Revize ventil pojistný do PN 40 DN 25</t>
  </si>
  <si>
    <t>126446015</t>
  </si>
  <si>
    <t>734vp1</t>
  </si>
  <si>
    <t>Filtr závitový přímý G 1 1/4 PN 16 do 130°C s vnitřními závity s magnetem</t>
  </si>
  <si>
    <t>-254452263</t>
  </si>
  <si>
    <t>734211119</t>
  </si>
  <si>
    <t>Ventil závitový odvzdušňovací G 3/8 PN 14 do 120°C automatický</t>
  </si>
  <si>
    <t>1664001880</t>
  </si>
  <si>
    <t>734494212</t>
  </si>
  <si>
    <t>Návarek s trubkovým závitem G 3/8</t>
  </si>
  <si>
    <t>-1663217219</t>
  </si>
  <si>
    <t>734494213</t>
  </si>
  <si>
    <t>Návarek s trubkovým závitem G 1/2</t>
  </si>
  <si>
    <t>293961690</t>
  </si>
  <si>
    <t>734494214</t>
  </si>
  <si>
    <t>Návarek s trubkovým závitem G 3/4</t>
  </si>
  <si>
    <t>-912360721</t>
  </si>
  <si>
    <t>734411103</t>
  </si>
  <si>
    <t>Teploměr technický s pevným stonkem a jímkou zadní připojení průměr 63 mm délky 100 mm</t>
  </si>
  <si>
    <t>118528480</t>
  </si>
  <si>
    <t>734421112</t>
  </si>
  <si>
    <t>Tlakoměr s pevným stonkem a zpětnou klapkou tlak 0-16 bar průměr 63 mm zadní připojení</t>
  </si>
  <si>
    <t>514485937</t>
  </si>
  <si>
    <t>734291123</t>
  </si>
  <si>
    <t>Kohout plnící a vypouštěcí G 1/2 PN 10 do 90°C závitový</t>
  </si>
  <si>
    <t>-126633284</t>
  </si>
  <si>
    <t>734291124</t>
  </si>
  <si>
    <t>Kohout plnící a vypouštěcí G 3/4 PN 10 do 90°C závitový</t>
  </si>
  <si>
    <t>-1065255376</t>
  </si>
  <si>
    <t>734292715</t>
  </si>
  <si>
    <t>Kohout kulový přímý G 1 PN 42 do 185°C vnitřní závit</t>
  </si>
  <si>
    <t>1835096206</t>
  </si>
  <si>
    <t>734292716</t>
  </si>
  <si>
    <t>Kohout kulový přímý G 1 1/4 PN 42 do 185°C vnitřní závit</t>
  </si>
  <si>
    <t>-1657235645</t>
  </si>
  <si>
    <t>734292717</t>
  </si>
  <si>
    <t>Kohout kulový přímý G 1 1/2 PN 42 do 185°C vnitřní závit</t>
  </si>
  <si>
    <t>-784315204</t>
  </si>
  <si>
    <t>734292718</t>
  </si>
  <si>
    <t>Kohout kulový přímý G 2 PN 42 do 185°C vnitřní závit</t>
  </si>
  <si>
    <t>-1948004096</t>
  </si>
  <si>
    <t>734242415</t>
  </si>
  <si>
    <t>Ventil závitový zpětný přímý G 5/4 PN 16 do 110°C</t>
  </si>
  <si>
    <t>-1917040523</t>
  </si>
  <si>
    <t>734261402</t>
  </si>
  <si>
    <t>Armatura připojovací rohová G 1/2x18 PN 10 do 110°C radiátorů typu VK</t>
  </si>
  <si>
    <t>-2016817402</t>
  </si>
  <si>
    <t>24+28</t>
  </si>
  <si>
    <t>734221682</t>
  </si>
  <si>
    <t>Termostatická hlavice kapalinová PN 10 do 110°C otopných těles VK</t>
  </si>
  <si>
    <t>1893064903</t>
  </si>
  <si>
    <t>734vp2</t>
  </si>
  <si>
    <t>Přípojka pro otopné těleso dvoudílná k lisování mědi</t>
  </si>
  <si>
    <t>-1341109852</t>
  </si>
  <si>
    <t>Přípojka pro otopné těleso dvoudílná k lisování mědi (např. systém HZ – typ HKU 15 VP)</t>
  </si>
  <si>
    <t>16+13</t>
  </si>
  <si>
    <t>734vp3</t>
  </si>
  <si>
    <t>Montáž systémového soklového lištového systému pro zakrytí potrubí vytápění</t>
  </si>
  <si>
    <t>-257075219</t>
  </si>
  <si>
    <t>734vp4</t>
  </si>
  <si>
    <t xml:space="preserve">Systémový soklový lištový systém pro zakrytí potrubí vytápění </t>
  </si>
  <si>
    <t>-281786910</t>
  </si>
  <si>
    <t xml:space="preserve">Systémový soklový lištový systém pro zakrytí potrubí vytápění (např. HZ systém) – objímky pro uchycení potrubí, zatloukací hmoždinky, soklové lišty </t>
  </si>
  <si>
    <t>30+46</t>
  </si>
  <si>
    <t>998734101</t>
  </si>
  <si>
    <t>Přesun hmot tonážní pro armatury v objektech v do 6 m</t>
  </si>
  <si>
    <t>-1322873173</t>
  </si>
  <si>
    <t>735</t>
  </si>
  <si>
    <t>Otopná tělesa</t>
  </si>
  <si>
    <t>735152271</t>
  </si>
  <si>
    <t>Otopné těleso panelové VKL jednodeskové 1 přídavná přestupní plocha výška/délka 600/400 mm výkon 401 W</t>
  </si>
  <si>
    <t>2025999895</t>
  </si>
  <si>
    <t>735152273</t>
  </si>
  <si>
    <t>Otopné těleso panelové VK jednodeskové 1 přídavná přestupní plocha výška/délka 600/600 mm výkon 601 W</t>
  </si>
  <si>
    <t>1029107431</t>
  </si>
  <si>
    <t>735152273.1</t>
  </si>
  <si>
    <t>Otopné těleso panelové VKL jednodeskové 1 přídavná přestupní plocha výška/délka 600/600 mm výkon 601 W</t>
  </si>
  <si>
    <t>1684571191</t>
  </si>
  <si>
    <t>735152276</t>
  </si>
  <si>
    <t>Otopné těleso panelové VKL jednodeskové 1 přídavná přestupní plocha výška/délka 600/900mm výkon 902 W</t>
  </si>
  <si>
    <t>-154116421</t>
  </si>
  <si>
    <t>1472161761</t>
  </si>
  <si>
    <t>735152280</t>
  </si>
  <si>
    <t>Otopné těleso panel VK jednodeskové 1 přídavná přestupní plocha výška/délka 600/1400 mm výkon 1403 W</t>
  </si>
  <si>
    <t>-1460653113</t>
  </si>
  <si>
    <t>735152480</t>
  </si>
  <si>
    <t>Otopné těleso panelové VK dvoudeskové 1 přídavná přestupní plocha výška/délka 600/1400 mm výkon 1803 W</t>
  </si>
  <si>
    <t>1895285024</t>
  </si>
  <si>
    <t>1+5+4+2+3</t>
  </si>
  <si>
    <t>735151481</t>
  </si>
  <si>
    <t>Otopné těleso panelové dvoudeskové 1 přídavná přestupní plocha výška/délka 600/1600 mm výkon 2061 W</t>
  </si>
  <si>
    <t>-1938894535</t>
  </si>
  <si>
    <t>5+1</t>
  </si>
  <si>
    <t>735152580</t>
  </si>
  <si>
    <t>Otopné těleso panelové VK dvoudeskové 2 přídavné přestupní plochy výška/délka 600/1400 mm výkon 2351 W</t>
  </si>
  <si>
    <t>-610442355</t>
  </si>
  <si>
    <t>4+3</t>
  </si>
  <si>
    <t>735152581</t>
  </si>
  <si>
    <t>Otopné těleso panelové VK dvoudeskové 2 přídavné přestupní plochy výška/délka 600/1600 mm výkon 2686 W</t>
  </si>
  <si>
    <t>-1122429420</t>
  </si>
  <si>
    <t>1+2</t>
  </si>
  <si>
    <t>735152581.1</t>
  </si>
  <si>
    <t>Otopné těleso panelové VKL dvoudeskové 2 přídavné přestupní plochy výška/délka 600/1600 mm výkon 2686 W</t>
  </si>
  <si>
    <t>-2147388651</t>
  </si>
  <si>
    <t>735152583</t>
  </si>
  <si>
    <t>Otopné těleso panelové VKL dvoudeskové 2 přídavné přestupní plochy výška/délka 600/2000 mm výkon 3358 W</t>
  </si>
  <si>
    <t>-683048821</t>
  </si>
  <si>
    <t>735152491</t>
  </si>
  <si>
    <t>Otopné těleso panelové VK dvoudeskové 1 přídavná přestupní plocha výška/délka 900/400 mm výkon 702 W</t>
  </si>
  <si>
    <t>1733403330</t>
  </si>
  <si>
    <t>735152491.1</t>
  </si>
  <si>
    <t>Otopné těleso panelové VKL dvoudeskové 1 přídavná přestupní plocha výška/délka 900/400 mm výkon 702 W</t>
  </si>
  <si>
    <t>2111707814</t>
  </si>
  <si>
    <t>735152495</t>
  </si>
  <si>
    <t>Otopné těleso panelové Vkl dvoudeskové 1 přídavná přestupní plocha výška/délka 900/800 mm výkon 1403 W</t>
  </si>
  <si>
    <t>609695204</t>
  </si>
  <si>
    <t>735152496</t>
  </si>
  <si>
    <t>Otopné těleso panelové VK dvoudeskové 1 přídavná přestupní plocha výška/délka 900/900 mm výkon 1579 W</t>
  </si>
  <si>
    <t>-238487005</t>
  </si>
  <si>
    <t>735152596</t>
  </si>
  <si>
    <t>Otopné těleso panelové VKL dvoudeskové 2 přídavné přestupní plochy výška/délka 900/900 mm výkon 2082 W</t>
  </si>
  <si>
    <t>1817948274</t>
  </si>
  <si>
    <t>735152599</t>
  </si>
  <si>
    <t>Otopné těleso panelové VK dvoudeskové 2 přídavné přestupní plochy výška/délka 900/1200 mm výkon 2776 W</t>
  </si>
  <si>
    <t>-1169179359</t>
  </si>
  <si>
    <t>735152695</t>
  </si>
  <si>
    <t>Otopné těleso panelové VK třídeskové 3 přídavné přestupní plochy výška/délka 900/800 mm výkon 2662 W</t>
  </si>
  <si>
    <t>1267400796</t>
  </si>
  <si>
    <t>735152695.1</t>
  </si>
  <si>
    <t>Otopné těleso panelové VKL třídeskové 3 přídavné přestupní plochy výška/délka 900/800 mm výkon 2662 W</t>
  </si>
  <si>
    <t>218175618</t>
  </si>
  <si>
    <t>735191910</t>
  </si>
  <si>
    <t>Napuštění vody do otopných těles</t>
  </si>
  <si>
    <t>-1692463262</t>
  </si>
  <si>
    <t>998735101</t>
  </si>
  <si>
    <t>Přesun hmot tonážní pro otopná tělesa v objektech v do 6 m</t>
  </si>
  <si>
    <t>-1602482012</t>
  </si>
  <si>
    <t>Nátěry</t>
  </si>
  <si>
    <t>783614551</t>
  </si>
  <si>
    <t>Základní jednonásobný syntetický nátěr potrubí DN do 50 mm</t>
  </si>
  <si>
    <t>2010789797</t>
  </si>
  <si>
    <t>Základní nátěr armatur a kovových potrubí jednonásobný potrubí do DN 50 mm syntetický</t>
  </si>
  <si>
    <t>690+60</t>
  </si>
  <si>
    <t>783617611</t>
  </si>
  <si>
    <t>Krycí dvojnásobný syntetický nátěr potrubí DN do 50 mm</t>
  </si>
  <si>
    <t>602484022</t>
  </si>
  <si>
    <t>798</t>
  </si>
  <si>
    <t>Ostatní náklady</t>
  </si>
  <si>
    <t>798vp1</t>
  </si>
  <si>
    <t>Zednické přípomoce, frézování drážek, prostupy apod. včetně zapravení</t>
  </si>
  <si>
    <t>hod</t>
  </si>
  <si>
    <t>-462471992</t>
  </si>
  <si>
    <t>798vp2</t>
  </si>
  <si>
    <t>Koordinace s ostatními profesemi</t>
  </si>
  <si>
    <t>359031276</t>
  </si>
  <si>
    <t>798vp3</t>
  </si>
  <si>
    <t>Funkční zkoušky zařízení, uvedení do provozu, zaškolení obsluhy</t>
  </si>
  <si>
    <t>1999147822</t>
  </si>
  <si>
    <t>798vp4</t>
  </si>
  <si>
    <t>Topná zkouška</t>
  </si>
  <si>
    <t>-42377651</t>
  </si>
  <si>
    <t>798vp5</t>
  </si>
  <si>
    <t>Zaregulování topného systému, hydraulické vyvážení topného systému, nastavení ventilů, hydraulický návrh</t>
  </si>
  <si>
    <t>-118493739</t>
  </si>
  <si>
    <t>798vp6</t>
  </si>
  <si>
    <t>Náklady spojené s dopravou a montáží tepelných čerpadel na místo</t>
  </si>
  <si>
    <t>-1384154561</t>
  </si>
  <si>
    <t>01-4 - Elektroinstalace</t>
  </si>
  <si>
    <t>D1 - Silnoproud</t>
  </si>
  <si>
    <t>D2 - Osvětlení</t>
  </si>
  <si>
    <t>D4 - Rozváděč RP Technická místnost</t>
  </si>
  <si>
    <t>D6 - Pomocné práce a materiál</t>
  </si>
  <si>
    <t>D7 - Pomocné práce</t>
  </si>
  <si>
    <t>D8 - Ostatní</t>
  </si>
  <si>
    <t>D1</t>
  </si>
  <si>
    <t>Silnoproud</t>
  </si>
  <si>
    <t>216800117</t>
  </si>
  <si>
    <t>Kabel CYKY  5x6 mm2 750V (PO)</t>
  </si>
  <si>
    <t>-1446027170</t>
  </si>
  <si>
    <t>210800116</t>
  </si>
  <si>
    <t>Kabel CYKY  5x2,5 mm2 750V (PO)</t>
  </si>
  <si>
    <t>87148357</t>
  </si>
  <si>
    <t>210800106</t>
  </si>
  <si>
    <t>Kabel CYKY  3x2,5 mm2 750V (PO)</t>
  </si>
  <si>
    <t>1432630716</t>
  </si>
  <si>
    <t>210800105</t>
  </si>
  <si>
    <t>Kabel CYKY  3x1,5 mm2 750V (PO)</t>
  </si>
  <si>
    <t>173779836</t>
  </si>
  <si>
    <t>210800567</t>
  </si>
  <si>
    <t>Vodič CY 6 mm2 uložený pod omítkou</t>
  </si>
  <si>
    <t>-1259797423</t>
  </si>
  <si>
    <t>216800437</t>
  </si>
  <si>
    <t>LiYCY 2x2x0,75 (VU)</t>
  </si>
  <si>
    <t>1476847738</t>
  </si>
  <si>
    <t>216800439</t>
  </si>
  <si>
    <t>Kabel UTP  CAT.6e</t>
  </si>
  <si>
    <t>1532011831</t>
  </si>
  <si>
    <t>210010001</t>
  </si>
  <si>
    <t>Trubka ohebná pod omítku, průměr 23 (PO)</t>
  </si>
  <si>
    <t>1906860544</t>
  </si>
  <si>
    <t>02962</t>
  </si>
  <si>
    <t>Kabel CYKY  5x6 mm2 750V</t>
  </si>
  <si>
    <t>256</t>
  </si>
  <si>
    <t>1061634936</t>
  </si>
  <si>
    <t>02961</t>
  </si>
  <si>
    <t>Kabel CYKY  5x2,5 mm2 750V</t>
  </si>
  <si>
    <t>1487513730</t>
  </si>
  <si>
    <t>33918</t>
  </si>
  <si>
    <t>Kabel CYKY  3Cx2,5 mm2 750V</t>
  </si>
  <si>
    <t>-925896772</t>
  </si>
  <si>
    <t>33914</t>
  </si>
  <si>
    <t>Kabel CYKY  3Cx1,5 mm2 750V</t>
  </si>
  <si>
    <t>-1371692056</t>
  </si>
  <si>
    <t>02920</t>
  </si>
  <si>
    <t>Kabel CYKY  3Ax1,5 mm2 750V (PO)</t>
  </si>
  <si>
    <t>-1319218430</t>
  </si>
  <si>
    <t>33746</t>
  </si>
  <si>
    <t>Vodič silový CY zž 6 mm2</t>
  </si>
  <si>
    <t>-1578023998</t>
  </si>
  <si>
    <t>203717</t>
  </si>
  <si>
    <t>719282966</t>
  </si>
  <si>
    <t>381001002</t>
  </si>
  <si>
    <t>92506473</t>
  </si>
  <si>
    <t>00202</t>
  </si>
  <si>
    <t>Trubka ohebná PVC 2323</t>
  </si>
  <si>
    <t>428760320</t>
  </si>
  <si>
    <t>210010311</t>
  </si>
  <si>
    <t>krabice1902, KO 68, KU 68 kruhová bez zapojení</t>
  </si>
  <si>
    <t>ks</t>
  </si>
  <si>
    <t>249369003</t>
  </si>
  <si>
    <t>210010322</t>
  </si>
  <si>
    <t>Krabice odbočná KR 97, se zapojením-kruhová</t>
  </si>
  <si>
    <t>373335691</t>
  </si>
  <si>
    <t>00313</t>
  </si>
  <si>
    <t>Krabice KU 68/1901</t>
  </si>
  <si>
    <t>-1370245800</t>
  </si>
  <si>
    <t>00306</t>
  </si>
  <si>
    <t>Krabice KO 97</t>
  </si>
  <si>
    <t>236469306</t>
  </si>
  <si>
    <t>216110001</t>
  </si>
  <si>
    <t>Spínač nástěnný  řazení 1</t>
  </si>
  <si>
    <t>-1257870194</t>
  </si>
  <si>
    <t>216110002</t>
  </si>
  <si>
    <t>spínač nástěnný  řazení 5</t>
  </si>
  <si>
    <t>-357027243</t>
  </si>
  <si>
    <t>216110003</t>
  </si>
  <si>
    <t>spínač nástěnný  řazení 6</t>
  </si>
  <si>
    <t>931944121</t>
  </si>
  <si>
    <t>216110004</t>
  </si>
  <si>
    <t>spínač nástěnný  řazení 7, 6+6</t>
  </si>
  <si>
    <t>-416195323</t>
  </si>
  <si>
    <t>216111222</t>
  </si>
  <si>
    <t>Zásuvka dvojitá</t>
  </si>
  <si>
    <t>-394425169</t>
  </si>
  <si>
    <t>216111221</t>
  </si>
  <si>
    <t>Zásuvka jednoduchá</t>
  </si>
  <si>
    <t>-706106964</t>
  </si>
  <si>
    <t>210111202</t>
  </si>
  <si>
    <t>zásuvka 32A 400V</t>
  </si>
  <si>
    <t>-2107423226</t>
  </si>
  <si>
    <t>216140002</t>
  </si>
  <si>
    <t>Montáž ventilátoru</t>
  </si>
  <si>
    <t>789633349</t>
  </si>
  <si>
    <t>999220110020</t>
  </si>
  <si>
    <t>Montáž kabelového žlabu merkur</t>
  </si>
  <si>
    <t>951344984</t>
  </si>
  <si>
    <t>220321116</t>
  </si>
  <si>
    <t>Montáž čidla</t>
  </si>
  <si>
    <t>-2093856259</t>
  </si>
  <si>
    <t>216140005</t>
  </si>
  <si>
    <t>Montáž Digestoře</t>
  </si>
  <si>
    <t>1007330196</t>
  </si>
  <si>
    <t>220270264</t>
  </si>
  <si>
    <t>Zatažení vodiče do prázdných trubek</t>
  </si>
  <si>
    <t>587967991</t>
  </si>
  <si>
    <t>22039204</t>
  </si>
  <si>
    <t>Mtz zásuvky DAT</t>
  </si>
  <si>
    <t>1554584031</t>
  </si>
  <si>
    <t>20730001</t>
  </si>
  <si>
    <t>Mtz  zásuvky R+TV</t>
  </si>
  <si>
    <t>-2146730486</t>
  </si>
  <si>
    <t>210100003</t>
  </si>
  <si>
    <t>Ukončení vodičů v rozvaděči + zapojení do 2,5 mm4</t>
  </si>
  <si>
    <t>-1351441954</t>
  </si>
  <si>
    <t>01748</t>
  </si>
  <si>
    <t>Spínač  3558-A01340 řaz.1 komplet</t>
  </si>
  <si>
    <t>-428414708</t>
  </si>
  <si>
    <t>01739</t>
  </si>
  <si>
    <t>Spínač  3558-A05340 řaz.5 komplet</t>
  </si>
  <si>
    <t>-189052350</t>
  </si>
  <si>
    <t>01740</t>
  </si>
  <si>
    <t>Spínač  3558-A06340 řaz.6 komplet</t>
  </si>
  <si>
    <t>-1638335666</t>
  </si>
  <si>
    <t>01741</t>
  </si>
  <si>
    <t>Spínač  3558-A06340 řaz.6 + 6 komplet</t>
  </si>
  <si>
    <t>-1858750401</t>
  </si>
  <si>
    <t>01742</t>
  </si>
  <si>
    <t>Spínač  3558-A07340 řaz.7 komplet</t>
  </si>
  <si>
    <t>855054818</t>
  </si>
  <si>
    <t>381011001</t>
  </si>
  <si>
    <t>Zásuvka modulární CAT.5 2-konektorová p.o.</t>
  </si>
  <si>
    <t>-1826249350</t>
  </si>
  <si>
    <t>01755</t>
  </si>
  <si>
    <t>Spínač  3558-A01340 řaz.1 komplet IP 44</t>
  </si>
  <si>
    <t>-1734082272</t>
  </si>
  <si>
    <t>10080637</t>
  </si>
  <si>
    <t>Zásuvka ABB R+TV - průběžná/koncová</t>
  </si>
  <si>
    <t>-342190966</t>
  </si>
  <si>
    <t>10892602</t>
  </si>
  <si>
    <t>Zásuvka 5519A-A02357 jednoducá do rám.</t>
  </si>
  <si>
    <t>-1876194807</t>
  </si>
  <si>
    <t>11102452</t>
  </si>
  <si>
    <t>Zásuvka 5513A-C02357 dvojitá natočená</t>
  </si>
  <si>
    <t>-1519623233</t>
  </si>
  <si>
    <t>00787</t>
  </si>
  <si>
    <t>Zásuvka 400V/32A</t>
  </si>
  <si>
    <t>-312607972</t>
  </si>
  <si>
    <t>11810</t>
  </si>
  <si>
    <t>Rámeček tango jednonás. 3901A-B10 B</t>
  </si>
  <si>
    <t>1880359585</t>
  </si>
  <si>
    <t>11830</t>
  </si>
  <si>
    <t>Rámeček tango třínás. 3901A-B30 B</t>
  </si>
  <si>
    <t>-672502288</t>
  </si>
  <si>
    <t>11840</t>
  </si>
  <si>
    <t>Rámeček tango čtyřnás. 3901A-B40 B</t>
  </si>
  <si>
    <t>1065448642</t>
  </si>
  <si>
    <t>Aspera</t>
  </si>
  <si>
    <t>Ventilátor</t>
  </si>
  <si>
    <t>1993137170</t>
  </si>
  <si>
    <t>Aspera.1</t>
  </si>
  <si>
    <t>Kabelový žlab 50/50 merkur</t>
  </si>
  <si>
    <t>-1645076160</t>
  </si>
  <si>
    <t>1205434</t>
  </si>
  <si>
    <t>Stropní čidlo pohybové</t>
  </si>
  <si>
    <t>1998661486</t>
  </si>
  <si>
    <t>Euroalarm</t>
  </si>
  <si>
    <t>čidlo kouřové autonomní se sirénou</t>
  </si>
  <si>
    <t>-1907049904</t>
  </si>
  <si>
    <t>D2</t>
  </si>
  <si>
    <t>Osvětlení</t>
  </si>
  <si>
    <t>211200101</t>
  </si>
  <si>
    <t>Nouzové orientační svítidlo - montáž</t>
  </si>
  <si>
    <t>-1973781650</t>
  </si>
  <si>
    <t>215201212</t>
  </si>
  <si>
    <t>Svítidlo přisazené - montáž</t>
  </si>
  <si>
    <t>1093925450</t>
  </si>
  <si>
    <t>215201213</t>
  </si>
  <si>
    <t>Svítidlo vestavné - montáž</t>
  </si>
  <si>
    <t>1762607895</t>
  </si>
  <si>
    <t>Trevos</t>
  </si>
  <si>
    <t>Nouzové orientační svítidlo  LED</t>
  </si>
  <si>
    <t>-165171884</t>
  </si>
  <si>
    <t>Trevos.1</t>
  </si>
  <si>
    <t>LED svítidlo přisazené kulaté</t>
  </si>
  <si>
    <t>-211987347</t>
  </si>
  <si>
    <t>Trevos.2</t>
  </si>
  <si>
    <t>LED svítidlo přisazené 595x595</t>
  </si>
  <si>
    <t>2112794005</t>
  </si>
  <si>
    <t>Trevos.3</t>
  </si>
  <si>
    <t>LED svítidlo přisazené s nouzovým modulem 595x595</t>
  </si>
  <si>
    <t>979273227</t>
  </si>
  <si>
    <t>Modus</t>
  </si>
  <si>
    <t>LED svítidlo vestavné 595x595</t>
  </si>
  <si>
    <t>1340834712</t>
  </si>
  <si>
    <t>Philips</t>
  </si>
  <si>
    <t>Svítidlo venkovní nástěnné LED</t>
  </si>
  <si>
    <t>-1561857702</t>
  </si>
  <si>
    <t>D4</t>
  </si>
  <si>
    <t>Rozváděč RP Technická místnost</t>
  </si>
  <si>
    <t>3069</t>
  </si>
  <si>
    <t>Plastový rozvaděč ABB 4x18M nástěnný</t>
  </si>
  <si>
    <t>2143326892</t>
  </si>
  <si>
    <t>SLP-275 V/3</t>
  </si>
  <si>
    <t>přepěťová ochrana 1.a 2. stupně</t>
  </si>
  <si>
    <t>1753158498</t>
  </si>
  <si>
    <t>35508</t>
  </si>
  <si>
    <t>LSF 20U/3</t>
  </si>
  <si>
    <t>-981647263</t>
  </si>
  <si>
    <t>36700</t>
  </si>
  <si>
    <t>proudový chránič FI 25-4p 0.3A</t>
  </si>
  <si>
    <t>-1869071599</t>
  </si>
  <si>
    <t>35506</t>
  </si>
  <si>
    <t>LSF 16U/3</t>
  </si>
  <si>
    <t>369573859</t>
  </si>
  <si>
    <t>35414</t>
  </si>
  <si>
    <t>LSF 16U/1</t>
  </si>
  <si>
    <t>-1441795157</t>
  </si>
  <si>
    <t>35412</t>
  </si>
  <si>
    <t>LSF 10U/1</t>
  </si>
  <si>
    <t>1333720576</t>
  </si>
  <si>
    <t>210120401</t>
  </si>
  <si>
    <t>Jistič 1pólový</t>
  </si>
  <si>
    <t>356612615</t>
  </si>
  <si>
    <t>210120451</t>
  </si>
  <si>
    <t>Jistič 3pólový</t>
  </si>
  <si>
    <t>1454999327</t>
  </si>
  <si>
    <t>210190001</t>
  </si>
  <si>
    <t>Montáž rozvaděče PH do 20 kg</t>
  </si>
  <si>
    <t>614381627</t>
  </si>
  <si>
    <t>D6</t>
  </si>
  <si>
    <t>Pomocné práce a materiál</t>
  </si>
  <si>
    <t>Aspera.2</t>
  </si>
  <si>
    <t>Svorky 2,6</t>
  </si>
  <si>
    <t>sada</t>
  </si>
  <si>
    <t>-1899376831</t>
  </si>
  <si>
    <t>Aspera.3</t>
  </si>
  <si>
    <t>Sádra</t>
  </si>
  <si>
    <t>kg</t>
  </si>
  <si>
    <t>-1017339043</t>
  </si>
  <si>
    <t>11099V</t>
  </si>
  <si>
    <t>Demontáž stávajícího hromosvodu - odpojení</t>
  </si>
  <si>
    <t>360990563</t>
  </si>
  <si>
    <t>210220101</t>
  </si>
  <si>
    <t>Montáž hromosvodu - připojení</t>
  </si>
  <si>
    <t>277757279</t>
  </si>
  <si>
    <t>923231259</t>
  </si>
  <si>
    <t>Demontáž staré elektroinstalace</t>
  </si>
  <si>
    <t>-1931767587</t>
  </si>
  <si>
    <t>220260023</t>
  </si>
  <si>
    <t>krabice 68 pod omítku + vysekání</t>
  </si>
  <si>
    <t>1871062201</t>
  </si>
  <si>
    <t>220260025</t>
  </si>
  <si>
    <t>krabice 97 pod omítku + vysekání</t>
  </si>
  <si>
    <t>-1294317308</t>
  </si>
  <si>
    <t>974031133</t>
  </si>
  <si>
    <t>Vysekání rýh ve zdi cihelné 5 x 10 cm</t>
  </si>
  <si>
    <t>-588471111</t>
  </si>
  <si>
    <t>974031135</t>
  </si>
  <si>
    <t>Vysekání rýh ve zdi cihelné 5 x 20 cm</t>
  </si>
  <si>
    <t>-2123854108</t>
  </si>
  <si>
    <t>174411317</t>
  </si>
  <si>
    <t>Zához  rýhy do  šíře 35cm, hloubky 70cm</t>
  </si>
  <si>
    <t>541478171</t>
  </si>
  <si>
    <t>D7</t>
  </si>
  <si>
    <t>Pomocné práce</t>
  </si>
  <si>
    <t>91291</t>
  </si>
  <si>
    <t>Revize el. instalace + hromosvodu</t>
  </si>
  <si>
    <t>1221100540</t>
  </si>
  <si>
    <t>D8</t>
  </si>
  <si>
    <t>Ostatní</t>
  </si>
  <si>
    <t>90001</t>
  </si>
  <si>
    <t>Prořez</t>
  </si>
  <si>
    <t>-772915524</t>
  </si>
  <si>
    <t>90002</t>
  </si>
  <si>
    <t>Podružný materiál</t>
  </si>
  <si>
    <t>-1773700080</t>
  </si>
  <si>
    <t>HZS1292</t>
  </si>
  <si>
    <t>Hodinová zúčtovací sazba stavební - stavební výpomoce</t>
  </si>
  <si>
    <t>1866391388</t>
  </si>
  <si>
    <t>01-5 - VZT</t>
  </si>
  <si>
    <t>D1 - Zařízení č.1 - Větrání oddělení - 1 .třída m.č. 1.08 - 1.14</t>
  </si>
  <si>
    <t>D2 - Zařízení č.2 - Větrání oddělení - 2 .třída m.č. 1.24 - 1.28</t>
  </si>
  <si>
    <t>D3 - Zařízení č.3 - Větrání oddělení -3 .třída m.č. 1.36 - 1.40</t>
  </si>
  <si>
    <t>D4 - Zařízení č.4 - Větrání příručního skladu m.č. 1.43</t>
  </si>
  <si>
    <t>D5 - Ostatní položky:</t>
  </si>
  <si>
    <t>Zařízení č.1 - Větrání oddělení - 1 .třída m.č. 1.08 - 1.14</t>
  </si>
  <si>
    <t>Pol1</t>
  </si>
  <si>
    <t>Vzduchotechnická rekuperační jednotka pro montáž na stěnu provedení pravé Qo=500m3/h; Qp=500m3/h; přívodní a odvodní ventilátor s EC motory; externí tlaky 290Pa; rotační regenerační rekuperátor s energetickou účinností až 87%; el. ohřívač o v</t>
  </si>
  <si>
    <t>-1174450061</t>
  </si>
  <si>
    <t>Pol1-1</t>
  </si>
  <si>
    <t>Montáž</t>
  </si>
  <si>
    <t>-723135732</t>
  </si>
  <si>
    <t>Pol2</t>
  </si>
  <si>
    <t>Zprovoznění, prokabelování</t>
  </si>
  <si>
    <t>325939261</t>
  </si>
  <si>
    <t>Pol3</t>
  </si>
  <si>
    <t>Výfuková hlavice VHO 200</t>
  </si>
  <si>
    <t>-866991765</t>
  </si>
  <si>
    <t>Pol3-1</t>
  </si>
  <si>
    <t>-311762465</t>
  </si>
  <si>
    <t>Pol4</t>
  </si>
  <si>
    <t>Nasávací hlavice VHO 200</t>
  </si>
  <si>
    <t>-1514693245</t>
  </si>
  <si>
    <t>Pol4-1</t>
  </si>
  <si>
    <t>1150034430</t>
  </si>
  <si>
    <t>Pol5</t>
  </si>
  <si>
    <t>Kruhový tlumič hluku MAA 200 / 900</t>
  </si>
  <si>
    <t>-227073801</t>
  </si>
  <si>
    <t>Pol5-1</t>
  </si>
  <si>
    <t>1946954153</t>
  </si>
  <si>
    <t>Pol6</t>
  </si>
  <si>
    <t>Ohebný tlumič hluku SonoExtra 200 - 1000</t>
  </si>
  <si>
    <t>-966364378</t>
  </si>
  <si>
    <t>Pol6-1</t>
  </si>
  <si>
    <t>-1310007965</t>
  </si>
  <si>
    <t>Pol7</t>
  </si>
  <si>
    <t>Odvodní vyústka na kruhové potrubí  NOVA - C -1 - 625 x 75 - R1</t>
  </si>
  <si>
    <t>1928742634</t>
  </si>
  <si>
    <t>Pol7-1</t>
  </si>
  <si>
    <t>-129963830</t>
  </si>
  <si>
    <t>Pol8</t>
  </si>
  <si>
    <t>Odvodní vyústka NOVA - A - 1 - 525 x 75 - UR - R1</t>
  </si>
  <si>
    <t>2115932059</t>
  </si>
  <si>
    <t>Pol8-1</t>
  </si>
  <si>
    <t>1325198631</t>
  </si>
  <si>
    <t>Pol9</t>
  </si>
  <si>
    <t>Přívodní vyústka na kruhové potrubí NOVA - C - 2 - 625 x 75 - R1</t>
  </si>
  <si>
    <t>-157334364</t>
  </si>
  <si>
    <t>Pol9-1</t>
  </si>
  <si>
    <t>-939666469</t>
  </si>
  <si>
    <t>Pol10</t>
  </si>
  <si>
    <t>Přívodní vyústka na kruhové potrubí NOVA - C - 2 - 325 x 75 - R1</t>
  </si>
  <si>
    <t>906219490</t>
  </si>
  <si>
    <t>Pol10-1</t>
  </si>
  <si>
    <t>753145292</t>
  </si>
  <si>
    <t>Pol11</t>
  </si>
  <si>
    <t>Stěnová mřížka NOVA - L - 600 x 300 - UR</t>
  </si>
  <si>
    <t>229757035</t>
  </si>
  <si>
    <t>Pol11-1</t>
  </si>
  <si>
    <t>-1296961627</t>
  </si>
  <si>
    <t>Pol12</t>
  </si>
  <si>
    <t>Kruhové potrubí sk.I SPIRO, pozink., vč.objímek a vnitřních spojek</t>
  </si>
  <si>
    <t>-1707934263</t>
  </si>
  <si>
    <t>Pol13</t>
  </si>
  <si>
    <t>Ø125 / 30% tvarovek</t>
  </si>
  <si>
    <t>bm</t>
  </si>
  <si>
    <t>259282508</t>
  </si>
  <si>
    <t>Pol13-1</t>
  </si>
  <si>
    <t>1833926162</t>
  </si>
  <si>
    <t>Pol14</t>
  </si>
  <si>
    <t>Ø200/ 30% tvarovek</t>
  </si>
  <si>
    <t>1950635496</t>
  </si>
  <si>
    <t>Pol14-1</t>
  </si>
  <si>
    <t>81103337</t>
  </si>
  <si>
    <t>Pol15</t>
  </si>
  <si>
    <t>Čtyřhranné potrubí sk.I z pozink plechu, včetně přírubových spojů</t>
  </si>
  <si>
    <t>-599223846</t>
  </si>
  <si>
    <t>Pol16</t>
  </si>
  <si>
    <t>100% tvarovek</t>
  </si>
  <si>
    <t>1527977003</t>
  </si>
  <si>
    <t>Pol16-1</t>
  </si>
  <si>
    <t>-354357629</t>
  </si>
  <si>
    <t>Pol17</t>
  </si>
  <si>
    <t>Tepelná izolace tl.40mm s Al polepem vč.montáže</t>
  </si>
  <si>
    <t>-1674044062</t>
  </si>
  <si>
    <t>Pol18</t>
  </si>
  <si>
    <t>Požární izolace v.montáže</t>
  </si>
  <si>
    <t>1119862282</t>
  </si>
  <si>
    <t>Zařízení č.2 - Větrání oddělení - 2 .třída m.č. 1.24 - 1.28</t>
  </si>
  <si>
    <t>Pol19</t>
  </si>
  <si>
    <t>Vzduchotechnická rekuperační jednotka pro montáž na stěnu provedení levé Qo=580m3/h; Qp=580m3/h; přívodní a odvodní ventilátor s EC motory; externí tlaky 290Pa; rotační regenerační rekuperátor s energetickou účinností až 87%; el. ohřívač o vý</t>
  </si>
  <si>
    <t>751863127</t>
  </si>
  <si>
    <t>Pol19-1</t>
  </si>
  <si>
    <t>-262008795</t>
  </si>
  <si>
    <t>-132030646</t>
  </si>
  <si>
    <t>2073636940</t>
  </si>
  <si>
    <t>2037686685</t>
  </si>
  <si>
    <t>-1622564485</t>
  </si>
  <si>
    <t>1833628720</t>
  </si>
  <si>
    <t>-134977464</t>
  </si>
  <si>
    <t>-1808709751</t>
  </si>
  <si>
    <t>-1756738504</t>
  </si>
  <si>
    <t>-1421831018</t>
  </si>
  <si>
    <t>1324133997</t>
  </si>
  <si>
    <t>426949768</t>
  </si>
  <si>
    <t>Pol20</t>
  </si>
  <si>
    <t>Přívodní vyústka na kruhové potrubí NOVA - C - 2 - 525 x 75 - R1</t>
  </si>
  <si>
    <t>-2035658605</t>
  </si>
  <si>
    <t>Pol20-1</t>
  </si>
  <si>
    <t>904081882</t>
  </si>
  <si>
    <t>Pol21</t>
  </si>
  <si>
    <t>889645641</t>
  </si>
  <si>
    <t>Pol21-1</t>
  </si>
  <si>
    <t>1767430996</t>
  </si>
  <si>
    <t>1987521212</t>
  </si>
  <si>
    <t>-2063427065</t>
  </si>
  <si>
    <t>-2018196167</t>
  </si>
  <si>
    <t>Pol22</t>
  </si>
  <si>
    <t>Ø160 / 30% tvarovek</t>
  </si>
  <si>
    <t>1782265213</t>
  </si>
  <si>
    <t>Pol22-1</t>
  </si>
  <si>
    <t>1096072240</t>
  </si>
  <si>
    <t>-1528235974</t>
  </si>
  <si>
    <t>-1637938840</t>
  </si>
  <si>
    <t>1433878006</t>
  </si>
  <si>
    <t>368101306</t>
  </si>
  <si>
    <t>-1710590680</t>
  </si>
  <si>
    <t>-1042031509</t>
  </si>
  <si>
    <t>1018635426</t>
  </si>
  <si>
    <t>D3</t>
  </si>
  <si>
    <t>Zařízení č.3 - Větrání oddělení -3 .třída m.č. 1.36 - 1.40</t>
  </si>
  <si>
    <t>Pol23</t>
  </si>
  <si>
    <t>Vzduchotechnická rekuperační jednotka pro montáž na stěnu  provedení pravé Qo=500m3/h; Qp=500m3/h; přívodní a odvodní ventilátor s EC motory; externí tlaky 290Pa; rotační regenerační rekuperátor s energetickou účinností až 87%; el. ohřívač o v</t>
  </si>
  <si>
    <t>-539955782</t>
  </si>
  <si>
    <t>Pol23-1</t>
  </si>
  <si>
    <t>1366695125</t>
  </si>
  <si>
    <t>807346110</t>
  </si>
  <si>
    <t>-1509541039</t>
  </si>
  <si>
    <t>1348809604</t>
  </si>
  <si>
    <t>-1108755027</t>
  </si>
  <si>
    <t>-1354224967</t>
  </si>
  <si>
    <t>1746832922</t>
  </si>
  <si>
    <t>1247730737</t>
  </si>
  <si>
    <t>-396358515</t>
  </si>
  <si>
    <t>238771430</t>
  </si>
  <si>
    <t>Pol24</t>
  </si>
  <si>
    <t>Odvodní vyústka na kruhové potrubí NOVA - C -1 - 625 x 75 - R1</t>
  </si>
  <si>
    <t>1998908753</t>
  </si>
  <si>
    <t>Pol24-1</t>
  </si>
  <si>
    <t>-1157636163</t>
  </si>
  <si>
    <t>-1563969020</t>
  </si>
  <si>
    <t>227016243</t>
  </si>
  <si>
    <t>-1971194282</t>
  </si>
  <si>
    <t>-644445922</t>
  </si>
  <si>
    <t>1851541338</t>
  </si>
  <si>
    <t>106670958</t>
  </si>
  <si>
    <t>-1256709253</t>
  </si>
  <si>
    <t>738773472</t>
  </si>
  <si>
    <t>-1921709883</t>
  </si>
  <si>
    <t>805887691</t>
  </si>
  <si>
    <t>-575155273</t>
  </si>
  <si>
    <t>598408962</t>
  </si>
  <si>
    <t>-839373711</t>
  </si>
  <si>
    <t>-1737643999</t>
  </si>
  <si>
    <t>-626723012</t>
  </si>
  <si>
    <t>-877635717</t>
  </si>
  <si>
    <t>Zařízení č.4 - Větrání příručního skladu m.č. 1.43</t>
  </si>
  <si>
    <t>Pol25</t>
  </si>
  <si>
    <t>Radiální ventilátor s doběhem Qv = 150 m3/h; 70 Pa; 53W; 230V</t>
  </si>
  <si>
    <t>-2075183969</t>
  </si>
  <si>
    <t>Pol25-1</t>
  </si>
  <si>
    <t>-138148010</t>
  </si>
  <si>
    <t>Pol26</t>
  </si>
  <si>
    <t>Výfuková hlavice VHO 100</t>
  </si>
  <si>
    <t>-2052880353</t>
  </si>
  <si>
    <t>Pol26-1</t>
  </si>
  <si>
    <t>-229262705</t>
  </si>
  <si>
    <t>Pol27</t>
  </si>
  <si>
    <t>Stěnová mřížka NOVA - L - 600 x 200 - UR</t>
  </si>
  <si>
    <t>-198014019</t>
  </si>
  <si>
    <t>Pol27-1</t>
  </si>
  <si>
    <t>2050453940</t>
  </si>
  <si>
    <t>1154541732</t>
  </si>
  <si>
    <t>Pol28</t>
  </si>
  <si>
    <t>Ø100/ 30% tvarovek</t>
  </si>
  <si>
    <t>-1747429611</t>
  </si>
  <si>
    <t>Pol28-1</t>
  </si>
  <si>
    <t>1605355070</t>
  </si>
  <si>
    <t>1080055077</t>
  </si>
  <si>
    <t>-1276664478</t>
  </si>
  <si>
    <t>-1546884339</t>
  </si>
  <si>
    <t>551350756</t>
  </si>
  <si>
    <t>D5</t>
  </si>
  <si>
    <t>Ostatní položky:</t>
  </si>
  <si>
    <t>Pol29</t>
  </si>
  <si>
    <t>Montážní materiál</t>
  </si>
  <si>
    <t>-286573460</t>
  </si>
  <si>
    <t>Pol29-1</t>
  </si>
  <si>
    <t>-836624350</t>
  </si>
  <si>
    <t>Pol30</t>
  </si>
  <si>
    <t>Spojovací a těsnící materiál</t>
  </si>
  <si>
    <t>438530642</t>
  </si>
  <si>
    <t>Pol30-1</t>
  </si>
  <si>
    <t>988967163</t>
  </si>
  <si>
    <t>Pol31</t>
  </si>
  <si>
    <t>Komplexní zkoušky VZT</t>
  </si>
  <si>
    <t>1562472142</t>
  </si>
  <si>
    <t>Pol32</t>
  </si>
  <si>
    <t>Předávací dokumentace, PD skutečného stavu</t>
  </si>
  <si>
    <t>465607443</t>
  </si>
  <si>
    <t>Pol33</t>
  </si>
  <si>
    <t>Zaregulování zařízení VZT vč. protokolu</t>
  </si>
  <si>
    <t>1884450918</t>
  </si>
  <si>
    <t>Pol34</t>
  </si>
  <si>
    <t>Montážní mechanismy, lešení</t>
  </si>
  <si>
    <t>-1382095288</t>
  </si>
  <si>
    <t>Pol35</t>
  </si>
  <si>
    <t>Doprava a manipulace</t>
  </si>
  <si>
    <t>-460924031</t>
  </si>
  <si>
    <t>Hodinová zúčtovací sazba - stavební výpomoce</t>
  </si>
  <si>
    <t>-1112413990</t>
  </si>
  <si>
    <t>10 - Zpevněné plochy, sadové úpravy, elektropřípojka</t>
  </si>
  <si>
    <t>10-01 - Zpevněné plochy</t>
  </si>
  <si>
    <t>878291544</t>
  </si>
  <si>
    <t>55*0,23*1,1</t>
  </si>
  <si>
    <t>34*0,24*1,1</t>
  </si>
  <si>
    <t>62*0,24*1,1</t>
  </si>
  <si>
    <t>-1535398801</t>
  </si>
  <si>
    <t>619183337</t>
  </si>
  <si>
    <t>39,259*20</t>
  </si>
  <si>
    <t>1845589385</t>
  </si>
  <si>
    <t>39,259*2,1</t>
  </si>
  <si>
    <t>181912112</t>
  </si>
  <si>
    <t>Úprava pláně v hornině třídy těžitelnosti I, skupiny 3 se zhutněním ručně</t>
  </si>
  <si>
    <t>-1190739464</t>
  </si>
  <si>
    <t>55*1,1</t>
  </si>
  <si>
    <t>34*1,1</t>
  </si>
  <si>
    <t>62*1,1</t>
  </si>
  <si>
    <t>-445601325</t>
  </si>
  <si>
    <t>okapový chodník</t>
  </si>
  <si>
    <t>596811221</t>
  </si>
  <si>
    <t>Kladení betonové dlažby komunikací pro pěší do lože z kameniva vel do 0,25 m2 plochy do 100 m2</t>
  </si>
  <si>
    <t>-366090863</t>
  </si>
  <si>
    <t>59245601</t>
  </si>
  <si>
    <t>dlažba desková betonová 500x500x50mm přírodní</t>
  </si>
  <si>
    <t>620985480</t>
  </si>
  <si>
    <t>55*1,02</t>
  </si>
  <si>
    <t>-1225200059</t>
  </si>
  <si>
    <t>chodník</t>
  </si>
  <si>
    <t>596211110</t>
  </si>
  <si>
    <t>Kladení zámkové dlažby komunikací pro pěší tl 60 mm skupiny A pl do 50 m2</t>
  </si>
  <si>
    <t>905655575</t>
  </si>
  <si>
    <t>59245295A</t>
  </si>
  <si>
    <t>dlažba zámková tl.60mm přírodní (sjednocení se stávající dlažbou)</t>
  </si>
  <si>
    <t>-1740105242</t>
  </si>
  <si>
    <t>34*1,02</t>
  </si>
  <si>
    <t>1331663691</t>
  </si>
  <si>
    <t>obnova chodníků</t>
  </si>
  <si>
    <t>596211111</t>
  </si>
  <si>
    <t>Kladení zámkové dlažby komunikací pro pěší tl 60 mm skupiny A pl do 100 m2</t>
  </si>
  <si>
    <t>812122058</t>
  </si>
  <si>
    <t>844637108</t>
  </si>
  <si>
    <t>doplnění 20%</t>
  </si>
  <si>
    <t>62*0,20</t>
  </si>
  <si>
    <t>804784444</t>
  </si>
  <si>
    <t>59217001</t>
  </si>
  <si>
    <t>obrubník betonový 1000x50x250mm</t>
  </si>
  <si>
    <t>1764675278</t>
  </si>
  <si>
    <t>115*1,02</t>
  </si>
  <si>
    <t>-1096869179</t>
  </si>
  <si>
    <t>10-03 - Elektropřípojka</t>
  </si>
  <si>
    <t>D2 - Rozváděč Elektroměrový</t>
  </si>
  <si>
    <t>D4 - Pomocné práce a materiál</t>
  </si>
  <si>
    <t>D5 - Pomocné práce</t>
  </si>
  <si>
    <t>Kabel CYKY  5x6 mm2 750V vč. uložení do chráničky</t>
  </si>
  <si>
    <t>1458144767</t>
  </si>
  <si>
    <t>Kabel CYKY  3x1,5 mm2 750V vč. uložení do chráničky</t>
  </si>
  <si>
    <t>2033320123</t>
  </si>
  <si>
    <t>210100001</t>
  </si>
  <si>
    <t>Ukončení vodičů v rozvaděči + zapojení do 2,5 mm2</t>
  </si>
  <si>
    <t>-331071574</t>
  </si>
  <si>
    <t>210100002</t>
  </si>
  <si>
    <t>Ukončení vodičů v rozvaděči + zapojení do 6 mm2</t>
  </si>
  <si>
    <t>43670187</t>
  </si>
  <si>
    <t>-906338970</t>
  </si>
  <si>
    <t>2126314627</t>
  </si>
  <si>
    <t>Chránička Kopoflex</t>
  </si>
  <si>
    <t>2128823663</t>
  </si>
  <si>
    <t>Rozváděč Elektroměrový</t>
  </si>
  <si>
    <t>Rozvaděč RE úprava pro 2x el. měr + 2xhdo</t>
  </si>
  <si>
    <t>-1161877597</t>
  </si>
  <si>
    <t>-682024203</t>
  </si>
  <si>
    <t>-834844164</t>
  </si>
  <si>
    <t>210190004</t>
  </si>
  <si>
    <t>Montáž rozvaděče PH do 50 kg</t>
  </si>
  <si>
    <t>1326691570</t>
  </si>
  <si>
    <t>-288608955</t>
  </si>
  <si>
    <t>1163215401</t>
  </si>
  <si>
    <t>Výstražná folie s bleskem</t>
  </si>
  <si>
    <t>-1478046150</t>
  </si>
  <si>
    <t>132411317</t>
  </si>
  <si>
    <t>Výkopové práce, pískové lože a výstražná páska</t>
  </si>
  <si>
    <t>1078944089</t>
  </si>
  <si>
    <t>-1210305830</t>
  </si>
  <si>
    <t>Výchozí revize</t>
  </si>
  <si>
    <t>-466252010</t>
  </si>
  <si>
    <t>-1651829639</t>
  </si>
  <si>
    <t>-1243715823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</si>
</sst>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0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9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7" fillId="2" borderId="19" xfId="0" applyFont="1" applyFill="1" applyBorder="1" applyAlignment="1" applyProtection="1">
      <alignment horizontal="left" vertical="center"/>
      <protection locked="0"/>
    </xf>
    <xf numFmtId="0" fontId="37" fillId="0" borderId="20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1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26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32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36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37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38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39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40</v>
      </c>
      <c r="E29" s="48"/>
      <c r="F29" s="33" t="s">
        <v>41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42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43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44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45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46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47</v>
      </c>
      <c r="U35" s="55"/>
      <c r="V35" s="55"/>
      <c r="W35" s="55"/>
      <c r="X35" s="57" t="s">
        <v>48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49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50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51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52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51</v>
      </c>
      <c r="AI60" s="43"/>
      <c r="AJ60" s="43"/>
      <c r="AK60" s="43"/>
      <c r="AL60" s="43"/>
      <c r="AM60" s="65" t="s">
        <v>52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53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54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51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52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51</v>
      </c>
      <c r="AI75" s="43"/>
      <c r="AJ75" s="43"/>
      <c r="AK75" s="43"/>
      <c r="AL75" s="43"/>
      <c r="AM75" s="65" t="s">
        <v>52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55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01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Rekonstrukce objektu mateřské školy č.p. 367 na parc. č. st. 412 a 2464/4 v k.ú. Horní Cerekev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Horní Cerekev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20. 11. 2020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15.1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>Město Horní Cerekev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30</v>
      </c>
      <c r="AJ89" s="41"/>
      <c r="AK89" s="41"/>
      <c r="AL89" s="41"/>
      <c r="AM89" s="81" t="str">
        <f>IF(E17="","",E17)</f>
        <v>INTEGRA Pelhřimov</v>
      </c>
      <c r="AN89" s="72"/>
      <c r="AO89" s="72"/>
      <c r="AP89" s="72"/>
      <c r="AQ89" s="41"/>
      <c r="AR89" s="45"/>
      <c r="AS89" s="82" t="s">
        <v>56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28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33</v>
      </c>
      <c r="AJ90" s="41"/>
      <c r="AK90" s="41"/>
      <c r="AL90" s="41"/>
      <c r="AM90" s="81" t="str">
        <f>IF(E20="","",E20)</f>
        <v xml:space="preserve"> 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57</v>
      </c>
      <c r="D92" s="95"/>
      <c r="E92" s="95"/>
      <c r="F92" s="95"/>
      <c r="G92" s="95"/>
      <c r="H92" s="96"/>
      <c r="I92" s="97" t="s">
        <v>58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59</v>
      </c>
      <c r="AH92" s="95"/>
      <c r="AI92" s="95"/>
      <c r="AJ92" s="95"/>
      <c r="AK92" s="95"/>
      <c r="AL92" s="95"/>
      <c r="AM92" s="95"/>
      <c r="AN92" s="97" t="s">
        <v>60</v>
      </c>
      <c r="AO92" s="95"/>
      <c r="AP92" s="99"/>
      <c r="AQ92" s="100" t="s">
        <v>61</v>
      </c>
      <c r="AR92" s="45"/>
      <c r="AS92" s="101" t="s">
        <v>62</v>
      </c>
      <c r="AT92" s="102" t="s">
        <v>63</v>
      </c>
      <c r="AU92" s="102" t="s">
        <v>64</v>
      </c>
      <c r="AV92" s="102" t="s">
        <v>65</v>
      </c>
      <c r="AW92" s="102" t="s">
        <v>66</v>
      </c>
      <c r="AX92" s="102" t="s">
        <v>67</v>
      </c>
      <c r="AY92" s="102" t="s">
        <v>68</v>
      </c>
      <c r="AZ92" s="102" t="s">
        <v>69</v>
      </c>
      <c r="BA92" s="102" t="s">
        <v>70</v>
      </c>
      <c r="BB92" s="102" t="s">
        <v>71</v>
      </c>
      <c r="BC92" s="102" t="s">
        <v>72</v>
      </c>
      <c r="BD92" s="103" t="s">
        <v>73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74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ROUND(AG95+AG98+AG107,2)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ROUND(AS95+AS98+AS107,2)</f>
        <v>0</v>
      </c>
      <c r="AT94" s="115">
        <f>ROUND(SUM(AV94:AW94),2)</f>
        <v>0</v>
      </c>
      <c r="AU94" s="116">
        <f>ROUND(AU95+AU98+AU107,5)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ROUND(AZ95+AZ98+AZ107,2)</f>
        <v>0</v>
      </c>
      <c r="BA94" s="115">
        <f>ROUND(BA95+BA98+BA107,2)</f>
        <v>0</v>
      </c>
      <c r="BB94" s="115">
        <f>ROUND(BB95+BB98+BB107,2)</f>
        <v>0</v>
      </c>
      <c r="BC94" s="115">
        <f>ROUND(BC95+BC98+BC107,2)</f>
        <v>0</v>
      </c>
      <c r="BD94" s="117">
        <f>ROUND(BD95+BD98+BD107,2)</f>
        <v>0</v>
      </c>
      <c r="BE94" s="6"/>
      <c r="BS94" s="118" t="s">
        <v>75</v>
      </c>
      <c r="BT94" s="118" t="s">
        <v>76</v>
      </c>
      <c r="BU94" s="119" t="s">
        <v>77</v>
      </c>
      <c r="BV94" s="118" t="s">
        <v>78</v>
      </c>
      <c r="BW94" s="118" t="s">
        <v>5</v>
      </c>
      <c r="BX94" s="118" t="s">
        <v>79</v>
      </c>
      <c r="CL94" s="118" t="s">
        <v>1</v>
      </c>
    </row>
    <row r="95" spans="1:91" s="7" customFormat="1" ht="16.5" customHeight="1">
      <c r="A95" s="7"/>
      <c r="B95" s="120"/>
      <c r="C95" s="121"/>
      <c r="D95" s="122" t="s">
        <v>80</v>
      </c>
      <c r="E95" s="122"/>
      <c r="F95" s="122"/>
      <c r="G95" s="122"/>
      <c r="H95" s="122"/>
      <c r="I95" s="123"/>
      <c r="J95" s="122" t="s">
        <v>81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ROUND(SUM(AG96:AG97),2)</f>
        <v>0</v>
      </c>
      <c r="AH95" s="123"/>
      <c r="AI95" s="123"/>
      <c r="AJ95" s="123"/>
      <c r="AK95" s="123"/>
      <c r="AL95" s="123"/>
      <c r="AM95" s="123"/>
      <c r="AN95" s="125">
        <f>SUM(AG95,AT95)</f>
        <v>0</v>
      </c>
      <c r="AO95" s="123"/>
      <c r="AP95" s="123"/>
      <c r="AQ95" s="126" t="s">
        <v>82</v>
      </c>
      <c r="AR95" s="127"/>
      <c r="AS95" s="128">
        <f>ROUND(SUM(AS96:AS97),2)</f>
        <v>0</v>
      </c>
      <c r="AT95" s="129">
        <f>ROUND(SUM(AV95:AW95),2)</f>
        <v>0</v>
      </c>
      <c r="AU95" s="130">
        <f>ROUND(SUM(AU96:AU97),5)</f>
        <v>0</v>
      </c>
      <c r="AV95" s="129">
        <f>ROUND(AZ95*L29,2)</f>
        <v>0</v>
      </c>
      <c r="AW95" s="129">
        <f>ROUND(BA95*L30,2)</f>
        <v>0</v>
      </c>
      <c r="AX95" s="129">
        <f>ROUND(BB95*L29,2)</f>
        <v>0</v>
      </c>
      <c r="AY95" s="129">
        <f>ROUND(BC95*L30,2)</f>
        <v>0</v>
      </c>
      <c r="AZ95" s="129">
        <f>ROUND(SUM(AZ96:AZ97),2)</f>
        <v>0</v>
      </c>
      <c r="BA95" s="129">
        <f>ROUND(SUM(BA96:BA97),2)</f>
        <v>0</v>
      </c>
      <c r="BB95" s="129">
        <f>ROUND(SUM(BB96:BB97),2)</f>
        <v>0</v>
      </c>
      <c r="BC95" s="129">
        <f>ROUND(SUM(BC96:BC97),2)</f>
        <v>0</v>
      </c>
      <c r="BD95" s="131">
        <f>ROUND(SUM(BD96:BD97),2)</f>
        <v>0</v>
      </c>
      <c r="BE95" s="7"/>
      <c r="BS95" s="132" t="s">
        <v>75</v>
      </c>
      <c r="BT95" s="132" t="s">
        <v>83</v>
      </c>
      <c r="BU95" s="132" t="s">
        <v>77</v>
      </c>
      <c r="BV95" s="132" t="s">
        <v>78</v>
      </c>
      <c r="BW95" s="132" t="s">
        <v>84</v>
      </c>
      <c r="BX95" s="132" t="s">
        <v>5</v>
      </c>
      <c r="CL95" s="132" t="s">
        <v>1</v>
      </c>
      <c r="CM95" s="132" t="s">
        <v>85</v>
      </c>
    </row>
    <row r="96" spans="1:90" s="4" customFormat="1" ht="16.5" customHeight="1">
      <c r="A96" s="133" t="s">
        <v>86</v>
      </c>
      <c r="B96" s="71"/>
      <c r="C96" s="134"/>
      <c r="D96" s="134"/>
      <c r="E96" s="135" t="s">
        <v>87</v>
      </c>
      <c r="F96" s="135"/>
      <c r="G96" s="135"/>
      <c r="H96" s="135"/>
      <c r="I96" s="135"/>
      <c r="J96" s="134"/>
      <c r="K96" s="135" t="s">
        <v>88</v>
      </c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  <c r="AE96" s="135"/>
      <c r="AF96" s="135"/>
      <c r="AG96" s="136">
        <f>'00-1-1 - VRN - MŠ vnitřní...'!J32</f>
        <v>0</v>
      </c>
      <c r="AH96" s="134"/>
      <c r="AI96" s="134"/>
      <c r="AJ96" s="134"/>
      <c r="AK96" s="134"/>
      <c r="AL96" s="134"/>
      <c r="AM96" s="134"/>
      <c r="AN96" s="136">
        <f>SUM(AG96,AT96)</f>
        <v>0</v>
      </c>
      <c r="AO96" s="134"/>
      <c r="AP96" s="134"/>
      <c r="AQ96" s="137" t="s">
        <v>89</v>
      </c>
      <c r="AR96" s="73"/>
      <c r="AS96" s="138">
        <v>0</v>
      </c>
      <c r="AT96" s="139">
        <f>ROUND(SUM(AV96:AW96),2)</f>
        <v>0</v>
      </c>
      <c r="AU96" s="140">
        <f>'00-1-1 - VRN - MŠ vnitřní...'!P122</f>
        <v>0</v>
      </c>
      <c r="AV96" s="139">
        <f>'00-1-1 - VRN - MŠ vnitřní...'!J35</f>
        <v>0</v>
      </c>
      <c r="AW96" s="139">
        <f>'00-1-1 - VRN - MŠ vnitřní...'!J36</f>
        <v>0</v>
      </c>
      <c r="AX96" s="139">
        <f>'00-1-1 - VRN - MŠ vnitřní...'!J37</f>
        <v>0</v>
      </c>
      <c r="AY96" s="139">
        <f>'00-1-1 - VRN - MŠ vnitřní...'!J38</f>
        <v>0</v>
      </c>
      <c r="AZ96" s="139">
        <f>'00-1-1 - VRN - MŠ vnitřní...'!F35</f>
        <v>0</v>
      </c>
      <c r="BA96" s="139">
        <f>'00-1-1 - VRN - MŠ vnitřní...'!F36</f>
        <v>0</v>
      </c>
      <c r="BB96" s="139">
        <f>'00-1-1 - VRN - MŠ vnitřní...'!F37</f>
        <v>0</v>
      </c>
      <c r="BC96" s="139">
        <f>'00-1-1 - VRN - MŠ vnitřní...'!F38</f>
        <v>0</v>
      </c>
      <c r="BD96" s="141">
        <f>'00-1-1 - VRN - MŠ vnitřní...'!F39</f>
        <v>0</v>
      </c>
      <c r="BE96" s="4"/>
      <c r="BT96" s="142" t="s">
        <v>85</v>
      </c>
      <c r="BV96" s="142" t="s">
        <v>78</v>
      </c>
      <c r="BW96" s="142" t="s">
        <v>90</v>
      </c>
      <c r="BX96" s="142" t="s">
        <v>84</v>
      </c>
      <c r="CL96" s="142" t="s">
        <v>1</v>
      </c>
    </row>
    <row r="97" spans="1:90" s="4" customFormat="1" ht="16.5" customHeight="1">
      <c r="A97" s="133" t="s">
        <v>86</v>
      </c>
      <c r="B97" s="71"/>
      <c r="C97" s="134"/>
      <c r="D97" s="134"/>
      <c r="E97" s="135" t="s">
        <v>91</v>
      </c>
      <c r="F97" s="135"/>
      <c r="G97" s="135"/>
      <c r="H97" s="135"/>
      <c r="I97" s="135"/>
      <c r="J97" s="134"/>
      <c r="K97" s="135" t="s">
        <v>92</v>
      </c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  <c r="AE97" s="135"/>
      <c r="AF97" s="135"/>
      <c r="AG97" s="136">
        <f>'00-1-2 - VRN - Zateplení ...'!J32</f>
        <v>0</v>
      </c>
      <c r="AH97" s="134"/>
      <c r="AI97" s="134"/>
      <c r="AJ97" s="134"/>
      <c r="AK97" s="134"/>
      <c r="AL97" s="134"/>
      <c r="AM97" s="134"/>
      <c r="AN97" s="136">
        <f>SUM(AG97,AT97)</f>
        <v>0</v>
      </c>
      <c r="AO97" s="134"/>
      <c r="AP97" s="134"/>
      <c r="AQ97" s="137" t="s">
        <v>89</v>
      </c>
      <c r="AR97" s="73"/>
      <c r="AS97" s="138">
        <v>0</v>
      </c>
      <c r="AT97" s="139">
        <f>ROUND(SUM(AV97:AW97),2)</f>
        <v>0</v>
      </c>
      <c r="AU97" s="140">
        <f>'00-1-2 - VRN - Zateplení ...'!P122</f>
        <v>0</v>
      </c>
      <c r="AV97" s="139">
        <f>'00-1-2 - VRN - Zateplení ...'!J35</f>
        <v>0</v>
      </c>
      <c r="AW97" s="139">
        <f>'00-1-2 - VRN - Zateplení ...'!J36</f>
        <v>0</v>
      </c>
      <c r="AX97" s="139">
        <f>'00-1-2 - VRN - Zateplení ...'!J37</f>
        <v>0</v>
      </c>
      <c r="AY97" s="139">
        <f>'00-1-2 - VRN - Zateplení ...'!J38</f>
        <v>0</v>
      </c>
      <c r="AZ97" s="139">
        <f>'00-1-2 - VRN - Zateplení ...'!F35</f>
        <v>0</v>
      </c>
      <c r="BA97" s="139">
        <f>'00-1-2 - VRN - Zateplení ...'!F36</f>
        <v>0</v>
      </c>
      <c r="BB97" s="139">
        <f>'00-1-2 - VRN - Zateplení ...'!F37</f>
        <v>0</v>
      </c>
      <c r="BC97" s="139">
        <f>'00-1-2 - VRN - Zateplení ...'!F38</f>
        <v>0</v>
      </c>
      <c r="BD97" s="141">
        <f>'00-1-2 - VRN - Zateplení ...'!F39</f>
        <v>0</v>
      </c>
      <c r="BE97" s="4"/>
      <c r="BT97" s="142" t="s">
        <v>85</v>
      </c>
      <c r="BV97" s="142" t="s">
        <v>78</v>
      </c>
      <c r="BW97" s="142" t="s">
        <v>93</v>
      </c>
      <c r="BX97" s="142" t="s">
        <v>84</v>
      </c>
      <c r="CL97" s="142" t="s">
        <v>1</v>
      </c>
    </row>
    <row r="98" spans="1:91" s="7" customFormat="1" ht="16.5" customHeight="1">
      <c r="A98" s="7"/>
      <c r="B98" s="120"/>
      <c r="C98" s="121"/>
      <c r="D98" s="122" t="s">
        <v>14</v>
      </c>
      <c r="E98" s="122"/>
      <c r="F98" s="122"/>
      <c r="G98" s="122"/>
      <c r="H98" s="122"/>
      <c r="I98" s="123"/>
      <c r="J98" s="122" t="s">
        <v>94</v>
      </c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4">
        <f>ROUND(SUM(AG99:AG106),2)</f>
        <v>0</v>
      </c>
      <c r="AH98" s="123"/>
      <c r="AI98" s="123"/>
      <c r="AJ98" s="123"/>
      <c r="AK98" s="123"/>
      <c r="AL98" s="123"/>
      <c r="AM98" s="123"/>
      <c r="AN98" s="125">
        <f>SUM(AG98,AT98)</f>
        <v>0</v>
      </c>
      <c r="AO98" s="123"/>
      <c r="AP98" s="123"/>
      <c r="AQ98" s="126" t="s">
        <v>82</v>
      </c>
      <c r="AR98" s="127"/>
      <c r="AS98" s="128">
        <f>ROUND(SUM(AS99:AS106),2)</f>
        <v>0</v>
      </c>
      <c r="AT98" s="129">
        <f>ROUND(SUM(AV98:AW98),2)</f>
        <v>0</v>
      </c>
      <c r="AU98" s="130">
        <f>ROUND(SUM(AU99:AU106),5)</f>
        <v>0</v>
      </c>
      <c r="AV98" s="129">
        <f>ROUND(AZ98*L29,2)</f>
        <v>0</v>
      </c>
      <c r="AW98" s="129">
        <f>ROUND(BA98*L30,2)</f>
        <v>0</v>
      </c>
      <c r="AX98" s="129">
        <f>ROUND(BB98*L29,2)</f>
        <v>0</v>
      </c>
      <c r="AY98" s="129">
        <f>ROUND(BC98*L30,2)</f>
        <v>0</v>
      </c>
      <c r="AZ98" s="129">
        <f>ROUND(SUM(AZ99:AZ106),2)</f>
        <v>0</v>
      </c>
      <c r="BA98" s="129">
        <f>ROUND(SUM(BA99:BA106),2)</f>
        <v>0</v>
      </c>
      <c r="BB98" s="129">
        <f>ROUND(SUM(BB99:BB106),2)</f>
        <v>0</v>
      </c>
      <c r="BC98" s="129">
        <f>ROUND(SUM(BC99:BC106),2)</f>
        <v>0</v>
      </c>
      <c r="BD98" s="131">
        <f>ROUND(SUM(BD99:BD106),2)</f>
        <v>0</v>
      </c>
      <c r="BE98" s="7"/>
      <c r="BS98" s="132" t="s">
        <v>75</v>
      </c>
      <c r="BT98" s="132" t="s">
        <v>83</v>
      </c>
      <c r="BU98" s="132" t="s">
        <v>77</v>
      </c>
      <c r="BV98" s="132" t="s">
        <v>78</v>
      </c>
      <c r="BW98" s="132" t="s">
        <v>95</v>
      </c>
      <c r="BX98" s="132" t="s">
        <v>5</v>
      </c>
      <c r="CL98" s="132" t="s">
        <v>1</v>
      </c>
      <c r="CM98" s="132" t="s">
        <v>85</v>
      </c>
    </row>
    <row r="99" spans="1:90" s="4" customFormat="1" ht="16.5" customHeight="1">
      <c r="A99" s="133" t="s">
        <v>86</v>
      </c>
      <c r="B99" s="71"/>
      <c r="C99" s="134"/>
      <c r="D99" s="134"/>
      <c r="E99" s="135" t="s">
        <v>96</v>
      </c>
      <c r="F99" s="135"/>
      <c r="G99" s="135"/>
      <c r="H99" s="135"/>
      <c r="I99" s="135"/>
      <c r="J99" s="134"/>
      <c r="K99" s="135" t="s">
        <v>97</v>
      </c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  <c r="AE99" s="135"/>
      <c r="AF99" s="135"/>
      <c r="AG99" s="136">
        <f>'01-01 - Bourací práce - M...'!J32</f>
        <v>0</v>
      </c>
      <c r="AH99" s="134"/>
      <c r="AI99" s="134"/>
      <c r="AJ99" s="134"/>
      <c r="AK99" s="134"/>
      <c r="AL99" s="134"/>
      <c r="AM99" s="134"/>
      <c r="AN99" s="136">
        <f>SUM(AG99,AT99)</f>
        <v>0</v>
      </c>
      <c r="AO99" s="134"/>
      <c r="AP99" s="134"/>
      <c r="AQ99" s="137" t="s">
        <v>89</v>
      </c>
      <c r="AR99" s="73"/>
      <c r="AS99" s="138">
        <v>0</v>
      </c>
      <c r="AT99" s="139">
        <f>ROUND(SUM(AV99:AW99),2)</f>
        <v>0</v>
      </c>
      <c r="AU99" s="140">
        <f>'01-01 - Bourací práce - M...'!P140</f>
        <v>0</v>
      </c>
      <c r="AV99" s="139">
        <f>'01-01 - Bourací práce - M...'!J35</f>
        <v>0</v>
      </c>
      <c r="AW99" s="139">
        <f>'01-01 - Bourací práce - M...'!J36</f>
        <v>0</v>
      </c>
      <c r="AX99" s="139">
        <f>'01-01 - Bourací práce - M...'!J37</f>
        <v>0</v>
      </c>
      <c r="AY99" s="139">
        <f>'01-01 - Bourací práce - M...'!J38</f>
        <v>0</v>
      </c>
      <c r="AZ99" s="139">
        <f>'01-01 - Bourací práce - M...'!F35</f>
        <v>0</v>
      </c>
      <c r="BA99" s="139">
        <f>'01-01 - Bourací práce - M...'!F36</f>
        <v>0</v>
      </c>
      <c r="BB99" s="139">
        <f>'01-01 - Bourací práce - M...'!F37</f>
        <v>0</v>
      </c>
      <c r="BC99" s="139">
        <f>'01-01 - Bourací práce - M...'!F38</f>
        <v>0</v>
      </c>
      <c r="BD99" s="141">
        <f>'01-01 - Bourací práce - M...'!F39</f>
        <v>0</v>
      </c>
      <c r="BE99" s="4"/>
      <c r="BT99" s="142" t="s">
        <v>85</v>
      </c>
      <c r="BV99" s="142" t="s">
        <v>78</v>
      </c>
      <c r="BW99" s="142" t="s">
        <v>98</v>
      </c>
      <c r="BX99" s="142" t="s">
        <v>95</v>
      </c>
      <c r="CL99" s="142" t="s">
        <v>1</v>
      </c>
    </row>
    <row r="100" spans="1:90" s="4" customFormat="1" ht="16.5" customHeight="1">
      <c r="A100" s="133" t="s">
        <v>86</v>
      </c>
      <c r="B100" s="71"/>
      <c r="C100" s="134"/>
      <c r="D100" s="134"/>
      <c r="E100" s="135" t="s">
        <v>99</v>
      </c>
      <c r="F100" s="135"/>
      <c r="G100" s="135"/>
      <c r="H100" s="135"/>
      <c r="I100" s="135"/>
      <c r="J100" s="134"/>
      <c r="K100" s="135" t="s">
        <v>100</v>
      </c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  <c r="AE100" s="135"/>
      <c r="AF100" s="135"/>
      <c r="AG100" s="136">
        <f>'01-02 - Bourací práce - Z...'!J32</f>
        <v>0</v>
      </c>
      <c r="AH100" s="134"/>
      <c r="AI100" s="134"/>
      <c r="AJ100" s="134"/>
      <c r="AK100" s="134"/>
      <c r="AL100" s="134"/>
      <c r="AM100" s="134"/>
      <c r="AN100" s="136">
        <f>SUM(AG100,AT100)</f>
        <v>0</v>
      </c>
      <c r="AO100" s="134"/>
      <c r="AP100" s="134"/>
      <c r="AQ100" s="137" t="s">
        <v>89</v>
      </c>
      <c r="AR100" s="73"/>
      <c r="AS100" s="138">
        <v>0</v>
      </c>
      <c r="AT100" s="139">
        <f>ROUND(SUM(AV100:AW100),2)</f>
        <v>0</v>
      </c>
      <c r="AU100" s="140">
        <f>'01-02 - Bourací práce - Z...'!P131</f>
        <v>0</v>
      </c>
      <c r="AV100" s="139">
        <f>'01-02 - Bourací práce - Z...'!J35</f>
        <v>0</v>
      </c>
      <c r="AW100" s="139">
        <f>'01-02 - Bourací práce - Z...'!J36</f>
        <v>0</v>
      </c>
      <c r="AX100" s="139">
        <f>'01-02 - Bourací práce - Z...'!J37</f>
        <v>0</v>
      </c>
      <c r="AY100" s="139">
        <f>'01-02 - Bourací práce - Z...'!J38</f>
        <v>0</v>
      </c>
      <c r="AZ100" s="139">
        <f>'01-02 - Bourací práce - Z...'!F35</f>
        <v>0</v>
      </c>
      <c r="BA100" s="139">
        <f>'01-02 - Bourací práce - Z...'!F36</f>
        <v>0</v>
      </c>
      <c r="BB100" s="139">
        <f>'01-02 - Bourací práce - Z...'!F37</f>
        <v>0</v>
      </c>
      <c r="BC100" s="139">
        <f>'01-02 - Bourací práce - Z...'!F38</f>
        <v>0</v>
      </c>
      <c r="BD100" s="141">
        <f>'01-02 - Bourací práce - Z...'!F39</f>
        <v>0</v>
      </c>
      <c r="BE100" s="4"/>
      <c r="BT100" s="142" t="s">
        <v>85</v>
      </c>
      <c r="BV100" s="142" t="s">
        <v>78</v>
      </c>
      <c r="BW100" s="142" t="s">
        <v>101</v>
      </c>
      <c r="BX100" s="142" t="s">
        <v>95</v>
      </c>
      <c r="CL100" s="142" t="s">
        <v>1</v>
      </c>
    </row>
    <row r="101" spans="1:90" s="4" customFormat="1" ht="16.5" customHeight="1">
      <c r="A101" s="133" t="s">
        <v>86</v>
      </c>
      <c r="B101" s="71"/>
      <c r="C101" s="134"/>
      <c r="D101" s="134"/>
      <c r="E101" s="135" t="s">
        <v>102</v>
      </c>
      <c r="F101" s="135"/>
      <c r="G101" s="135"/>
      <c r="H101" s="135"/>
      <c r="I101" s="135"/>
      <c r="J101" s="134"/>
      <c r="K101" s="135" t="s">
        <v>103</v>
      </c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  <c r="AA101" s="135"/>
      <c r="AB101" s="135"/>
      <c r="AC101" s="135"/>
      <c r="AD101" s="135"/>
      <c r="AE101" s="135"/>
      <c r="AF101" s="135"/>
      <c r="AG101" s="136">
        <f>'01-1-1 - Navrhovaný stav ...'!J32</f>
        <v>0</v>
      </c>
      <c r="AH101" s="134"/>
      <c r="AI101" s="134"/>
      <c r="AJ101" s="134"/>
      <c r="AK101" s="134"/>
      <c r="AL101" s="134"/>
      <c r="AM101" s="134"/>
      <c r="AN101" s="136">
        <f>SUM(AG101,AT101)</f>
        <v>0</v>
      </c>
      <c r="AO101" s="134"/>
      <c r="AP101" s="134"/>
      <c r="AQ101" s="137" t="s">
        <v>89</v>
      </c>
      <c r="AR101" s="73"/>
      <c r="AS101" s="138">
        <v>0</v>
      </c>
      <c r="AT101" s="139">
        <f>ROUND(SUM(AV101:AW101),2)</f>
        <v>0</v>
      </c>
      <c r="AU101" s="140">
        <f>'01-1-1 - Navrhovaný stav ...'!P141</f>
        <v>0</v>
      </c>
      <c r="AV101" s="139">
        <f>'01-1-1 - Navrhovaný stav ...'!J35</f>
        <v>0</v>
      </c>
      <c r="AW101" s="139">
        <f>'01-1-1 - Navrhovaný stav ...'!J36</f>
        <v>0</v>
      </c>
      <c r="AX101" s="139">
        <f>'01-1-1 - Navrhovaný stav ...'!J37</f>
        <v>0</v>
      </c>
      <c r="AY101" s="139">
        <f>'01-1-1 - Navrhovaný stav ...'!J38</f>
        <v>0</v>
      </c>
      <c r="AZ101" s="139">
        <f>'01-1-1 - Navrhovaný stav ...'!F35</f>
        <v>0</v>
      </c>
      <c r="BA101" s="139">
        <f>'01-1-1 - Navrhovaný stav ...'!F36</f>
        <v>0</v>
      </c>
      <c r="BB101" s="139">
        <f>'01-1-1 - Navrhovaný stav ...'!F37</f>
        <v>0</v>
      </c>
      <c r="BC101" s="139">
        <f>'01-1-1 - Navrhovaný stav ...'!F38</f>
        <v>0</v>
      </c>
      <c r="BD101" s="141">
        <f>'01-1-1 - Navrhovaný stav ...'!F39</f>
        <v>0</v>
      </c>
      <c r="BE101" s="4"/>
      <c r="BT101" s="142" t="s">
        <v>85</v>
      </c>
      <c r="BV101" s="142" t="s">
        <v>78</v>
      </c>
      <c r="BW101" s="142" t="s">
        <v>104</v>
      </c>
      <c r="BX101" s="142" t="s">
        <v>95</v>
      </c>
      <c r="CL101" s="142" t="s">
        <v>1</v>
      </c>
    </row>
    <row r="102" spans="1:90" s="4" customFormat="1" ht="16.5" customHeight="1">
      <c r="A102" s="133" t="s">
        <v>86</v>
      </c>
      <c r="B102" s="71"/>
      <c r="C102" s="134"/>
      <c r="D102" s="134"/>
      <c r="E102" s="135" t="s">
        <v>105</v>
      </c>
      <c r="F102" s="135"/>
      <c r="G102" s="135"/>
      <c r="H102" s="135"/>
      <c r="I102" s="135"/>
      <c r="J102" s="134"/>
      <c r="K102" s="135" t="s">
        <v>106</v>
      </c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135"/>
      <c r="AE102" s="135"/>
      <c r="AF102" s="135"/>
      <c r="AG102" s="136">
        <f>'01-1-2 - Navrhovaný stav ...'!J32</f>
        <v>0</v>
      </c>
      <c r="AH102" s="134"/>
      <c r="AI102" s="134"/>
      <c r="AJ102" s="134"/>
      <c r="AK102" s="134"/>
      <c r="AL102" s="134"/>
      <c r="AM102" s="134"/>
      <c r="AN102" s="136">
        <f>SUM(AG102,AT102)</f>
        <v>0</v>
      </c>
      <c r="AO102" s="134"/>
      <c r="AP102" s="134"/>
      <c r="AQ102" s="137" t="s">
        <v>89</v>
      </c>
      <c r="AR102" s="73"/>
      <c r="AS102" s="138">
        <v>0</v>
      </c>
      <c r="AT102" s="139">
        <f>ROUND(SUM(AV102:AW102),2)</f>
        <v>0</v>
      </c>
      <c r="AU102" s="140">
        <f>'01-1-2 - Navrhovaný stav ...'!P143</f>
        <v>0</v>
      </c>
      <c r="AV102" s="139">
        <f>'01-1-2 - Navrhovaný stav ...'!J35</f>
        <v>0</v>
      </c>
      <c r="AW102" s="139">
        <f>'01-1-2 - Navrhovaný stav ...'!J36</f>
        <v>0</v>
      </c>
      <c r="AX102" s="139">
        <f>'01-1-2 - Navrhovaný stav ...'!J37</f>
        <v>0</v>
      </c>
      <c r="AY102" s="139">
        <f>'01-1-2 - Navrhovaný stav ...'!J38</f>
        <v>0</v>
      </c>
      <c r="AZ102" s="139">
        <f>'01-1-2 - Navrhovaný stav ...'!F35</f>
        <v>0</v>
      </c>
      <c r="BA102" s="139">
        <f>'01-1-2 - Navrhovaný stav ...'!F36</f>
        <v>0</v>
      </c>
      <c r="BB102" s="139">
        <f>'01-1-2 - Navrhovaný stav ...'!F37</f>
        <v>0</v>
      </c>
      <c r="BC102" s="139">
        <f>'01-1-2 - Navrhovaný stav ...'!F38</f>
        <v>0</v>
      </c>
      <c r="BD102" s="141">
        <f>'01-1-2 - Navrhovaný stav ...'!F39</f>
        <v>0</v>
      </c>
      <c r="BE102" s="4"/>
      <c r="BT102" s="142" t="s">
        <v>85</v>
      </c>
      <c r="BV102" s="142" t="s">
        <v>78</v>
      </c>
      <c r="BW102" s="142" t="s">
        <v>107</v>
      </c>
      <c r="BX102" s="142" t="s">
        <v>95</v>
      </c>
      <c r="CL102" s="142" t="s">
        <v>1</v>
      </c>
    </row>
    <row r="103" spans="1:90" s="4" customFormat="1" ht="16.5" customHeight="1">
      <c r="A103" s="133" t="s">
        <v>86</v>
      </c>
      <c r="B103" s="71"/>
      <c r="C103" s="134"/>
      <c r="D103" s="134"/>
      <c r="E103" s="135" t="s">
        <v>108</v>
      </c>
      <c r="F103" s="135"/>
      <c r="G103" s="135"/>
      <c r="H103" s="135"/>
      <c r="I103" s="135"/>
      <c r="J103" s="134"/>
      <c r="K103" s="135" t="s">
        <v>109</v>
      </c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  <c r="AF103" s="135"/>
      <c r="AG103" s="136">
        <f>'01-2 - Tepelné čerpadlo -...'!J32</f>
        <v>0</v>
      </c>
      <c r="AH103" s="134"/>
      <c r="AI103" s="134"/>
      <c r="AJ103" s="134"/>
      <c r="AK103" s="134"/>
      <c r="AL103" s="134"/>
      <c r="AM103" s="134"/>
      <c r="AN103" s="136">
        <f>SUM(AG103,AT103)</f>
        <v>0</v>
      </c>
      <c r="AO103" s="134"/>
      <c r="AP103" s="134"/>
      <c r="AQ103" s="137" t="s">
        <v>89</v>
      </c>
      <c r="AR103" s="73"/>
      <c r="AS103" s="138">
        <v>0</v>
      </c>
      <c r="AT103" s="139">
        <f>ROUND(SUM(AV103:AW103),2)</f>
        <v>0</v>
      </c>
      <c r="AU103" s="140">
        <f>'01-2 - Tepelné čerpadlo -...'!P129</f>
        <v>0</v>
      </c>
      <c r="AV103" s="139">
        <f>'01-2 - Tepelné čerpadlo -...'!J35</f>
        <v>0</v>
      </c>
      <c r="AW103" s="139">
        <f>'01-2 - Tepelné čerpadlo -...'!J36</f>
        <v>0</v>
      </c>
      <c r="AX103" s="139">
        <f>'01-2 - Tepelné čerpadlo -...'!J37</f>
        <v>0</v>
      </c>
      <c r="AY103" s="139">
        <f>'01-2 - Tepelné čerpadlo -...'!J38</f>
        <v>0</v>
      </c>
      <c r="AZ103" s="139">
        <f>'01-2 - Tepelné čerpadlo -...'!F35</f>
        <v>0</v>
      </c>
      <c r="BA103" s="139">
        <f>'01-2 - Tepelné čerpadlo -...'!F36</f>
        <v>0</v>
      </c>
      <c r="BB103" s="139">
        <f>'01-2 - Tepelné čerpadlo -...'!F37</f>
        <v>0</v>
      </c>
      <c r="BC103" s="139">
        <f>'01-2 - Tepelné čerpadlo -...'!F38</f>
        <v>0</v>
      </c>
      <c r="BD103" s="141">
        <f>'01-2 - Tepelné čerpadlo -...'!F39</f>
        <v>0</v>
      </c>
      <c r="BE103" s="4"/>
      <c r="BT103" s="142" t="s">
        <v>85</v>
      </c>
      <c r="BV103" s="142" t="s">
        <v>78</v>
      </c>
      <c r="BW103" s="142" t="s">
        <v>110</v>
      </c>
      <c r="BX103" s="142" t="s">
        <v>95</v>
      </c>
      <c r="CL103" s="142" t="s">
        <v>1</v>
      </c>
    </row>
    <row r="104" spans="1:90" s="4" customFormat="1" ht="16.5" customHeight="1">
      <c r="A104" s="133" t="s">
        <v>86</v>
      </c>
      <c r="B104" s="71"/>
      <c r="C104" s="134"/>
      <c r="D104" s="134"/>
      <c r="E104" s="135" t="s">
        <v>111</v>
      </c>
      <c r="F104" s="135"/>
      <c r="G104" s="135"/>
      <c r="H104" s="135"/>
      <c r="I104" s="135"/>
      <c r="J104" s="134"/>
      <c r="K104" s="135" t="s">
        <v>112</v>
      </c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6">
        <f>'01-3 - Ústřední vytápění'!J32</f>
        <v>0</v>
      </c>
      <c r="AH104" s="134"/>
      <c r="AI104" s="134"/>
      <c r="AJ104" s="134"/>
      <c r="AK104" s="134"/>
      <c r="AL104" s="134"/>
      <c r="AM104" s="134"/>
      <c r="AN104" s="136">
        <f>SUM(AG104,AT104)</f>
        <v>0</v>
      </c>
      <c r="AO104" s="134"/>
      <c r="AP104" s="134"/>
      <c r="AQ104" s="137" t="s">
        <v>89</v>
      </c>
      <c r="AR104" s="73"/>
      <c r="AS104" s="138">
        <v>0</v>
      </c>
      <c r="AT104" s="139">
        <f>ROUND(SUM(AV104:AW104),2)</f>
        <v>0</v>
      </c>
      <c r="AU104" s="140">
        <f>'01-3 - Ústřední vytápění'!P128</f>
        <v>0</v>
      </c>
      <c r="AV104" s="139">
        <f>'01-3 - Ústřední vytápění'!J35</f>
        <v>0</v>
      </c>
      <c r="AW104" s="139">
        <f>'01-3 - Ústřední vytápění'!J36</f>
        <v>0</v>
      </c>
      <c r="AX104" s="139">
        <f>'01-3 - Ústřední vytápění'!J37</f>
        <v>0</v>
      </c>
      <c r="AY104" s="139">
        <f>'01-3 - Ústřední vytápění'!J38</f>
        <v>0</v>
      </c>
      <c r="AZ104" s="139">
        <f>'01-3 - Ústřední vytápění'!F35</f>
        <v>0</v>
      </c>
      <c r="BA104" s="139">
        <f>'01-3 - Ústřední vytápění'!F36</f>
        <v>0</v>
      </c>
      <c r="BB104" s="139">
        <f>'01-3 - Ústřední vytápění'!F37</f>
        <v>0</v>
      </c>
      <c r="BC104" s="139">
        <f>'01-3 - Ústřední vytápění'!F38</f>
        <v>0</v>
      </c>
      <c r="BD104" s="141">
        <f>'01-3 - Ústřední vytápění'!F39</f>
        <v>0</v>
      </c>
      <c r="BE104" s="4"/>
      <c r="BT104" s="142" t="s">
        <v>85</v>
      </c>
      <c r="BV104" s="142" t="s">
        <v>78</v>
      </c>
      <c r="BW104" s="142" t="s">
        <v>113</v>
      </c>
      <c r="BX104" s="142" t="s">
        <v>95</v>
      </c>
      <c r="CL104" s="142" t="s">
        <v>1</v>
      </c>
    </row>
    <row r="105" spans="1:90" s="4" customFormat="1" ht="16.5" customHeight="1">
      <c r="A105" s="133" t="s">
        <v>86</v>
      </c>
      <c r="B105" s="71"/>
      <c r="C105" s="134"/>
      <c r="D105" s="134"/>
      <c r="E105" s="135" t="s">
        <v>114</v>
      </c>
      <c r="F105" s="135"/>
      <c r="G105" s="135"/>
      <c r="H105" s="135"/>
      <c r="I105" s="135"/>
      <c r="J105" s="134"/>
      <c r="K105" s="135" t="s">
        <v>115</v>
      </c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  <c r="AA105" s="135"/>
      <c r="AB105" s="135"/>
      <c r="AC105" s="135"/>
      <c r="AD105" s="135"/>
      <c r="AE105" s="135"/>
      <c r="AF105" s="135"/>
      <c r="AG105" s="136">
        <f>'01-4 - Elektroinstalace'!J32</f>
        <v>0</v>
      </c>
      <c r="AH105" s="134"/>
      <c r="AI105" s="134"/>
      <c r="AJ105" s="134"/>
      <c r="AK105" s="134"/>
      <c r="AL105" s="134"/>
      <c r="AM105" s="134"/>
      <c r="AN105" s="136">
        <f>SUM(AG105,AT105)</f>
        <v>0</v>
      </c>
      <c r="AO105" s="134"/>
      <c r="AP105" s="134"/>
      <c r="AQ105" s="137" t="s">
        <v>89</v>
      </c>
      <c r="AR105" s="73"/>
      <c r="AS105" s="138">
        <v>0</v>
      </c>
      <c r="AT105" s="139">
        <f>ROUND(SUM(AV105:AW105),2)</f>
        <v>0</v>
      </c>
      <c r="AU105" s="140">
        <f>'01-4 - Elektroinstalace'!P126</f>
        <v>0</v>
      </c>
      <c r="AV105" s="139">
        <f>'01-4 - Elektroinstalace'!J35</f>
        <v>0</v>
      </c>
      <c r="AW105" s="139">
        <f>'01-4 - Elektroinstalace'!J36</f>
        <v>0</v>
      </c>
      <c r="AX105" s="139">
        <f>'01-4 - Elektroinstalace'!J37</f>
        <v>0</v>
      </c>
      <c r="AY105" s="139">
        <f>'01-4 - Elektroinstalace'!J38</f>
        <v>0</v>
      </c>
      <c r="AZ105" s="139">
        <f>'01-4 - Elektroinstalace'!F35</f>
        <v>0</v>
      </c>
      <c r="BA105" s="139">
        <f>'01-4 - Elektroinstalace'!F36</f>
        <v>0</v>
      </c>
      <c r="BB105" s="139">
        <f>'01-4 - Elektroinstalace'!F37</f>
        <v>0</v>
      </c>
      <c r="BC105" s="139">
        <f>'01-4 - Elektroinstalace'!F38</f>
        <v>0</v>
      </c>
      <c r="BD105" s="141">
        <f>'01-4 - Elektroinstalace'!F39</f>
        <v>0</v>
      </c>
      <c r="BE105" s="4"/>
      <c r="BT105" s="142" t="s">
        <v>85</v>
      </c>
      <c r="BV105" s="142" t="s">
        <v>78</v>
      </c>
      <c r="BW105" s="142" t="s">
        <v>116</v>
      </c>
      <c r="BX105" s="142" t="s">
        <v>95</v>
      </c>
      <c r="CL105" s="142" t="s">
        <v>1</v>
      </c>
    </row>
    <row r="106" spans="1:90" s="4" customFormat="1" ht="16.5" customHeight="1">
      <c r="A106" s="133" t="s">
        <v>86</v>
      </c>
      <c r="B106" s="71"/>
      <c r="C106" s="134"/>
      <c r="D106" s="134"/>
      <c r="E106" s="135" t="s">
        <v>117</v>
      </c>
      <c r="F106" s="135"/>
      <c r="G106" s="135"/>
      <c r="H106" s="135"/>
      <c r="I106" s="135"/>
      <c r="J106" s="134"/>
      <c r="K106" s="135" t="s">
        <v>118</v>
      </c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  <c r="Z106" s="135"/>
      <c r="AA106" s="135"/>
      <c r="AB106" s="135"/>
      <c r="AC106" s="135"/>
      <c r="AD106" s="135"/>
      <c r="AE106" s="135"/>
      <c r="AF106" s="135"/>
      <c r="AG106" s="136">
        <f>'01-5 - VZT'!J32</f>
        <v>0</v>
      </c>
      <c r="AH106" s="134"/>
      <c r="AI106" s="134"/>
      <c r="AJ106" s="134"/>
      <c r="AK106" s="134"/>
      <c r="AL106" s="134"/>
      <c r="AM106" s="134"/>
      <c r="AN106" s="136">
        <f>SUM(AG106,AT106)</f>
        <v>0</v>
      </c>
      <c r="AO106" s="134"/>
      <c r="AP106" s="134"/>
      <c r="AQ106" s="137" t="s">
        <v>89</v>
      </c>
      <c r="AR106" s="73"/>
      <c r="AS106" s="138">
        <v>0</v>
      </c>
      <c r="AT106" s="139">
        <f>ROUND(SUM(AV106:AW106),2)</f>
        <v>0</v>
      </c>
      <c r="AU106" s="140">
        <f>'01-5 - VZT'!P125</f>
        <v>0</v>
      </c>
      <c r="AV106" s="139">
        <f>'01-5 - VZT'!J35</f>
        <v>0</v>
      </c>
      <c r="AW106" s="139">
        <f>'01-5 - VZT'!J36</f>
        <v>0</v>
      </c>
      <c r="AX106" s="139">
        <f>'01-5 - VZT'!J37</f>
        <v>0</v>
      </c>
      <c r="AY106" s="139">
        <f>'01-5 - VZT'!J38</f>
        <v>0</v>
      </c>
      <c r="AZ106" s="139">
        <f>'01-5 - VZT'!F35</f>
        <v>0</v>
      </c>
      <c r="BA106" s="139">
        <f>'01-5 - VZT'!F36</f>
        <v>0</v>
      </c>
      <c r="BB106" s="139">
        <f>'01-5 - VZT'!F37</f>
        <v>0</v>
      </c>
      <c r="BC106" s="139">
        <f>'01-5 - VZT'!F38</f>
        <v>0</v>
      </c>
      <c r="BD106" s="141">
        <f>'01-5 - VZT'!F39</f>
        <v>0</v>
      </c>
      <c r="BE106" s="4"/>
      <c r="BT106" s="142" t="s">
        <v>85</v>
      </c>
      <c r="BV106" s="142" t="s">
        <v>78</v>
      </c>
      <c r="BW106" s="142" t="s">
        <v>119</v>
      </c>
      <c r="BX106" s="142" t="s">
        <v>95</v>
      </c>
      <c r="CL106" s="142" t="s">
        <v>1</v>
      </c>
    </row>
    <row r="107" spans="1:91" s="7" customFormat="1" ht="24.75" customHeight="1">
      <c r="A107" s="7"/>
      <c r="B107" s="120"/>
      <c r="C107" s="121"/>
      <c r="D107" s="122" t="s">
        <v>120</v>
      </c>
      <c r="E107" s="122"/>
      <c r="F107" s="122"/>
      <c r="G107" s="122"/>
      <c r="H107" s="122"/>
      <c r="I107" s="123"/>
      <c r="J107" s="122" t="s">
        <v>121</v>
      </c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2"/>
      <c r="AE107" s="122"/>
      <c r="AF107" s="122"/>
      <c r="AG107" s="124">
        <f>ROUND(SUM(AG108:AG109),2)</f>
        <v>0</v>
      </c>
      <c r="AH107" s="123"/>
      <c r="AI107" s="123"/>
      <c r="AJ107" s="123"/>
      <c r="AK107" s="123"/>
      <c r="AL107" s="123"/>
      <c r="AM107" s="123"/>
      <c r="AN107" s="125">
        <f>SUM(AG107,AT107)</f>
        <v>0</v>
      </c>
      <c r="AO107" s="123"/>
      <c r="AP107" s="123"/>
      <c r="AQ107" s="126" t="s">
        <v>82</v>
      </c>
      <c r="AR107" s="127"/>
      <c r="AS107" s="128">
        <f>ROUND(SUM(AS108:AS109),2)</f>
        <v>0</v>
      </c>
      <c r="AT107" s="129">
        <f>ROUND(SUM(AV107:AW107),2)</f>
        <v>0</v>
      </c>
      <c r="AU107" s="130">
        <f>ROUND(SUM(AU108:AU109),5)</f>
        <v>0</v>
      </c>
      <c r="AV107" s="129">
        <f>ROUND(AZ107*L29,2)</f>
        <v>0</v>
      </c>
      <c r="AW107" s="129">
        <f>ROUND(BA107*L30,2)</f>
        <v>0</v>
      </c>
      <c r="AX107" s="129">
        <f>ROUND(BB107*L29,2)</f>
        <v>0</v>
      </c>
      <c r="AY107" s="129">
        <f>ROUND(BC107*L30,2)</f>
        <v>0</v>
      </c>
      <c r="AZ107" s="129">
        <f>ROUND(SUM(AZ108:AZ109),2)</f>
        <v>0</v>
      </c>
      <c r="BA107" s="129">
        <f>ROUND(SUM(BA108:BA109),2)</f>
        <v>0</v>
      </c>
      <c r="BB107" s="129">
        <f>ROUND(SUM(BB108:BB109),2)</f>
        <v>0</v>
      </c>
      <c r="BC107" s="129">
        <f>ROUND(SUM(BC108:BC109),2)</f>
        <v>0</v>
      </c>
      <c r="BD107" s="131">
        <f>ROUND(SUM(BD108:BD109),2)</f>
        <v>0</v>
      </c>
      <c r="BE107" s="7"/>
      <c r="BS107" s="132" t="s">
        <v>75</v>
      </c>
      <c r="BT107" s="132" t="s">
        <v>83</v>
      </c>
      <c r="BU107" s="132" t="s">
        <v>77</v>
      </c>
      <c r="BV107" s="132" t="s">
        <v>78</v>
      </c>
      <c r="BW107" s="132" t="s">
        <v>122</v>
      </c>
      <c r="BX107" s="132" t="s">
        <v>5</v>
      </c>
      <c r="CL107" s="132" t="s">
        <v>1</v>
      </c>
      <c r="CM107" s="132" t="s">
        <v>85</v>
      </c>
    </row>
    <row r="108" spans="1:90" s="4" customFormat="1" ht="16.5" customHeight="1">
      <c r="A108" s="133" t="s">
        <v>86</v>
      </c>
      <c r="B108" s="71"/>
      <c r="C108" s="134"/>
      <c r="D108" s="134"/>
      <c r="E108" s="135" t="s">
        <v>123</v>
      </c>
      <c r="F108" s="135"/>
      <c r="G108" s="135"/>
      <c r="H108" s="135"/>
      <c r="I108" s="135"/>
      <c r="J108" s="134"/>
      <c r="K108" s="135" t="s">
        <v>124</v>
      </c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  <c r="AA108" s="135"/>
      <c r="AB108" s="135"/>
      <c r="AC108" s="135"/>
      <c r="AD108" s="135"/>
      <c r="AE108" s="135"/>
      <c r="AF108" s="135"/>
      <c r="AG108" s="136">
        <f>'10-01 - Zpevněné plochy'!J32</f>
        <v>0</v>
      </c>
      <c r="AH108" s="134"/>
      <c r="AI108" s="134"/>
      <c r="AJ108" s="134"/>
      <c r="AK108" s="134"/>
      <c r="AL108" s="134"/>
      <c r="AM108" s="134"/>
      <c r="AN108" s="136">
        <f>SUM(AG108,AT108)</f>
        <v>0</v>
      </c>
      <c r="AO108" s="134"/>
      <c r="AP108" s="134"/>
      <c r="AQ108" s="137" t="s">
        <v>89</v>
      </c>
      <c r="AR108" s="73"/>
      <c r="AS108" s="138">
        <v>0</v>
      </c>
      <c r="AT108" s="139">
        <f>ROUND(SUM(AV108:AW108),2)</f>
        <v>0</v>
      </c>
      <c r="AU108" s="140">
        <f>'10-01 - Zpevněné plochy'!P125</f>
        <v>0</v>
      </c>
      <c r="AV108" s="139">
        <f>'10-01 - Zpevněné plochy'!J35</f>
        <v>0</v>
      </c>
      <c r="AW108" s="139">
        <f>'10-01 - Zpevněné plochy'!J36</f>
        <v>0</v>
      </c>
      <c r="AX108" s="139">
        <f>'10-01 - Zpevněné plochy'!J37</f>
        <v>0</v>
      </c>
      <c r="AY108" s="139">
        <f>'10-01 - Zpevněné plochy'!J38</f>
        <v>0</v>
      </c>
      <c r="AZ108" s="139">
        <f>'10-01 - Zpevněné plochy'!F35</f>
        <v>0</v>
      </c>
      <c r="BA108" s="139">
        <f>'10-01 - Zpevněné plochy'!F36</f>
        <v>0</v>
      </c>
      <c r="BB108" s="139">
        <f>'10-01 - Zpevněné plochy'!F37</f>
        <v>0</v>
      </c>
      <c r="BC108" s="139">
        <f>'10-01 - Zpevněné plochy'!F38</f>
        <v>0</v>
      </c>
      <c r="BD108" s="141">
        <f>'10-01 - Zpevněné plochy'!F39</f>
        <v>0</v>
      </c>
      <c r="BE108" s="4"/>
      <c r="BT108" s="142" t="s">
        <v>85</v>
      </c>
      <c r="BV108" s="142" t="s">
        <v>78</v>
      </c>
      <c r="BW108" s="142" t="s">
        <v>125</v>
      </c>
      <c r="BX108" s="142" t="s">
        <v>122</v>
      </c>
      <c r="CL108" s="142" t="s">
        <v>1</v>
      </c>
    </row>
    <row r="109" spans="1:90" s="4" customFormat="1" ht="16.5" customHeight="1">
      <c r="A109" s="133" t="s">
        <v>86</v>
      </c>
      <c r="B109" s="71"/>
      <c r="C109" s="134"/>
      <c r="D109" s="134"/>
      <c r="E109" s="135" t="s">
        <v>126</v>
      </c>
      <c r="F109" s="135"/>
      <c r="G109" s="135"/>
      <c r="H109" s="135"/>
      <c r="I109" s="135"/>
      <c r="J109" s="134"/>
      <c r="K109" s="135" t="s">
        <v>127</v>
      </c>
      <c r="L109" s="135"/>
      <c r="M109" s="135"/>
      <c r="N109" s="135"/>
      <c r="O109" s="135"/>
      <c r="P109" s="135"/>
      <c r="Q109" s="135"/>
      <c r="R109" s="135"/>
      <c r="S109" s="135"/>
      <c r="T109" s="135"/>
      <c r="U109" s="135"/>
      <c r="V109" s="135"/>
      <c r="W109" s="135"/>
      <c r="X109" s="135"/>
      <c r="Y109" s="135"/>
      <c r="Z109" s="135"/>
      <c r="AA109" s="135"/>
      <c r="AB109" s="135"/>
      <c r="AC109" s="135"/>
      <c r="AD109" s="135"/>
      <c r="AE109" s="135"/>
      <c r="AF109" s="135"/>
      <c r="AG109" s="136">
        <f>'10-03 - Elektropřípojka'!J32</f>
        <v>0</v>
      </c>
      <c r="AH109" s="134"/>
      <c r="AI109" s="134"/>
      <c r="AJ109" s="134"/>
      <c r="AK109" s="134"/>
      <c r="AL109" s="134"/>
      <c r="AM109" s="134"/>
      <c r="AN109" s="136">
        <f>SUM(AG109,AT109)</f>
        <v>0</v>
      </c>
      <c r="AO109" s="134"/>
      <c r="AP109" s="134"/>
      <c r="AQ109" s="137" t="s">
        <v>89</v>
      </c>
      <c r="AR109" s="73"/>
      <c r="AS109" s="143">
        <v>0</v>
      </c>
      <c r="AT109" s="144">
        <f>ROUND(SUM(AV109:AW109),2)</f>
        <v>0</v>
      </c>
      <c r="AU109" s="145">
        <f>'10-03 - Elektropřípojka'!P124</f>
        <v>0</v>
      </c>
      <c r="AV109" s="144">
        <f>'10-03 - Elektropřípojka'!J35</f>
        <v>0</v>
      </c>
      <c r="AW109" s="144">
        <f>'10-03 - Elektropřípojka'!J36</f>
        <v>0</v>
      </c>
      <c r="AX109" s="144">
        <f>'10-03 - Elektropřípojka'!J37</f>
        <v>0</v>
      </c>
      <c r="AY109" s="144">
        <f>'10-03 - Elektropřípojka'!J38</f>
        <v>0</v>
      </c>
      <c r="AZ109" s="144">
        <f>'10-03 - Elektropřípojka'!F35</f>
        <v>0</v>
      </c>
      <c r="BA109" s="144">
        <f>'10-03 - Elektropřípojka'!F36</f>
        <v>0</v>
      </c>
      <c r="BB109" s="144">
        <f>'10-03 - Elektropřípojka'!F37</f>
        <v>0</v>
      </c>
      <c r="BC109" s="144">
        <f>'10-03 - Elektropřípojka'!F38</f>
        <v>0</v>
      </c>
      <c r="BD109" s="146">
        <f>'10-03 - Elektropřípojka'!F39</f>
        <v>0</v>
      </c>
      <c r="BE109" s="4"/>
      <c r="BT109" s="142" t="s">
        <v>85</v>
      </c>
      <c r="BV109" s="142" t="s">
        <v>78</v>
      </c>
      <c r="BW109" s="142" t="s">
        <v>128</v>
      </c>
      <c r="BX109" s="142" t="s">
        <v>122</v>
      </c>
      <c r="CL109" s="142" t="s">
        <v>1</v>
      </c>
    </row>
    <row r="110" spans="1:57" s="2" customFormat="1" ht="30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5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</row>
    <row r="111" spans="1:57" s="2" customFormat="1" ht="6.95" customHeight="1">
      <c r="A111" s="39"/>
      <c r="B111" s="67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68"/>
      <c r="Y111" s="68"/>
      <c r="Z111" s="68"/>
      <c r="AA111" s="68"/>
      <c r="AB111" s="68"/>
      <c r="AC111" s="68"/>
      <c r="AD111" s="68"/>
      <c r="AE111" s="68"/>
      <c r="AF111" s="68"/>
      <c r="AG111" s="68"/>
      <c r="AH111" s="68"/>
      <c r="AI111" s="68"/>
      <c r="AJ111" s="68"/>
      <c r="AK111" s="68"/>
      <c r="AL111" s="68"/>
      <c r="AM111" s="68"/>
      <c r="AN111" s="68"/>
      <c r="AO111" s="68"/>
      <c r="AP111" s="68"/>
      <c r="AQ111" s="68"/>
      <c r="AR111" s="45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</row>
  </sheetData>
  <sheetProtection password="CC35" sheet="1" objects="1" scenarios="1" formatColumns="0" formatRows="0"/>
  <mergeCells count="98">
    <mergeCell ref="C92:G92"/>
    <mergeCell ref="D98:H98"/>
    <mergeCell ref="D95:H95"/>
    <mergeCell ref="E99:I99"/>
    <mergeCell ref="E96:I96"/>
    <mergeCell ref="E100:I100"/>
    <mergeCell ref="E97:I97"/>
    <mergeCell ref="E102:I102"/>
    <mergeCell ref="E103:I103"/>
    <mergeCell ref="E104:I104"/>
    <mergeCell ref="E101:I101"/>
    <mergeCell ref="I92:AF92"/>
    <mergeCell ref="J95:AF95"/>
    <mergeCell ref="J98:AF98"/>
    <mergeCell ref="K102:AF102"/>
    <mergeCell ref="K101:AF101"/>
    <mergeCell ref="K97:AF97"/>
    <mergeCell ref="K99:AF99"/>
    <mergeCell ref="K103:AF103"/>
    <mergeCell ref="K104:AF104"/>
    <mergeCell ref="K96:AF96"/>
    <mergeCell ref="K100:AF100"/>
    <mergeCell ref="L85:AO85"/>
    <mergeCell ref="E105:I105"/>
    <mergeCell ref="K105:AF105"/>
    <mergeCell ref="E106:I106"/>
    <mergeCell ref="K106:AF106"/>
    <mergeCell ref="D107:H107"/>
    <mergeCell ref="J107:AF107"/>
    <mergeCell ref="E108:I108"/>
    <mergeCell ref="K108:AF108"/>
    <mergeCell ref="E109:I109"/>
    <mergeCell ref="K109:AF109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  <mergeCell ref="AG101:AM101"/>
    <mergeCell ref="AG103:AM103"/>
    <mergeCell ref="AG102:AM102"/>
    <mergeCell ref="AG92:AM92"/>
    <mergeCell ref="AG100:AM100"/>
    <mergeCell ref="AG104:AM104"/>
    <mergeCell ref="AG99:AM99"/>
    <mergeCell ref="AG96:AM96"/>
    <mergeCell ref="AG97:AM97"/>
    <mergeCell ref="AG98:AM98"/>
    <mergeCell ref="AG95:AM95"/>
    <mergeCell ref="AM87:AN87"/>
    <mergeCell ref="AM89:AP89"/>
    <mergeCell ref="AM90:AP90"/>
    <mergeCell ref="AN99:AP99"/>
    <mergeCell ref="AN104:AP104"/>
    <mergeCell ref="AN103:AP103"/>
    <mergeCell ref="AN96:AP96"/>
    <mergeCell ref="AN92:AP92"/>
    <mergeCell ref="AN101:AP101"/>
    <mergeCell ref="AN97:AP97"/>
    <mergeCell ref="AN100:AP100"/>
    <mergeCell ref="AN95:AP95"/>
    <mergeCell ref="AN102:AP102"/>
    <mergeCell ref="AN98:AP98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N109:AP109"/>
    <mergeCell ref="AG109:AM109"/>
    <mergeCell ref="AN94:AP94"/>
  </mergeCells>
  <hyperlinks>
    <hyperlink ref="A96" location="'00-1-1 - VRN - MŠ vnitřní...'!C2" display="/"/>
    <hyperlink ref="A97" location="'00-1-2 - VRN - Zateplení ...'!C2" display="/"/>
    <hyperlink ref="A99" location="'01-01 - Bourací práce - M...'!C2" display="/"/>
    <hyperlink ref="A100" location="'01-02 - Bourací práce - Z...'!C2" display="/"/>
    <hyperlink ref="A101" location="'01-1-1 - Navrhovaný stav ...'!C2" display="/"/>
    <hyperlink ref="A102" location="'01-1-2 - Navrhovaný stav ...'!C2" display="/"/>
    <hyperlink ref="A103" location="'01-2 - Tepelné čerpadlo -...'!C2" display="/"/>
    <hyperlink ref="A104" location="'01-3 - Ústřední vytápění'!C2" display="/"/>
    <hyperlink ref="A105" location="'01-4 - Elektroinstalace'!C2" display="/"/>
    <hyperlink ref="A106" location="'01-5 - VZT'!C2" display="/"/>
    <hyperlink ref="A108" location="'10-01 - Zpevněné plochy'!C2" display="/"/>
    <hyperlink ref="A109" location="'10-03 - Elektropřípojka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116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85</v>
      </c>
    </row>
    <row r="4" spans="2:46" s="1" customFormat="1" ht="24.95" customHeight="1">
      <c r="B4" s="21"/>
      <c r="D4" s="149" t="s">
        <v>129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26.25" customHeight="1">
      <c r="B7" s="21"/>
      <c r="E7" s="152" t="str">
        <f>'Rekapitulace stavby'!K6</f>
        <v>Rekonstrukce objektu mateřské školy č.p. 367 na parc. č. st. 412 a 2464/4 v k.ú. Horní Cerekev</v>
      </c>
      <c r="F7" s="151"/>
      <c r="G7" s="151"/>
      <c r="H7" s="151"/>
      <c r="L7" s="21"/>
    </row>
    <row r="8" spans="2:12" s="1" customFormat="1" ht="12" customHeight="1">
      <c r="B8" s="21"/>
      <c r="D8" s="151" t="s">
        <v>130</v>
      </c>
      <c r="L8" s="21"/>
    </row>
    <row r="9" spans="1:31" s="2" customFormat="1" ht="16.5" customHeight="1">
      <c r="A9" s="39"/>
      <c r="B9" s="45"/>
      <c r="C9" s="39"/>
      <c r="D9" s="39"/>
      <c r="E9" s="152" t="s">
        <v>190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132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2465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18</v>
      </c>
      <c r="E13" s="39"/>
      <c r="F13" s="142" t="s">
        <v>1</v>
      </c>
      <c r="G13" s="39"/>
      <c r="H13" s="39"/>
      <c r="I13" s="151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20</v>
      </c>
      <c r="E14" s="39"/>
      <c r="F14" s="142" t="s">
        <v>21</v>
      </c>
      <c r="G14" s="39"/>
      <c r="H14" s="39"/>
      <c r="I14" s="151" t="s">
        <v>22</v>
      </c>
      <c r="J14" s="154" t="str">
        <f>'Rekapitulace stavby'!AN8</f>
        <v>20. 11. 2020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24</v>
      </c>
      <c r="E16" s="39"/>
      <c r="F16" s="39"/>
      <c r="G16" s="39"/>
      <c r="H16" s="39"/>
      <c r="I16" s="151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1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28</v>
      </c>
      <c r="E19" s="39"/>
      <c r="F19" s="39"/>
      <c r="G19" s="39"/>
      <c r="H19" s="39"/>
      <c r="I19" s="151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30</v>
      </c>
      <c r="E22" s="39"/>
      <c r="F22" s="39"/>
      <c r="G22" s="39"/>
      <c r="H22" s="39"/>
      <c r="I22" s="151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1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33</v>
      </c>
      <c r="E25" s="39"/>
      <c r="F25" s="39"/>
      <c r="G25" s="39"/>
      <c r="H25" s="39"/>
      <c r="I25" s="151" t="s">
        <v>25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34</v>
      </c>
      <c r="F26" s="39"/>
      <c r="G26" s="39"/>
      <c r="H26" s="39"/>
      <c r="I26" s="151" t="s">
        <v>27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36</v>
      </c>
      <c r="E32" s="39"/>
      <c r="F32" s="39"/>
      <c r="G32" s="39"/>
      <c r="H32" s="39"/>
      <c r="I32" s="39"/>
      <c r="J32" s="161">
        <f>ROUND(J126,2)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38</v>
      </c>
      <c r="G34" s="39"/>
      <c r="H34" s="39"/>
      <c r="I34" s="162" t="s">
        <v>37</v>
      </c>
      <c r="J34" s="162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40</v>
      </c>
      <c r="E35" s="151" t="s">
        <v>41</v>
      </c>
      <c r="F35" s="164">
        <f>ROUND((SUM(BE126:BE219)),2)</f>
        <v>0</v>
      </c>
      <c r="G35" s="39"/>
      <c r="H35" s="39"/>
      <c r="I35" s="165">
        <v>0.21</v>
      </c>
      <c r="J35" s="164">
        <f>ROUND(((SUM(BE126:BE219))*I35),2)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42</v>
      </c>
      <c r="F36" s="164">
        <f>ROUND((SUM(BF126:BF219)),2)</f>
        <v>0</v>
      </c>
      <c r="G36" s="39"/>
      <c r="H36" s="39"/>
      <c r="I36" s="165">
        <v>0.15</v>
      </c>
      <c r="J36" s="164">
        <f>ROUND(((SUM(BF126:BF219))*I36),2)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43</v>
      </c>
      <c r="F37" s="164">
        <f>ROUND((SUM(BG126:BG219)),2)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44</v>
      </c>
      <c r="F38" s="164">
        <f>ROUND((SUM(BH126:BH219)),2)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45</v>
      </c>
      <c r="F39" s="164">
        <f>ROUND((SUM(BI126:BI219)),2)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46</v>
      </c>
      <c r="E41" s="168"/>
      <c r="F41" s="168"/>
      <c r="G41" s="169" t="s">
        <v>47</v>
      </c>
      <c r="H41" s="170" t="s">
        <v>48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49</v>
      </c>
      <c r="E50" s="174"/>
      <c r="F50" s="174"/>
      <c r="G50" s="173" t="s">
        <v>50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51</v>
      </c>
      <c r="E61" s="176"/>
      <c r="F61" s="177" t="s">
        <v>52</v>
      </c>
      <c r="G61" s="175" t="s">
        <v>51</v>
      </c>
      <c r="H61" s="176"/>
      <c r="I61" s="176"/>
      <c r="J61" s="178" t="s">
        <v>52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53</v>
      </c>
      <c r="E65" s="179"/>
      <c r="F65" s="179"/>
      <c r="G65" s="173" t="s">
        <v>54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51</v>
      </c>
      <c r="E76" s="176"/>
      <c r="F76" s="177" t="s">
        <v>52</v>
      </c>
      <c r="G76" s="175" t="s">
        <v>51</v>
      </c>
      <c r="H76" s="176"/>
      <c r="I76" s="176"/>
      <c r="J76" s="178" t="s">
        <v>52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84" t="str">
        <f>E7</f>
        <v>Rekonstrukce objektu mateřské školy č.p. 367 na parc. č. st. 412 a 2464/4 v k.ú. Horní Cerekev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130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190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132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01-4 - Elektroinstalace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Horní Cerekev</v>
      </c>
      <c r="G91" s="41"/>
      <c r="H91" s="41"/>
      <c r="I91" s="33" t="s">
        <v>22</v>
      </c>
      <c r="J91" s="80" t="str">
        <f>IF(J14="","",J14)</f>
        <v>20. 11. 2020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>Město Horní Cerekev</v>
      </c>
      <c r="G93" s="41"/>
      <c r="H93" s="41"/>
      <c r="I93" s="33" t="s">
        <v>30</v>
      </c>
      <c r="J93" s="37" t="str">
        <f>E23</f>
        <v>INTEGRA Pelhřimov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 xml:space="preserve"> 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135</v>
      </c>
      <c r="D96" s="186"/>
      <c r="E96" s="186"/>
      <c r="F96" s="186"/>
      <c r="G96" s="186"/>
      <c r="H96" s="186"/>
      <c r="I96" s="186"/>
      <c r="J96" s="187" t="s">
        <v>136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137</v>
      </c>
      <c r="D98" s="41"/>
      <c r="E98" s="41"/>
      <c r="F98" s="41"/>
      <c r="G98" s="41"/>
      <c r="H98" s="41"/>
      <c r="I98" s="41"/>
      <c r="J98" s="111">
        <f>J126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138</v>
      </c>
    </row>
    <row r="99" spans="1:31" s="9" customFormat="1" ht="24.95" customHeight="1">
      <c r="A99" s="9"/>
      <c r="B99" s="189"/>
      <c r="C99" s="190"/>
      <c r="D99" s="191" t="s">
        <v>2466</v>
      </c>
      <c r="E99" s="192"/>
      <c r="F99" s="192"/>
      <c r="G99" s="192"/>
      <c r="H99" s="192"/>
      <c r="I99" s="192"/>
      <c r="J99" s="193">
        <f>J127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9"/>
      <c r="C100" s="190"/>
      <c r="D100" s="191" t="s">
        <v>2467</v>
      </c>
      <c r="E100" s="192"/>
      <c r="F100" s="192"/>
      <c r="G100" s="192"/>
      <c r="H100" s="192"/>
      <c r="I100" s="192"/>
      <c r="J100" s="193">
        <f>J182</f>
        <v>0</v>
      </c>
      <c r="K100" s="190"/>
      <c r="L100" s="19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89"/>
      <c r="C101" s="190"/>
      <c r="D101" s="191" t="s">
        <v>2468</v>
      </c>
      <c r="E101" s="192"/>
      <c r="F101" s="192"/>
      <c r="G101" s="192"/>
      <c r="H101" s="192"/>
      <c r="I101" s="192"/>
      <c r="J101" s="193">
        <f>J192</f>
        <v>0</v>
      </c>
      <c r="K101" s="190"/>
      <c r="L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89"/>
      <c r="C102" s="190"/>
      <c r="D102" s="191" t="s">
        <v>2469</v>
      </c>
      <c r="E102" s="192"/>
      <c r="F102" s="192"/>
      <c r="G102" s="192"/>
      <c r="H102" s="192"/>
      <c r="I102" s="192"/>
      <c r="J102" s="193">
        <f>J203</f>
        <v>0</v>
      </c>
      <c r="K102" s="190"/>
      <c r="L102" s="19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89"/>
      <c r="C103" s="190"/>
      <c r="D103" s="191" t="s">
        <v>2470</v>
      </c>
      <c r="E103" s="192"/>
      <c r="F103" s="192"/>
      <c r="G103" s="192"/>
      <c r="H103" s="192"/>
      <c r="I103" s="192"/>
      <c r="J103" s="193">
        <f>J214</f>
        <v>0</v>
      </c>
      <c r="K103" s="190"/>
      <c r="L103" s="19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189"/>
      <c r="C104" s="190"/>
      <c r="D104" s="191" t="s">
        <v>2471</v>
      </c>
      <c r="E104" s="192"/>
      <c r="F104" s="192"/>
      <c r="G104" s="192"/>
      <c r="H104" s="192"/>
      <c r="I104" s="192"/>
      <c r="J104" s="193">
        <f>J216</f>
        <v>0</v>
      </c>
      <c r="K104" s="190"/>
      <c r="L104" s="19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2" customFormat="1" ht="21.8" customHeight="1">
      <c r="A105" s="39"/>
      <c r="B105" s="40"/>
      <c r="C105" s="41"/>
      <c r="D105" s="41"/>
      <c r="E105" s="41"/>
      <c r="F105" s="41"/>
      <c r="G105" s="41"/>
      <c r="H105" s="41"/>
      <c r="I105" s="41"/>
      <c r="J105" s="41"/>
      <c r="K105" s="41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6.95" customHeight="1">
      <c r="A106" s="39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10" spans="1:31" s="2" customFormat="1" ht="6.95" customHeight="1">
      <c r="A110" s="39"/>
      <c r="B110" s="69"/>
      <c r="C110" s="70"/>
      <c r="D110" s="70"/>
      <c r="E110" s="70"/>
      <c r="F110" s="70"/>
      <c r="G110" s="70"/>
      <c r="H110" s="70"/>
      <c r="I110" s="70"/>
      <c r="J110" s="70"/>
      <c r="K110" s="70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24.95" customHeight="1">
      <c r="A111" s="39"/>
      <c r="B111" s="40"/>
      <c r="C111" s="24" t="s">
        <v>141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16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26.25" customHeight="1">
      <c r="A114" s="39"/>
      <c r="B114" s="40"/>
      <c r="C114" s="41"/>
      <c r="D114" s="41"/>
      <c r="E114" s="184" t="str">
        <f>E7</f>
        <v>Rekonstrukce objektu mateřské školy č.p. 367 na parc. č. st. 412 a 2464/4 v k.ú. Horní Cerekev</v>
      </c>
      <c r="F114" s="33"/>
      <c r="G114" s="33"/>
      <c r="H114" s="33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2:12" s="1" customFormat="1" ht="12" customHeight="1">
      <c r="B115" s="22"/>
      <c r="C115" s="33" t="s">
        <v>130</v>
      </c>
      <c r="D115" s="23"/>
      <c r="E115" s="23"/>
      <c r="F115" s="23"/>
      <c r="G115" s="23"/>
      <c r="H115" s="23"/>
      <c r="I115" s="23"/>
      <c r="J115" s="23"/>
      <c r="K115" s="23"/>
      <c r="L115" s="21"/>
    </row>
    <row r="116" spans="1:31" s="2" customFormat="1" ht="16.5" customHeight="1">
      <c r="A116" s="39"/>
      <c r="B116" s="40"/>
      <c r="C116" s="41"/>
      <c r="D116" s="41"/>
      <c r="E116" s="184" t="s">
        <v>190</v>
      </c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132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6.5" customHeight="1">
      <c r="A118" s="39"/>
      <c r="B118" s="40"/>
      <c r="C118" s="41"/>
      <c r="D118" s="41"/>
      <c r="E118" s="77" t="str">
        <f>E11</f>
        <v>01-4 - Elektroinstalace</v>
      </c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20</v>
      </c>
      <c r="D120" s="41"/>
      <c r="E120" s="41"/>
      <c r="F120" s="28" t="str">
        <f>F14</f>
        <v>Horní Cerekev</v>
      </c>
      <c r="G120" s="41"/>
      <c r="H120" s="41"/>
      <c r="I120" s="33" t="s">
        <v>22</v>
      </c>
      <c r="J120" s="80" t="str">
        <f>IF(J14="","",J14)</f>
        <v>20. 11. 2020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5.15" customHeight="1">
      <c r="A122" s="39"/>
      <c r="B122" s="40"/>
      <c r="C122" s="33" t="s">
        <v>24</v>
      </c>
      <c r="D122" s="41"/>
      <c r="E122" s="41"/>
      <c r="F122" s="28" t="str">
        <f>E17</f>
        <v>Město Horní Cerekev</v>
      </c>
      <c r="G122" s="41"/>
      <c r="H122" s="41"/>
      <c r="I122" s="33" t="s">
        <v>30</v>
      </c>
      <c r="J122" s="37" t="str">
        <f>E23</f>
        <v>INTEGRA Pelhřimov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5.15" customHeight="1">
      <c r="A123" s="39"/>
      <c r="B123" s="40"/>
      <c r="C123" s="33" t="s">
        <v>28</v>
      </c>
      <c r="D123" s="41"/>
      <c r="E123" s="41"/>
      <c r="F123" s="28" t="str">
        <f>IF(E20="","",E20)</f>
        <v>Vyplň údaj</v>
      </c>
      <c r="G123" s="41"/>
      <c r="H123" s="41"/>
      <c r="I123" s="33" t="s">
        <v>33</v>
      </c>
      <c r="J123" s="37" t="str">
        <f>E26</f>
        <v xml:space="preserve"> 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0.3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11" customFormat="1" ht="29.25" customHeight="1">
      <c r="A125" s="200"/>
      <c r="B125" s="201"/>
      <c r="C125" s="202" t="s">
        <v>142</v>
      </c>
      <c r="D125" s="203" t="s">
        <v>61</v>
      </c>
      <c r="E125" s="203" t="s">
        <v>57</v>
      </c>
      <c r="F125" s="203" t="s">
        <v>58</v>
      </c>
      <c r="G125" s="203" t="s">
        <v>143</v>
      </c>
      <c r="H125" s="203" t="s">
        <v>144</v>
      </c>
      <c r="I125" s="203" t="s">
        <v>145</v>
      </c>
      <c r="J125" s="203" t="s">
        <v>136</v>
      </c>
      <c r="K125" s="204" t="s">
        <v>146</v>
      </c>
      <c r="L125" s="205"/>
      <c r="M125" s="101" t="s">
        <v>1</v>
      </c>
      <c r="N125" s="102" t="s">
        <v>40</v>
      </c>
      <c r="O125" s="102" t="s">
        <v>147</v>
      </c>
      <c r="P125" s="102" t="s">
        <v>148</v>
      </c>
      <c r="Q125" s="102" t="s">
        <v>149</v>
      </c>
      <c r="R125" s="102" t="s">
        <v>150</v>
      </c>
      <c r="S125" s="102" t="s">
        <v>151</v>
      </c>
      <c r="T125" s="103" t="s">
        <v>152</v>
      </c>
      <c r="U125" s="200"/>
      <c r="V125" s="200"/>
      <c r="W125" s="200"/>
      <c r="X125" s="200"/>
      <c r="Y125" s="200"/>
      <c r="Z125" s="200"/>
      <c r="AA125" s="200"/>
      <c r="AB125" s="200"/>
      <c r="AC125" s="200"/>
      <c r="AD125" s="200"/>
      <c r="AE125" s="200"/>
    </row>
    <row r="126" spans="1:63" s="2" customFormat="1" ht="22.8" customHeight="1">
      <c r="A126" s="39"/>
      <c r="B126" s="40"/>
      <c r="C126" s="108" t="s">
        <v>153</v>
      </c>
      <c r="D126" s="41"/>
      <c r="E126" s="41"/>
      <c r="F126" s="41"/>
      <c r="G126" s="41"/>
      <c r="H126" s="41"/>
      <c r="I126" s="41"/>
      <c r="J126" s="206">
        <f>BK126</f>
        <v>0</v>
      </c>
      <c r="K126" s="41"/>
      <c r="L126" s="45"/>
      <c r="M126" s="104"/>
      <c r="N126" s="207"/>
      <c r="O126" s="105"/>
      <c r="P126" s="208">
        <f>P127+P182+P192+P203+P214+P216</f>
        <v>0</v>
      </c>
      <c r="Q126" s="105"/>
      <c r="R126" s="208">
        <f>R127+R182+R192+R203+R214+R216</f>
        <v>0</v>
      </c>
      <c r="S126" s="105"/>
      <c r="T126" s="209">
        <f>T127+T182+T192+T203+T214+T216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75</v>
      </c>
      <c r="AU126" s="18" t="s">
        <v>138</v>
      </c>
      <c r="BK126" s="210">
        <f>BK127+BK182+BK192+BK203+BK214+BK216</f>
        <v>0</v>
      </c>
    </row>
    <row r="127" spans="1:63" s="12" customFormat="1" ht="25.9" customHeight="1">
      <c r="A127" s="12"/>
      <c r="B127" s="211"/>
      <c r="C127" s="212"/>
      <c r="D127" s="213" t="s">
        <v>75</v>
      </c>
      <c r="E127" s="214" t="s">
        <v>2472</v>
      </c>
      <c r="F127" s="214" t="s">
        <v>2473</v>
      </c>
      <c r="G127" s="212"/>
      <c r="H127" s="212"/>
      <c r="I127" s="215"/>
      <c r="J127" s="216">
        <f>BK127</f>
        <v>0</v>
      </c>
      <c r="K127" s="212"/>
      <c r="L127" s="217"/>
      <c r="M127" s="218"/>
      <c r="N127" s="219"/>
      <c r="O127" s="219"/>
      <c r="P127" s="220">
        <f>SUM(P128:P181)</f>
        <v>0</v>
      </c>
      <c r="Q127" s="219"/>
      <c r="R127" s="220">
        <f>SUM(R128:R181)</f>
        <v>0</v>
      </c>
      <c r="S127" s="219"/>
      <c r="T127" s="221">
        <f>SUM(T128:T181)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2" t="s">
        <v>83</v>
      </c>
      <c r="AT127" s="223" t="s">
        <v>75</v>
      </c>
      <c r="AU127" s="223" t="s">
        <v>76</v>
      </c>
      <c r="AY127" s="222" t="s">
        <v>156</v>
      </c>
      <c r="BK127" s="224">
        <f>SUM(BK128:BK181)</f>
        <v>0</v>
      </c>
    </row>
    <row r="128" spans="1:65" s="2" customFormat="1" ht="16.5" customHeight="1">
      <c r="A128" s="39"/>
      <c r="B128" s="40"/>
      <c r="C128" s="227" t="s">
        <v>83</v>
      </c>
      <c r="D128" s="227" t="s">
        <v>159</v>
      </c>
      <c r="E128" s="228" t="s">
        <v>2474</v>
      </c>
      <c r="F128" s="229" t="s">
        <v>2475</v>
      </c>
      <c r="G128" s="230" t="s">
        <v>342</v>
      </c>
      <c r="H128" s="231">
        <v>25</v>
      </c>
      <c r="I128" s="232"/>
      <c r="J128" s="233">
        <f>ROUND(I128*H128,2)</f>
        <v>0</v>
      </c>
      <c r="K128" s="229" t="s">
        <v>1</v>
      </c>
      <c r="L128" s="45"/>
      <c r="M128" s="234" t="s">
        <v>1</v>
      </c>
      <c r="N128" s="235" t="s">
        <v>41</v>
      </c>
      <c r="O128" s="92"/>
      <c r="P128" s="236">
        <f>O128*H128</f>
        <v>0</v>
      </c>
      <c r="Q128" s="236">
        <v>0</v>
      </c>
      <c r="R128" s="236">
        <f>Q128*H128</f>
        <v>0</v>
      </c>
      <c r="S128" s="236">
        <v>0</v>
      </c>
      <c r="T128" s="237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8" t="s">
        <v>1140</v>
      </c>
      <c r="AT128" s="238" t="s">
        <v>159</v>
      </c>
      <c r="AU128" s="238" t="s">
        <v>83</v>
      </c>
      <c r="AY128" s="18" t="s">
        <v>156</v>
      </c>
      <c r="BE128" s="239">
        <f>IF(N128="základní",J128,0)</f>
        <v>0</v>
      </c>
      <c r="BF128" s="239">
        <f>IF(N128="snížená",J128,0)</f>
        <v>0</v>
      </c>
      <c r="BG128" s="239">
        <f>IF(N128="zákl. přenesená",J128,0)</f>
        <v>0</v>
      </c>
      <c r="BH128" s="239">
        <f>IF(N128="sníž. přenesená",J128,0)</f>
        <v>0</v>
      </c>
      <c r="BI128" s="239">
        <f>IF(N128="nulová",J128,0)</f>
        <v>0</v>
      </c>
      <c r="BJ128" s="18" t="s">
        <v>83</v>
      </c>
      <c r="BK128" s="239">
        <f>ROUND(I128*H128,2)</f>
        <v>0</v>
      </c>
      <c r="BL128" s="18" t="s">
        <v>1140</v>
      </c>
      <c r="BM128" s="238" t="s">
        <v>2476</v>
      </c>
    </row>
    <row r="129" spans="1:65" s="2" customFormat="1" ht="16.5" customHeight="1">
      <c r="A129" s="39"/>
      <c r="B129" s="40"/>
      <c r="C129" s="227" t="s">
        <v>85</v>
      </c>
      <c r="D129" s="227" t="s">
        <v>159</v>
      </c>
      <c r="E129" s="228" t="s">
        <v>2477</v>
      </c>
      <c r="F129" s="229" t="s">
        <v>2478</v>
      </c>
      <c r="G129" s="230" t="s">
        <v>342</v>
      </c>
      <c r="H129" s="231">
        <v>80</v>
      </c>
      <c r="I129" s="232"/>
      <c r="J129" s="233">
        <f>ROUND(I129*H129,2)</f>
        <v>0</v>
      </c>
      <c r="K129" s="229" t="s">
        <v>1</v>
      </c>
      <c r="L129" s="45"/>
      <c r="M129" s="234" t="s">
        <v>1</v>
      </c>
      <c r="N129" s="235" t="s">
        <v>41</v>
      </c>
      <c r="O129" s="92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8" t="s">
        <v>1140</v>
      </c>
      <c r="AT129" s="238" t="s">
        <v>159</v>
      </c>
      <c r="AU129" s="238" t="s">
        <v>83</v>
      </c>
      <c r="AY129" s="18" t="s">
        <v>156</v>
      </c>
      <c r="BE129" s="239">
        <f>IF(N129="základní",J129,0)</f>
        <v>0</v>
      </c>
      <c r="BF129" s="239">
        <f>IF(N129="snížená",J129,0)</f>
        <v>0</v>
      </c>
      <c r="BG129" s="239">
        <f>IF(N129="zákl. přenesená",J129,0)</f>
        <v>0</v>
      </c>
      <c r="BH129" s="239">
        <f>IF(N129="sníž. přenesená",J129,0)</f>
        <v>0</v>
      </c>
      <c r="BI129" s="239">
        <f>IF(N129="nulová",J129,0)</f>
        <v>0</v>
      </c>
      <c r="BJ129" s="18" t="s">
        <v>83</v>
      </c>
      <c r="BK129" s="239">
        <f>ROUND(I129*H129,2)</f>
        <v>0</v>
      </c>
      <c r="BL129" s="18" t="s">
        <v>1140</v>
      </c>
      <c r="BM129" s="238" t="s">
        <v>2479</v>
      </c>
    </row>
    <row r="130" spans="1:65" s="2" customFormat="1" ht="16.5" customHeight="1">
      <c r="A130" s="39"/>
      <c r="B130" s="40"/>
      <c r="C130" s="227" t="s">
        <v>169</v>
      </c>
      <c r="D130" s="227" t="s">
        <v>159</v>
      </c>
      <c r="E130" s="228" t="s">
        <v>2480</v>
      </c>
      <c r="F130" s="229" t="s">
        <v>2481</v>
      </c>
      <c r="G130" s="230" t="s">
        <v>342</v>
      </c>
      <c r="H130" s="231">
        <v>300</v>
      </c>
      <c r="I130" s="232"/>
      <c r="J130" s="233">
        <f>ROUND(I130*H130,2)</f>
        <v>0</v>
      </c>
      <c r="K130" s="229" t="s">
        <v>1</v>
      </c>
      <c r="L130" s="45"/>
      <c r="M130" s="234" t="s">
        <v>1</v>
      </c>
      <c r="N130" s="235" t="s">
        <v>41</v>
      </c>
      <c r="O130" s="92"/>
      <c r="P130" s="236">
        <f>O130*H130</f>
        <v>0</v>
      </c>
      <c r="Q130" s="236">
        <v>0</v>
      </c>
      <c r="R130" s="236">
        <f>Q130*H130</f>
        <v>0</v>
      </c>
      <c r="S130" s="236">
        <v>0</v>
      </c>
      <c r="T130" s="237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8" t="s">
        <v>1140</v>
      </c>
      <c r="AT130" s="238" t="s">
        <v>159</v>
      </c>
      <c r="AU130" s="238" t="s">
        <v>83</v>
      </c>
      <c r="AY130" s="18" t="s">
        <v>156</v>
      </c>
      <c r="BE130" s="239">
        <f>IF(N130="základní",J130,0)</f>
        <v>0</v>
      </c>
      <c r="BF130" s="239">
        <f>IF(N130="snížená",J130,0)</f>
        <v>0</v>
      </c>
      <c r="BG130" s="239">
        <f>IF(N130="zákl. přenesená",J130,0)</f>
        <v>0</v>
      </c>
      <c r="BH130" s="239">
        <f>IF(N130="sníž. přenesená",J130,0)</f>
        <v>0</v>
      </c>
      <c r="BI130" s="239">
        <f>IF(N130="nulová",J130,0)</f>
        <v>0</v>
      </c>
      <c r="BJ130" s="18" t="s">
        <v>83</v>
      </c>
      <c r="BK130" s="239">
        <f>ROUND(I130*H130,2)</f>
        <v>0</v>
      </c>
      <c r="BL130" s="18" t="s">
        <v>1140</v>
      </c>
      <c r="BM130" s="238" t="s">
        <v>2482</v>
      </c>
    </row>
    <row r="131" spans="1:65" s="2" customFormat="1" ht="16.5" customHeight="1">
      <c r="A131" s="39"/>
      <c r="B131" s="40"/>
      <c r="C131" s="227" t="s">
        <v>173</v>
      </c>
      <c r="D131" s="227" t="s">
        <v>159</v>
      </c>
      <c r="E131" s="228" t="s">
        <v>2483</v>
      </c>
      <c r="F131" s="229" t="s">
        <v>2484</v>
      </c>
      <c r="G131" s="230" t="s">
        <v>342</v>
      </c>
      <c r="H131" s="231">
        <v>250</v>
      </c>
      <c r="I131" s="232"/>
      <c r="J131" s="233">
        <f>ROUND(I131*H131,2)</f>
        <v>0</v>
      </c>
      <c r="K131" s="229" t="s">
        <v>1</v>
      </c>
      <c r="L131" s="45"/>
      <c r="M131" s="234" t="s">
        <v>1</v>
      </c>
      <c r="N131" s="235" t="s">
        <v>41</v>
      </c>
      <c r="O131" s="92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8" t="s">
        <v>1140</v>
      </c>
      <c r="AT131" s="238" t="s">
        <v>159</v>
      </c>
      <c r="AU131" s="238" t="s">
        <v>83</v>
      </c>
      <c r="AY131" s="18" t="s">
        <v>156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18" t="s">
        <v>83</v>
      </c>
      <c r="BK131" s="239">
        <f>ROUND(I131*H131,2)</f>
        <v>0</v>
      </c>
      <c r="BL131" s="18" t="s">
        <v>1140</v>
      </c>
      <c r="BM131" s="238" t="s">
        <v>2485</v>
      </c>
    </row>
    <row r="132" spans="1:65" s="2" customFormat="1" ht="16.5" customHeight="1">
      <c r="A132" s="39"/>
      <c r="B132" s="40"/>
      <c r="C132" s="227" t="s">
        <v>155</v>
      </c>
      <c r="D132" s="227" t="s">
        <v>159</v>
      </c>
      <c r="E132" s="228" t="s">
        <v>2486</v>
      </c>
      <c r="F132" s="229" t="s">
        <v>2487</v>
      </c>
      <c r="G132" s="230" t="s">
        <v>342</v>
      </c>
      <c r="H132" s="231">
        <v>120</v>
      </c>
      <c r="I132" s="232"/>
      <c r="J132" s="233">
        <f>ROUND(I132*H132,2)</f>
        <v>0</v>
      </c>
      <c r="K132" s="229" t="s">
        <v>1</v>
      </c>
      <c r="L132" s="45"/>
      <c r="M132" s="234" t="s">
        <v>1</v>
      </c>
      <c r="N132" s="235" t="s">
        <v>41</v>
      </c>
      <c r="O132" s="92"/>
      <c r="P132" s="236">
        <f>O132*H132</f>
        <v>0</v>
      </c>
      <c r="Q132" s="236">
        <v>0</v>
      </c>
      <c r="R132" s="236">
        <f>Q132*H132</f>
        <v>0</v>
      </c>
      <c r="S132" s="236">
        <v>0</v>
      </c>
      <c r="T132" s="237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8" t="s">
        <v>1140</v>
      </c>
      <c r="AT132" s="238" t="s">
        <v>159</v>
      </c>
      <c r="AU132" s="238" t="s">
        <v>83</v>
      </c>
      <c r="AY132" s="18" t="s">
        <v>156</v>
      </c>
      <c r="BE132" s="239">
        <f>IF(N132="základní",J132,0)</f>
        <v>0</v>
      </c>
      <c r="BF132" s="239">
        <f>IF(N132="snížená",J132,0)</f>
        <v>0</v>
      </c>
      <c r="BG132" s="239">
        <f>IF(N132="zákl. přenesená",J132,0)</f>
        <v>0</v>
      </c>
      <c r="BH132" s="239">
        <f>IF(N132="sníž. přenesená",J132,0)</f>
        <v>0</v>
      </c>
      <c r="BI132" s="239">
        <f>IF(N132="nulová",J132,0)</f>
        <v>0</v>
      </c>
      <c r="BJ132" s="18" t="s">
        <v>83</v>
      </c>
      <c r="BK132" s="239">
        <f>ROUND(I132*H132,2)</f>
        <v>0</v>
      </c>
      <c r="BL132" s="18" t="s">
        <v>1140</v>
      </c>
      <c r="BM132" s="238" t="s">
        <v>2488</v>
      </c>
    </row>
    <row r="133" spans="1:65" s="2" customFormat="1" ht="16.5" customHeight="1">
      <c r="A133" s="39"/>
      <c r="B133" s="40"/>
      <c r="C133" s="227" t="s">
        <v>186</v>
      </c>
      <c r="D133" s="227" t="s">
        <v>159</v>
      </c>
      <c r="E133" s="228" t="s">
        <v>2489</v>
      </c>
      <c r="F133" s="229" t="s">
        <v>2490</v>
      </c>
      <c r="G133" s="230" t="s">
        <v>342</v>
      </c>
      <c r="H133" s="231">
        <v>120</v>
      </c>
      <c r="I133" s="232"/>
      <c r="J133" s="233">
        <f>ROUND(I133*H133,2)</f>
        <v>0</v>
      </c>
      <c r="K133" s="229" t="s">
        <v>1</v>
      </c>
      <c r="L133" s="45"/>
      <c r="M133" s="234" t="s">
        <v>1</v>
      </c>
      <c r="N133" s="235" t="s">
        <v>41</v>
      </c>
      <c r="O133" s="92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8" t="s">
        <v>1140</v>
      </c>
      <c r="AT133" s="238" t="s">
        <v>159</v>
      </c>
      <c r="AU133" s="238" t="s">
        <v>83</v>
      </c>
      <c r="AY133" s="18" t="s">
        <v>156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8" t="s">
        <v>83</v>
      </c>
      <c r="BK133" s="239">
        <f>ROUND(I133*H133,2)</f>
        <v>0</v>
      </c>
      <c r="BL133" s="18" t="s">
        <v>1140</v>
      </c>
      <c r="BM133" s="238" t="s">
        <v>2491</v>
      </c>
    </row>
    <row r="134" spans="1:65" s="2" customFormat="1" ht="16.5" customHeight="1">
      <c r="A134" s="39"/>
      <c r="B134" s="40"/>
      <c r="C134" s="227" t="s">
        <v>256</v>
      </c>
      <c r="D134" s="227" t="s">
        <v>159</v>
      </c>
      <c r="E134" s="228" t="s">
        <v>2492</v>
      </c>
      <c r="F134" s="229" t="s">
        <v>2493</v>
      </c>
      <c r="G134" s="230" t="s">
        <v>342</v>
      </c>
      <c r="H134" s="231">
        <v>80</v>
      </c>
      <c r="I134" s="232"/>
      <c r="J134" s="233">
        <f>ROUND(I134*H134,2)</f>
        <v>0</v>
      </c>
      <c r="K134" s="229" t="s">
        <v>1</v>
      </c>
      <c r="L134" s="45"/>
      <c r="M134" s="234" t="s">
        <v>1</v>
      </c>
      <c r="N134" s="235" t="s">
        <v>41</v>
      </c>
      <c r="O134" s="92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8" t="s">
        <v>1140</v>
      </c>
      <c r="AT134" s="238" t="s">
        <v>159</v>
      </c>
      <c r="AU134" s="238" t="s">
        <v>83</v>
      </c>
      <c r="AY134" s="18" t="s">
        <v>156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18" t="s">
        <v>83</v>
      </c>
      <c r="BK134" s="239">
        <f>ROUND(I134*H134,2)</f>
        <v>0</v>
      </c>
      <c r="BL134" s="18" t="s">
        <v>1140</v>
      </c>
      <c r="BM134" s="238" t="s">
        <v>2494</v>
      </c>
    </row>
    <row r="135" spans="1:65" s="2" customFormat="1" ht="16.5" customHeight="1">
      <c r="A135" s="39"/>
      <c r="B135" s="40"/>
      <c r="C135" s="227" t="s">
        <v>223</v>
      </c>
      <c r="D135" s="227" t="s">
        <v>159</v>
      </c>
      <c r="E135" s="228" t="s">
        <v>2495</v>
      </c>
      <c r="F135" s="229" t="s">
        <v>2496</v>
      </c>
      <c r="G135" s="230" t="s">
        <v>342</v>
      </c>
      <c r="H135" s="231">
        <v>200</v>
      </c>
      <c r="I135" s="232"/>
      <c r="J135" s="233">
        <f>ROUND(I135*H135,2)</f>
        <v>0</v>
      </c>
      <c r="K135" s="229" t="s">
        <v>1</v>
      </c>
      <c r="L135" s="45"/>
      <c r="M135" s="234" t="s">
        <v>1</v>
      </c>
      <c r="N135" s="235" t="s">
        <v>41</v>
      </c>
      <c r="O135" s="92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8" t="s">
        <v>1140</v>
      </c>
      <c r="AT135" s="238" t="s">
        <v>159</v>
      </c>
      <c r="AU135" s="238" t="s">
        <v>83</v>
      </c>
      <c r="AY135" s="18" t="s">
        <v>156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8" t="s">
        <v>83</v>
      </c>
      <c r="BK135" s="239">
        <f>ROUND(I135*H135,2)</f>
        <v>0</v>
      </c>
      <c r="BL135" s="18" t="s">
        <v>1140</v>
      </c>
      <c r="BM135" s="238" t="s">
        <v>2497</v>
      </c>
    </row>
    <row r="136" spans="1:65" s="2" customFormat="1" ht="16.5" customHeight="1">
      <c r="A136" s="39"/>
      <c r="B136" s="40"/>
      <c r="C136" s="245" t="s">
        <v>247</v>
      </c>
      <c r="D136" s="245" t="s">
        <v>220</v>
      </c>
      <c r="E136" s="246" t="s">
        <v>2498</v>
      </c>
      <c r="F136" s="247" t="s">
        <v>2499</v>
      </c>
      <c r="G136" s="248" t="s">
        <v>342</v>
      </c>
      <c r="H136" s="249">
        <v>190</v>
      </c>
      <c r="I136" s="250"/>
      <c r="J136" s="251">
        <f>ROUND(I136*H136,2)</f>
        <v>0</v>
      </c>
      <c r="K136" s="247" t="s">
        <v>1</v>
      </c>
      <c r="L136" s="252"/>
      <c r="M136" s="253" t="s">
        <v>1</v>
      </c>
      <c r="N136" s="254" t="s">
        <v>41</v>
      </c>
      <c r="O136" s="92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8" t="s">
        <v>2500</v>
      </c>
      <c r="AT136" s="238" t="s">
        <v>220</v>
      </c>
      <c r="AU136" s="238" t="s">
        <v>83</v>
      </c>
      <c r="AY136" s="18" t="s">
        <v>156</v>
      </c>
      <c r="BE136" s="239">
        <f>IF(N136="základní",J136,0)</f>
        <v>0</v>
      </c>
      <c r="BF136" s="239">
        <f>IF(N136="snížená",J136,0)</f>
        <v>0</v>
      </c>
      <c r="BG136" s="239">
        <f>IF(N136="zákl. přenesená",J136,0)</f>
        <v>0</v>
      </c>
      <c r="BH136" s="239">
        <f>IF(N136="sníž. přenesená",J136,0)</f>
        <v>0</v>
      </c>
      <c r="BI136" s="239">
        <f>IF(N136="nulová",J136,0)</f>
        <v>0</v>
      </c>
      <c r="BJ136" s="18" t="s">
        <v>83</v>
      </c>
      <c r="BK136" s="239">
        <f>ROUND(I136*H136,2)</f>
        <v>0</v>
      </c>
      <c r="BL136" s="18" t="s">
        <v>1140</v>
      </c>
      <c r="BM136" s="238" t="s">
        <v>2501</v>
      </c>
    </row>
    <row r="137" spans="1:65" s="2" customFormat="1" ht="16.5" customHeight="1">
      <c r="A137" s="39"/>
      <c r="B137" s="40"/>
      <c r="C137" s="245" t="s">
        <v>120</v>
      </c>
      <c r="D137" s="245" t="s">
        <v>220</v>
      </c>
      <c r="E137" s="246" t="s">
        <v>2502</v>
      </c>
      <c r="F137" s="247" t="s">
        <v>2503</v>
      </c>
      <c r="G137" s="248" t="s">
        <v>342</v>
      </c>
      <c r="H137" s="249">
        <v>80</v>
      </c>
      <c r="I137" s="250"/>
      <c r="J137" s="251">
        <f>ROUND(I137*H137,2)</f>
        <v>0</v>
      </c>
      <c r="K137" s="247" t="s">
        <v>1</v>
      </c>
      <c r="L137" s="252"/>
      <c r="M137" s="253" t="s">
        <v>1</v>
      </c>
      <c r="N137" s="254" t="s">
        <v>41</v>
      </c>
      <c r="O137" s="92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8" t="s">
        <v>2500</v>
      </c>
      <c r="AT137" s="238" t="s">
        <v>220</v>
      </c>
      <c r="AU137" s="238" t="s">
        <v>83</v>
      </c>
      <c r="AY137" s="18" t="s">
        <v>156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8" t="s">
        <v>83</v>
      </c>
      <c r="BK137" s="239">
        <f>ROUND(I137*H137,2)</f>
        <v>0</v>
      </c>
      <c r="BL137" s="18" t="s">
        <v>1140</v>
      </c>
      <c r="BM137" s="238" t="s">
        <v>2504</v>
      </c>
    </row>
    <row r="138" spans="1:65" s="2" customFormat="1" ht="16.5" customHeight="1">
      <c r="A138" s="39"/>
      <c r="B138" s="40"/>
      <c r="C138" s="245" t="s">
        <v>274</v>
      </c>
      <c r="D138" s="245" t="s">
        <v>220</v>
      </c>
      <c r="E138" s="246" t="s">
        <v>2505</v>
      </c>
      <c r="F138" s="247" t="s">
        <v>2506</v>
      </c>
      <c r="G138" s="248" t="s">
        <v>342</v>
      </c>
      <c r="H138" s="249">
        <v>300</v>
      </c>
      <c r="I138" s="250"/>
      <c r="J138" s="251">
        <f>ROUND(I138*H138,2)</f>
        <v>0</v>
      </c>
      <c r="K138" s="247" t="s">
        <v>1</v>
      </c>
      <c r="L138" s="252"/>
      <c r="M138" s="253" t="s">
        <v>1</v>
      </c>
      <c r="N138" s="254" t="s">
        <v>41</v>
      </c>
      <c r="O138" s="92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8" t="s">
        <v>2500</v>
      </c>
      <c r="AT138" s="238" t="s">
        <v>220</v>
      </c>
      <c r="AU138" s="238" t="s">
        <v>83</v>
      </c>
      <c r="AY138" s="18" t="s">
        <v>156</v>
      </c>
      <c r="BE138" s="239">
        <f>IF(N138="základní",J138,0)</f>
        <v>0</v>
      </c>
      <c r="BF138" s="239">
        <f>IF(N138="snížená",J138,0)</f>
        <v>0</v>
      </c>
      <c r="BG138" s="239">
        <f>IF(N138="zákl. přenesená",J138,0)</f>
        <v>0</v>
      </c>
      <c r="BH138" s="239">
        <f>IF(N138="sníž. přenesená",J138,0)</f>
        <v>0</v>
      </c>
      <c r="BI138" s="239">
        <f>IF(N138="nulová",J138,0)</f>
        <v>0</v>
      </c>
      <c r="BJ138" s="18" t="s">
        <v>83</v>
      </c>
      <c r="BK138" s="239">
        <f>ROUND(I138*H138,2)</f>
        <v>0</v>
      </c>
      <c r="BL138" s="18" t="s">
        <v>1140</v>
      </c>
      <c r="BM138" s="238" t="s">
        <v>2507</v>
      </c>
    </row>
    <row r="139" spans="1:65" s="2" customFormat="1" ht="16.5" customHeight="1">
      <c r="A139" s="39"/>
      <c r="B139" s="40"/>
      <c r="C139" s="245" t="s">
        <v>306</v>
      </c>
      <c r="D139" s="245" t="s">
        <v>220</v>
      </c>
      <c r="E139" s="246" t="s">
        <v>2508</v>
      </c>
      <c r="F139" s="247" t="s">
        <v>2509</v>
      </c>
      <c r="G139" s="248" t="s">
        <v>342</v>
      </c>
      <c r="H139" s="249">
        <v>200</v>
      </c>
      <c r="I139" s="250"/>
      <c r="J139" s="251">
        <f>ROUND(I139*H139,2)</f>
        <v>0</v>
      </c>
      <c r="K139" s="247" t="s">
        <v>1</v>
      </c>
      <c r="L139" s="252"/>
      <c r="M139" s="253" t="s">
        <v>1</v>
      </c>
      <c r="N139" s="254" t="s">
        <v>41</v>
      </c>
      <c r="O139" s="92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8" t="s">
        <v>2500</v>
      </c>
      <c r="AT139" s="238" t="s">
        <v>220</v>
      </c>
      <c r="AU139" s="238" t="s">
        <v>83</v>
      </c>
      <c r="AY139" s="18" t="s">
        <v>156</v>
      </c>
      <c r="BE139" s="239">
        <f>IF(N139="základní",J139,0)</f>
        <v>0</v>
      </c>
      <c r="BF139" s="239">
        <f>IF(N139="snížená",J139,0)</f>
        <v>0</v>
      </c>
      <c r="BG139" s="239">
        <f>IF(N139="zákl. přenesená",J139,0)</f>
        <v>0</v>
      </c>
      <c r="BH139" s="239">
        <f>IF(N139="sníž. přenesená",J139,0)</f>
        <v>0</v>
      </c>
      <c r="BI139" s="239">
        <f>IF(N139="nulová",J139,0)</f>
        <v>0</v>
      </c>
      <c r="BJ139" s="18" t="s">
        <v>83</v>
      </c>
      <c r="BK139" s="239">
        <f>ROUND(I139*H139,2)</f>
        <v>0</v>
      </c>
      <c r="BL139" s="18" t="s">
        <v>1140</v>
      </c>
      <c r="BM139" s="238" t="s">
        <v>2510</v>
      </c>
    </row>
    <row r="140" spans="1:65" s="2" customFormat="1" ht="16.5" customHeight="1">
      <c r="A140" s="39"/>
      <c r="B140" s="40"/>
      <c r="C140" s="245" t="s">
        <v>323</v>
      </c>
      <c r="D140" s="245" t="s">
        <v>220</v>
      </c>
      <c r="E140" s="246" t="s">
        <v>2511</v>
      </c>
      <c r="F140" s="247" t="s">
        <v>2512</v>
      </c>
      <c r="G140" s="248" t="s">
        <v>342</v>
      </c>
      <c r="H140" s="249">
        <v>50</v>
      </c>
      <c r="I140" s="250"/>
      <c r="J140" s="251">
        <f>ROUND(I140*H140,2)</f>
        <v>0</v>
      </c>
      <c r="K140" s="247" t="s">
        <v>1</v>
      </c>
      <c r="L140" s="252"/>
      <c r="M140" s="253" t="s">
        <v>1</v>
      </c>
      <c r="N140" s="254" t="s">
        <v>41</v>
      </c>
      <c r="O140" s="92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8" t="s">
        <v>2500</v>
      </c>
      <c r="AT140" s="238" t="s">
        <v>220</v>
      </c>
      <c r="AU140" s="238" t="s">
        <v>83</v>
      </c>
      <c r="AY140" s="18" t="s">
        <v>156</v>
      </c>
      <c r="BE140" s="239">
        <f>IF(N140="základní",J140,0)</f>
        <v>0</v>
      </c>
      <c r="BF140" s="239">
        <f>IF(N140="snížená",J140,0)</f>
        <v>0</v>
      </c>
      <c r="BG140" s="239">
        <f>IF(N140="zákl. přenesená",J140,0)</f>
        <v>0</v>
      </c>
      <c r="BH140" s="239">
        <f>IF(N140="sníž. přenesená",J140,0)</f>
        <v>0</v>
      </c>
      <c r="BI140" s="239">
        <f>IF(N140="nulová",J140,0)</f>
        <v>0</v>
      </c>
      <c r="BJ140" s="18" t="s">
        <v>83</v>
      </c>
      <c r="BK140" s="239">
        <f>ROUND(I140*H140,2)</f>
        <v>0</v>
      </c>
      <c r="BL140" s="18" t="s">
        <v>1140</v>
      </c>
      <c r="BM140" s="238" t="s">
        <v>2513</v>
      </c>
    </row>
    <row r="141" spans="1:65" s="2" customFormat="1" ht="16.5" customHeight="1">
      <c r="A141" s="39"/>
      <c r="B141" s="40"/>
      <c r="C141" s="245" t="s">
        <v>328</v>
      </c>
      <c r="D141" s="245" t="s">
        <v>220</v>
      </c>
      <c r="E141" s="246" t="s">
        <v>2514</v>
      </c>
      <c r="F141" s="247" t="s">
        <v>2515</v>
      </c>
      <c r="G141" s="248" t="s">
        <v>342</v>
      </c>
      <c r="H141" s="249">
        <v>120</v>
      </c>
      <c r="I141" s="250"/>
      <c r="J141" s="251">
        <f>ROUND(I141*H141,2)</f>
        <v>0</v>
      </c>
      <c r="K141" s="247" t="s">
        <v>1</v>
      </c>
      <c r="L141" s="252"/>
      <c r="M141" s="253" t="s">
        <v>1</v>
      </c>
      <c r="N141" s="254" t="s">
        <v>41</v>
      </c>
      <c r="O141" s="92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8" t="s">
        <v>2500</v>
      </c>
      <c r="AT141" s="238" t="s">
        <v>220</v>
      </c>
      <c r="AU141" s="238" t="s">
        <v>83</v>
      </c>
      <c r="AY141" s="18" t="s">
        <v>156</v>
      </c>
      <c r="BE141" s="239">
        <f>IF(N141="základní",J141,0)</f>
        <v>0</v>
      </c>
      <c r="BF141" s="239">
        <f>IF(N141="snížená",J141,0)</f>
        <v>0</v>
      </c>
      <c r="BG141" s="239">
        <f>IF(N141="zákl. přenesená",J141,0)</f>
        <v>0</v>
      </c>
      <c r="BH141" s="239">
        <f>IF(N141="sníž. přenesená",J141,0)</f>
        <v>0</v>
      </c>
      <c r="BI141" s="239">
        <f>IF(N141="nulová",J141,0)</f>
        <v>0</v>
      </c>
      <c r="BJ141" s="18" t="s">
        <v>83</v>
      </c>
      <c r="BK141" s="239">
        <f>ROUND(I141*H141,2)</f>
        <v>0</v>
      </c>
      <c r="BL141" s="18" t="s">
        <v>1140</v>
      </c>
      <c r="BM141" s="238" t="s">
        <v>2516</v>
      </c>
    </row>
    <row r="142" spans="1:65" s="2" customFormat="1" ht="16.5" customHeight="1">
      <c r="A142" s="39"/>
      <c r="B142" s="40"/>
      <c r="C142" s="245" t="s">
        <v>8</v>
      </c>
      <c r="D142" s="245" t="s">
        <v>220</v>
      </c>
      <c r="E142" s="246" t="s">
        <v>2517</v>
      </c>
      <c r="F142" s="247" t="s">
        <v>2490</v>
      </c>
      <c r="G142" s="248" t="s">
        <v>342</v>
      </c>
      <c r="H142" s="249">
        <v>120</v>
      </c>
      <c r="I142" s="250"/>
      <c r="J142" s="251">
        <f>ROUND(I142*H142,2)</f>
        <v>0</v>
      </c>
      <c r="K142" s="247" t="s">
        <v>1</v>
      </c>
      <c r="L142" s="252"/>
      <c r="M142" s="253" t="s">
        <v>1</v>
      </c>
      <c r="N142" s="254" t="s">
        <v>41</v>
      </c>
      <c r="O142" s="92"/>
      <c r="P142" s="236">
        <f>O142*H142</f>
        <v>0</v>
      </c>
      <c r="Q142" s="236">
        <v>0</v>
      </c>
      <c r="R142" s="236">
        <f>Q142*H142</f>
        <v>0</v>
      </c>
      <c r="S142" s="236">
        <v>0</v>
      </c>
      <c r="T142" s="237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8" t="s">
        <v>2500</v>
      </c>
      <c r="AT142" s="238" t="s">
        <v>220</v>
      </c>
      <c r="AU142" s="238" t="s">
        <v>83</v>
      </c>
      <c r="AY142" s="18" t="s">
        <v>156</v>
      </c>
      <c r="BE142" s="239">
        <f>IF(N142="základní",J142,0)</f>
        <v>0</v>
      </c>
      <c r="BF142" s="239">
        <f>IF(N142="snížená",J142,0)</f>
        <v>0</v>
      </c>
      <c r="BG142" s="239">
        <f>IF(N142="zákl. přenesená",J142,0)</f>
        <v>0</v>
      </c>
      <c r="BH142" s="239">
        <f>IF(N142="sníž. přenesená",J142,0)</f>
        <v>0</v>
      </c>
      <c r="BI142" s="239">
        <f>IF(N142="nulová",J142,0)</f>
        <v>0</v>
      </c>
      <c r="BJ142" s="18" t="s">
        <v>83</v>
      </c>
      <c r="BK142" s="239">
        <f>ROUND(I142*H142,2)</f>
        <v>0</v>
      </c>
      <c r="BL142" s="18" t="s">
        <v>1140</v>
      </c>
      <c r="BM142" s="238" t="s">
        <v>2518</v>
      </c>
    </row>
    <row r="143" spans="1:65" s="2" customFormat="1" ht="16.5" customHeight="1">
      <c r="A143" s="39"/>
      <c r="B143" s="40"/>
      <c r="C143" s="245" t="s">
        <v>335</v>
      </c>
      <c r="D143" s="245" t="s">
        <v>220</v>
      </c>
      <c r="E143" s="246" t="s">
        <v>2519</v>
      </c>
      <c r="F143" s="247" t="s">
        <v>2493</v>
      </c>
      <c r="G143" s="248" t="s">
        <v>342</v>
      </c>
      <c r="H143" s="249">
        <v>80</v>
      </c>
      <c r="I143" s="250"/>
      <c r="J143" s="251">
        <f>ROUND(I143*H143,2)</f>
        <v>0</v>
      </c>
      <c r="K143" s="247" t="s">
        <v>1</v>
      </c>
      <c r="L143" s="252"/>
      <c r="M143" s="253" t="s">
        <v>1</v>
      </c>
      <c r="N143" s="254" t="s">
        <v>41</v>
      </c>
      <c r="O143" s="92"/>
      <c r="P143" s="236">
        <f>O143*H143</f>
        <v>0</v>
      </c>
      <c r="Q143" s="236">
        <v>0</v>
      </c>
      <c r="R143" s="236">
        <f>Q143*H143</f>
        <v>0</v>
      </c>
      <c r="S143" s="236">
        <v>0</v>
      </c>
      <c r="T143" s="237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8" t="s">
        <v>2500</v>
      </c>
      <c r="AT143" s="238" t="s">
        <v>220</v>
      </c>
      <c r="AU143" s="238" t="s">
        <v>83</v>
      </c>
      <c r="AY143" s="18" t="s">
        <v>156</v>
      </c>
      <c r="BE143" s="239">
        <f>IF(N143="základní",J143,0)</f>
        <v>0</v>
      </c>
      <c r="BF143" s="239">
        <f>IF(N143="snížená",J143,0)</f>
        <v>0</v>
      </c>
      <c r="BG143" s="239">
        <f>IF(N143="zákl. přenesená",J143,0)</f>
        <v>0</v>
      </c>
      <c r="BH143" s="239">
        <f>IF(N143="sníž. přenesená",J143,0)</f>
        <v>0</v>
      </c>
      <c r="BI143" s="239">
        <f>IF(N143="nulová",J143,0)</f>
        <v>0</v>
      </c>
      <c r="BJ143" s="18" t="s">
        <v>83</v>
      </c>
      <c r="BK143" s="239">
        <f>ROUND(I143*H143,2)</f>
        <v>0</v>
      </c>
      <c r="BL143" s="18" t="s">
        <v>1140</v>
      </c>
      <c r="BM143" s="238" t="s">
        <v>2520</v>
      </c>
    </row>
    <row r="144" spans="1:65" s="2" customFormat="1" ht="16.5" customHeight="1">
      <c r="A144" s="39"/>
      <c r="B144" s="40"/>
      <c r="C144" s="245" t="s">
        <v>339</v>
      </c>
      <c r="D144" s="245" t="s">
        <v>220</v>
      </c>
      <c r="E144" s="246" t="s">
        <v>2521</v>
      </c>
      <c r="F144" s="247" t="s">
        <v>2522</v>
      </c>
      <c r="G144" s="248" t="s">
        <v>342</v>
      </c>
      <c r="H144" s="249">
        <v>200</v>
      </c>
      <c r="I144" s="250"/>
      <c r="J144" s="251">
        <f>ROUND(I144*H144,2)</f>
        <v>0</v>
      </c>
      <c r="K144" s="247" t="s">
        <v>1</v>
      </c>
      <c r="L144" s="252"/>
      <c r="M144" s="253" t="s">
        <v>1</v>
      </c>
      <c r="N144" s="254" t="s">
        <v>41</v>
      </c>
      <c r="O144" s="92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8" t="s">
        <v>2500</v>
      </c>
      <c r="AT144" s="238" t="s">
        <v>220</v>
      </c>
      <c r="AU144" s="238" t="s">
        <v>83</v>
      </c>
      <c r="AY144" s="18" t="s">
        <v>156</v>
      </c>
      <c r="BE144" s="239">
        <f>IF(N144="základní",J144,0)</f>
        <v>0</v>
      </c>
      <c r="BF144" s="239">
        <f>IF(N144="snížená",J144,0)</f>
        <v>0</v>
      </c>
      <c r="BG144" s="239">
        <f>IF(N144="zákl. přenesená",J144,0)</f>
        <v>0</v>
      </c>
      <c r="BH144" s="239">
        <f>IF(N144="sníž. přenesená",J144,0)</f>
        <v>0</v>
      </c>
      <c r="BI144" s="239">
        <f>IF(N144="nulová",J144,0)</f>
        <v>0</v>
      </c>
      <c r="BJ144" s="18" t="s">
        <v>83</v>
      </c>
      <c r="BK144" s="239">
        <f>ROUND(I144*H144,2)</f>
        <v>0</v>
      </c>
      <c r="BL144" s="18" t="s">
        <v>1140</v>
      </c>
      <c r="BM144" s="238" t="s">
        <v>2523</v>
      </c>
    </row>
    <row r="145" spans="1:65" s="2" customFormat="1" ht="21.75" customHeight="1">
      <c r="A145" s="39"/>
      <c r="B145" s="40"/>
      <c r="C145" s="227" t="s">
        <v>344</v>
      </c>
      <c r="D145" s="227" t="s">
        <v>159</v>
      </c>
      <c r="E145" s="228" t="s">
        <v>2524</v>
      </c>
      <c r="F145" s="229" t="s">
        <v>2525</v>
      </c>
      <c r="G145" s="230" t="s">
        <v>2526</v>
      </c>
      <c r="H145" s="231">
        <v>120</v>
      </c>
      <c r="I145" s="232"/>
      <c r="J145" s="233">
        <f>ROUND(I145*H145,2)</f>
        <v>0</v>
      </c>
      <c r="K145" s="229" t="s">
        <v>1</v>
      </c>
      <c r="L145" s="45"/>
      <c r="M145" s="234" t="s">
        <v>1</v>
      </c>
      <c r="N145" s="235" t="s">
        <v>41</v>
      </c>
      <c r="O145" s="92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8" t="s">
        <v>1140</v>
      </c>
      <c r="AT145" s="238" t="s">
        <v>159</v>
      </c>
      <c r="AU145" s="238" t="s">
        <v>83</v>
      </c>
      <c r="AY145" s="18" t="s">
        <v>156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8" t="s">
        <v>83</v>
      </c>
      <c r="BK145" s="239">
        <f>ROUND(I145*H145,2)</f>
        <v>0</v>
      </c>
      <c r="BL145" s="18" t="s">
        <v>1140</v>
      </c>
      <c r="BM145" s="238" t="s">
        <v>2527</v>
      </c>
    </row>
    <row r="146" spans="1:65" s="2" customFormat="1" ht="16.5" customHeight="1">
      <c r="A146" s="39"/>
      <c r="B146" s="40"/>
      <c r="C146" s="227" t="s">
        <v>349</v>
      </c>
      <c r="D146" s="227" t="s">
        <v>159</v>
      </c>
      <c r="E146" s="228" t="s">
        <v>2528</v>
      </c>
      <c r="F146" s="229" t="s">
        <v>2529</v>
      </c>
      <c r="G146" s="230" t="s">
        <v>2526</v>
      </c>
      <c r="H146" s="231">
        <v>10</v>
      </c>
      <c r="I146" s="232"/>
      <c r="J146" s="233">
        <f>ROUND(I146*H146,2)</f>
        <v>0</v>
      </c>
      <c r="K146" s="229" t="s">
        <v>1</v>
      </c>
      <c r="L146" s="45"/>
      <c r="M146" s="234" t="s">
        <v>1</v>
      </c>
      <c r="N146" s="235" t="s">
        <v>41</v>
      </c>
      <c r="O146" s="92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8" t="s">
        <v>1140</v>
      </c>
      <c r="AT146" s="238" t="s">
        <v>159</v>
      </c>
      <c r="AU146" s="238" t="s">
        <v>83</v>
      </c>
      <c r="AY146" s="18" t="s">
        <v>156</v>
      </c>
      <c r="BE146" s="239">
        <f>IF(N146="základní",J146,0)</f>
        <v>0</v>
      </c>
      <c r="BF146" s="239">
        <f>IF(N146="snížená",J146,0)</f>
        <v>0</v>
      </c>
      <c r="BG146" s="239">
        <f>IF(N146="zákl. přenesená",J146,0)</f>
        <v>0</v>
      </c>
      <c r="BH146" s="239">
        <f>IF(N146="sníž. přenesená",J146,0)</f>
        <v>0</v>
      </c>
      <c r="BI146" s="239">
        <f>IF(N146="nulová",J146,0)</f>
        <v>0</v>
      </c>
      <c r="BJ146" s="18" t="s">
        <v>83</v>
      </c>
      <c r="BK146" s="239">
        <f>ROUND(I146*H146,2)</f>
        <v>0</v>
      </c>
      <c r="BL146" s="18" t="s">
        <v>1140</v>
      </c>
      <c r="BM146" s="238" t="s">
        <v>2530</v>
      </c>
    </row>
    <row r="147" spans="1:65" s="2" customFormat="1" ht="16.5" customHeight="1">
      <c r="A147" s="39"/>
      <c r="B147" s="40"/>
      <c r="C147" s="245" t="s">
        <v>354</v>
      </c>
      <c r="D147" s="245" t="s">
        <v>220</v>
      </c>
      <c r="E147" s="246" t="s">
        <v>2531</v>
      </c>
      <c r="F147" s="247" t="s">
        <v>2532</v>
      </c>
      <c r="G147" s="248" t="s">
        <v>2526</v>
      </c>
      <c r="H147" s="249">
        <v>320</v>
      </c>
      <c r="I147" s="250"/>
      <c r="J147" s="251">
        <f>ROUND(I147*H147,2)</f>
        <v>0</v>
      </c>
      <c r="K147" s="247" t="s">
        <v>1</v>
      </c>
      <c r="L147" s="252"/>
      <c r="M147" s="253" t="s">
        <v>1</v>
      </c>
      <c r="N147" s="254" t="s">
        <v>41</v>
      </c>
      <c r="O147" s="92"/>
      <c r="P147" s="236">
        <f>O147*H147</f>
        <v>0</v>
      </c>
      <c r="Q147" s="236">
        <v>0</v>
      </c>
      <c r="R147" s="236">
        <f>Q147*H147</f>
        <v>0</v>
      </c>
      <c r="S147" s="236">
        <v>0</v>
      </c>
      <c r="T147" s="237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8" t="s">
        <v>2500</v>
      </c>
      <c r="AT147" s="238" t="s">
        <v>220</v>
      </c>
      <c r="AU147" s="238" t="s">
        <v>83</v>
      </c>
      <c r="AY147" s="18" t="s">
        <v>156</v>
      </c>
      <c r="BE147" s="239">
        <f>IF(N147="základní",J147,0)</f>
        <v>0</v>
      </c>
      <c r="BF147" s="239">
        <f>IF(N147="snížená",J147,0)</f>
        <v>0</v>
      </c>
      <c r="BG147" s="239">
        <f>IF(N147="zákl. přenesená",J147,0)</f>
        <v>0</v>
      </c>
      <c r="BH147" s="239">
        <f>IF(N147="sníž. přenesená",J147,0)</f>
        <v>0</v>
      </c>
      <c r="BI147" s="239">
        <f>IF(N147="nulová",J147,0)</f>
        <v>0</v>
      </c>
      <c r="BJ147" s="18" t="s">
        <v>83</v>
      </c>
      <c r="BK147" s="239">
        <f>ROUND(I147*H147,2)</f>
        <v>0</v>
      </c>
      <c r="BL147" s="18" t="s">
        <v>1140</v>
      </c>
      <c r="BM147" s="238" t="s">
        <v>2533</v>
      </c>
    </row>
    <row r="148" spans="1:65" s="2" customFormat="1" ht="16.5" customHeight="1">
      <c r="A148" s="39"/>
      <c r="B148" s="40"/>
      <c r="C148" s="245" t="s">
        <v>7</v>
      </c>
      <c r="D148" s="245" t="s">
        <v>220</v>
      </c>
      <c r="E148" s="246" t="s">
        <v>2534</v>
      </c>
      <c r="F148" s="247" t="s">
        <v>2535</v>
      </c>
      <c r="G148" s="248" t="s">
        <v>2526</v>
      </c>
      <c r="H148" s="249">
        <v>25</v>
      </c>
      <c r="I148" s="250"/>
      <c r="J148" s="251">
        <f>ROUND(I148*H148,2)</f>
        <v>0</v>
      </c>
      <c r="K148" s="247" t="s">
        <v>1</v>
      </c>
      <c r="L148" s="252"/>
      <c r="M148" s="253" t="s">
        <v>1</v>
      </c>
      <c r="N148" s="254" t="s">
        <v>41</v>
      </c>
      <c r="O148" s="92"/>
      <c r="P148" s="236">
        <f>O148*H148</f>
        <v>0</v>
      </c>
      <c r="Q148" s="236">
        <v>0</v>
      </c>
      <c r="R148" s="236">
        <f>Q148*H148</f>
        <v>0</v>
      </c>
      <c r="S148" s="236">
        <v>0</v>
      </c>
      <c r="T148" s="237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8" t="s">
        <v>2500</v>
      </c>
      <c r="AT148" s="238" t="s">
        <v>220</v>
      </c>
      <c r="AU148" s="238" t="s">
        <v>83</v>
      </c>
      <c r="AY148" s="18" t="s">
        <v>156</v>
      </c>
      <c r="BE148" s="239">
        <f>IF(N148="základní",J148,0)</f>
        <v>0</v>
      </c>
      <c r="BF148" s="239">
        <f>IF(N148="snížená",J148,0)</f>
        <v>0</v>
      </c>
      <c r="BG148" s="239">
        <f>IF(N148="zákl. přenesená",J148,0)</f>
        <v>0</v>
      </c>
      <c r="BH148" s="239">
        <f>IF(N148="sníž. přenesená",J148,0)</f>
        <v>0</v>
      </c>
      <c r="BI148" s="239">
        <f>IF(N148="nulová",J148,0)</f>
        <v>0</v>
      </c>
      <c r="BJ148" s="18" t="s">
        <v>83</v>
      </c>
      <c r="BK148" s="239">
        <f>ROUND(I148*H148,2)</f>
        <v>0</v>
      </c>
      <c r="BL148" s="18" t="s">
        <v>1140</v>
      </c>
      <c r="BM148" s="238" t="s">
        <v>2536</v>
      </c>
    </row>
    <row r="149" spans="1:65" s="2" customFormat="1" ht="16.5" customHeight="1">
      <c r="A149" s="39"/>
      <c r="B149" s="40"/>
      <c r="C149" s="227" t="s">
        <v>386</v>
      </c>
      <c r="D149" s="227" t="s">
        <v>159</v>
      </c>
      <c r="E149" s="228" t="s">
        <v>2537</v>
      </c>
      <c r="F149" s="229" t="s">
        <v>2538</v>
      </c>
      <c r="G149" s="230" t="s">
        <v>2526</v>
      </c>
      <c r="H149" s="231">
        <v>21</v>
      </c>
      <c r="I149" s="232"/>
      <c r="J149" s="233">
        <f>ROUND(I149*H149,2)</f>
        <v>0</v>
      </c>
      <c r="K149" s="229" t="s">
        <v>1</v>
      </c>
      <c r="L149" s="45"/>
      <c r="M149" s="234" t="s">
        <v>1</v>
      </c>
      <c r="N149" s="235" t="s">
        <v>41</v>
      </c>
      <c r="O149" s="92"/>
      <c r="P149" s="236">
        <f>O149*H149</f>
        <v>0</v>
      </c>
      <c r="Q149" s="236">
        <v>0</v>
      </c>
      <c r="R149" s="236">
        <f>Q149*H149</f>
        <v>0</v>
      </c>
      <c r="S149" s="236">
        <v>0</v>
      </c>
      <c r="T149" s="237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8" t="s">
        <v>1140</v>
      </c>
      <c r="AT149" s="238" t="s">
        <v>159</v>
      </c>
      <c r="AU149" s="238" t="s">
        <v>83</v>
      </c>
      <c r="AY149" s="18" t="s">
        <v>156</v>
      </c>
      <c r="BE149" s="239">
        <f>IF(N149="základní",J149,0)</f>
        <v>0</v>
      </c>
      <c r="BF149" s="239">
        <f>IF(N149="snížená",J149,0)</f>
        <v>0</v>
      </c>
      <c r="BG149" s="239">
        <f>IF(N149="zákl. přenesená",J149,0)</f>
        <v>0</v>
      </c>
      <c r="BH149" s="239">
        <f>IF(N149="sníž. přenesená",J149,0)</f>
        <v>0</v>
      </c>
      <c r="BI149" s="239">
        <f>IF(N149="nulová",J149,0)</f>
        <v>0</v>
      </c>
      <c r="BJ149" s="18" t="s">
        <v>83</v>
      </c>
      <c r="BK149" s="239">
        <f>ROUND(I149*H149,2)</f>
        <v>0</v>
      </c>
      <c r="BL149" s="18" t="s">
        <v>1140</v>
      </c>
      <c r="BM149" s="238" t="s">
        <v>2539</v>
      </c>
    </row>
    <row r="150" spans="1:65" s="2" customFormat="1" ht="16.5" customHeight="1">
      <c r="A150" s="39"/>
      <c r="B150" s="40"/>
      <c r="C150" s="227" t="s">
        <v>411</v>
      </c>
      <c r="D150" s="227" t="s">
        <v>159</v>
      </c>
      <c r="E150" s="228" t="s">
        <v>2540</v>
      </c>
      <c r="F150" s="229" t="s">
        <v>2541</v>
      </c>
      <c r="G150" s="230" t="s">
        <v>2526</v>
      </c>
      <c r="H150" s="231">
        <v>5</v>
      </c>
      <c r="I150" s="232"/>
      <c r="J150" s="233">
        <f>ROUND(I150*H150,2)</f>
        <v>0</v>
      </c>
      <c r="K150" s="229" t="s">
        <v>1</v>
      </c>
      <c r="L150" s="45"/>
      <c r="M150" s="234" t="s">
        <v>1</v>
      </c>
      <c r="N150" s="235" t="s">
        <v>41</v>
      </c>
      <c r="O150" s="92"/>
      <c r="P150" s="236">
        <f>O150*H150</f>
        <v>0</v>
      </c>
      <c r="Q150" s="236">
        <v>0</v>
      </c>
      <c r="R150" s="236">
        <f>Q150*H150</f>
        <v>0</v>
      </c>
      <c r="S150" s="236">
        <v>0</v>
      </c>
      <c r="T150" s="237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8" t="s">
        <v>1140</v>
      </c>
      <c r="AT150" s="238" t="s">
        <v>159</v>
      </c>
      <c r="AU150" s="238" t="s">
        <v>83</v>
      </c>
      <c r="AY150" s="18" t="s">
        <v>156</v>
      </c>
      <c r="BE150" s="239">
        <f>IF(N150="základní",J150,0)</f>
        <v>0</v>
      </c>
      <c r="BF150" s="239">
        <f>IF(N150="snížená",J150,0)</f>
        <v>0</v>
      </c>
      <c r="BG150" s="239">
        <f>IF(N150="zákl. přenesená",J150,0)</f>
        <v>0</v>
      </c>
      <c r="BH150" s="239">
        <f>IF(N150="sníž. přenesená",J150,0)</f>
        <v>0</v>
      </c>
      <c r="BI150" s="239">
        <f>IF(N150="nulová",J150,0)</f>
        <v>0</v>
      </c>
      <c r="BJ150" s="18" t="s">
        <v>83</v>
      </c>
      <c r="BK150" s="239">
        <f>ROUND(I150*H150,2)</f>
        <v>0</v>
      </c>
      <c r="BL150" s="18" t="s">
        <v>1140</v>
      </c>
      <c r="BM150" s="238" t="s">
        <v>2542</v>
      </c>
    </row>
    <row r="151" spans="1:65" s="2" customFormat="1" ht="16.5" customHeight="1">
      <c r="A151" s="39"/>
      <c r="B151" s="40"/>
      <c r="C151" s="227" t="s">
        <v>416</v>
      </c>
      <c r="D151" s="227" t="s">
        <v>159</v>
      </c>
      <c r="E151" s="228" t="s">
        <v>2543</v>
      </c>
      <c r="F151" s="229" t="s">
        <v>2544</v>
      </c>
      <c r="G151" s="230" t="s">
        <v>2526</v>
      </c>
      <c r="H151" s="231">
        <v>32</v>
      </c>
      <c r="I151" s="232"/>
      <c r="J151" s="233">
        <f>ROUND(I151*H151,2)</f>
        <v>0</v>
      </c>
      <c r="K151" s="229" t="s">
        <v>1</v>
      </c>
      <c r="L151" s="45"/>
      <c r="M151" s="234" t="s">
        <v>1</v>
      </c>
      <c r="N151" s="235" t="s">
        <v>41</v>
      </c>
      <c r="O151" s="92"/>
      <c r="P151" s="236">
        <f>O151*H151</f>
        <v>0</v>
      </c>
      <c r="Q151" s="236">
        <v>0</v>
      </c>
      <c r="R151" s="236">
        <f>Q151*H151</f>
        <v>0</v>
      </c>
      <c r="S151" s="236">
        <v>0</v>
      </c>
      <c r="T151" s="237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8" t="s">
        <v>1140</v>
      </c>
      <c r="AT151" s="238" t="s">
        <v>159</v>
      </c>
      <c r="AU151" s="238" t="s">
        <v>83</v>
      </c>
      <c r="AY151" s="18" t="s">
        <v>156</v>
      </c>
      <c r="BE151" s="239">
        <f>IF(N151="základní",J151,0)</f>
        <v>0</v>
      </c>
      <c r="BF151" s="239">
        <f>IF(N151="snížená",J151,0)</f>
        <v>0</v>
      </c>
      <c r="BG151" s="239">
        <f>IF(N151="zákl. přenesená",J151,0)</f>
        <v>0</v>
      </c>
      <c r="BH151" s="239">
        <f>IF(N151="sníž. přenesená",J151,0)</f>
        <v>0</v>
      </c>
      <c r="BI151" s="239">
        <f>IF(N151="nulová",J151,0)</f>
        <v>0</v>
      </c>
      <c r="BJ151" s="18" t="s">
        <v>83</v>
      </c>
      <c r="BK151" s="239">
        <f>ROUND(I151*H151,2)</f>
        <v>0</v>
      </c>
      <c r="BL151" s="18" t="s">
        <v>1140</v>
      </c>
      <c r="BM151" s="238" t="s">
        <v>2545</v>
      </c>
    </row>
    <row r="152" spans="1:65" s="2" customFormat="1" ht="16.5" customHeight="1">
      <c r="A152" s="39"/>
      <c r="B152" s="40"/>
      <c r="C152" s="227" t="s">
        <v>420</v>
      </c>
      <c r="D152" s="227" t="s">
        <v>159</v>
      </c>
      <c r="E152" s="228" t="s">
        <v>2546</v>
      </c>
      <c r="F152" s="229" t="s">
        <v>2547</v>
      </c>
      <c r="G152" s="230" t="s">
        <v>2526</v>
      </c>
      <c r="H152" s="231">
        <v>8</v>
      </c>
      <c r="I152" s="232"/>
      <c r="J152" s="233">
        <f>ROUND(I152*H152,2)</f>
        <v>0</v>
      </c>
      <c r="K152" s="229" t="s">
        <v>1</v>
      </c>
      <c r="L152" s="45"/>
      <c r="M152" s="234" t="s">
        <v>1</v>
      </c>
      <c r="N152" s="235" t="s">
        <v>41</v>
      </c>
      <c r="O152" s="92"/>
      <c r="P152" s="236">
        <f>O152*H152</f>
        <v>0</v>
      </c>
      <c r="Q152" s="236">
        <v>0</v>
      </c>
      <c r="R152" s="236">
        <f>Q152*H152</f>
        <v>0</v>
      </c>
      <c r="S152" s="236">
        <v>0</v>
      </c>
      <c r="T152" s="237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8" t="s">
        <v>1140</v>
      </c>
      <c r="AT152" s="238" t="s">
        <v>159</v>
      </c>
      <c r="AU152" s="238" t="s">
        <v>83</v>
      </c>
      <c r="AY152" s="18" t="s">
        <v>156</v>
      </c>
      <c r="BE152" s="239">
        <f>IF(N152="základní",J152,0)</f>
        <v>0</v>
      </c>
      <c r="BF152" s="239">
        <f>IF(N152="snížená",J152,0)</f>
        <v>0</v>
      </c>
      <c r="BG152" s="239">
        <f>IF(N152="zákl. přenesená",J152,0)</f>
        <v>0</v>
      </c>
      <c r="BH152" s="239">
        <f>IF(N152="sníž. přenesená",J152,0)</f>
        <v>0</v>
      </c>
      <c r="BI152" s="239">
        <f>IF(N152="nulová",J152,0)</f>
        <v>0</v>
      </c>
      <c r="BJ152" s="18" t="s">
        <v>83</v>
      </c>
      <c r="BK152" s="239">
        <f>ROUND(I152*H152,2)</f>
        <v>0</v>
      </c>
      <c r="BL152" s="18" t="s">
        <v>1140</v>
      </c>
      <c r="BM152" s="238" t="s">
        <v>2548</v>
      </c>
    </row>
    <row r="153" spans="1:65" s="2" customFormat="1" ht="16.5" customHeight="1">
      <c r="A153" s="39"/>
      <c r="B153" s="40"/>
      <c r="C153" s="227" t="s">
        <v>425</v>
      </c>
      <c r="D153" s="227" t="s">
        <v>159</v>
      </c>
      <c r="E153" s="228" t="s">
        <v>2549</v>
      </c>
      <c r="F153" s="229" t="s">
        <v>2550</v>
      </c>
      <c r="G153" s="230" t="s">
        <v>2526</v>
      </c>
      <c r="H153" s="231">
        <v>77</v>
      </c>
      <c r="I153" s="232"/>
      <c r="J153" s="233">
        <f>ROUND(I153*H153,2)</f>
        <v>0</v>
      </c>
      <c r="K153" s="229" t="s">
        <v>1</v>
      </c>
      <c r="L153" s="45"/>
      <c r="M153" s="234" t="s">
        <v>1</v>
      </c>
      <c r="N153" s="235" t="s">
        <v>41</v>
      </c>
      <c r="O153" s="92"/>
      <c r="P153" s="236">
        <f>O153*H153</f>
        <v>0</v>
      </c>
      <c r="Q153" s="236">
        <v>0</v>
      </c>
      <c r="R153" s="236">
        <f>Q153*H153</f>
        <v>0</v>
      </c>
      <c r="S153" s="236">
        <v>0</v>
      </c>
      <c r="T153" s="237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8" t="s">
        <v>1140</v>
      </c>
      <c r="AT153" s="238" t="s">
        <v>159</v>
      </c>
      <c r="AU153" s="238" t="s">
        <v>83</v>
      </c>
      <c r="AY153" s="18" t="s">
        <v>156</v>
      </c>
      <c r="BE153" s="239">
        <f>IF(N153="základní",J153,0)</f>
        <v>0</v>
      </c>
      <c r="BF153" s="239">
        <f>IF(N153="snížená",J153,0)</f>
        <v>0</v>
      </c>
      <c r="BG153" s="239">
        <f>IF(N153="zákl. přenesená",J153,0)</f>
        <v>0</v>
      </c>
      <c r="BH153" s="239">
        <f>IF(N153="sníž. přenesená",J153,0)</f>
        <v>0</v>
      </c>
      <c r="BI153" s="239">
        <f>IF(N153="nulová",J153,0)</f>
        <v>0</v>
      </c>
      <c r="BJ153" s="18" t="s">
        <v>83</v>
      </c>
      <c r="BK153" s="239">
        <f>ROUND(I153*H153,2)</f>
        <v>0</v>
      </c>
      <c r="BL153" s="18" t="s">
        <v>1140</v>
      </c>
      <c r="BM153" s="238" t="s">
        <v>2551</v>
      </c>
    </row>
    <row r="154" spans="1:65" s="2" customFormat="1" ht="16.5" customHeight="1">
      <c r="A154" s="39"/>
      <c r="B154" s="40"/>
      <c r="C154" s="227" t="s">
        <v>433</v>
      </c>
      <c r="D154" s="227" t="s">
        <v>159</v>
      </c>
      <c r="E154" s="228" t="s">
        <v>2552</v>
      </c>
      <c r="F154" s="229" t="s">
        <v>2553</v>
      </c>
      <c r="G154" s="230" t="s">
        <v>2526</v>
      </c>
      <c r="H154" s="231">
        <v>75</v>
      </c>
      <c r="I154" s="232"/>
      <c r="J154" s="233">
        <f>ROUND(I154*H154,2)</f>
        <v>0</v>
      </c>
      <c r="K154" s="229" t="s">
        <v>1</v>
      </c>
      <c r="L154" s="45"/>
      <c r="M154" s="234" t="s">
        <v>1</v>
      </c>
      <c r="N154" s="235" t="s">
        <v>41</v>
      </c>
      <c r="O154" s="92"/>
      <c r="P154" s="236">
        <f>O154*H154</f>
        <v>0</v>
      </c>
      <c r="Q154" s="236">
        <v>0</v>
      </c>
      <c r="R154" s="236">
        <f>Q154*H154</f>
        <v>0</v>
      </c>
      <c r="S154" s="236">
        <v>0</v>
      </c>
      <c r="T154" s="237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8" t="s">
        <v>1140</v>
      </c>
      <c r="AT154" s="238" t="s">
        <v>159</v>
      </c>
      <c r="AU154" s="238" t="s">
        <v>83</v>
      </c>
      <c r="AY154" s="18" t="s">
        <v>156</v>
      </c>
      <c r="BE154" s="239">
        <f>IF(N154="základní",J154,0)</f>
        <v>0</v>
      </c>
      <c r="BF154" s="239">
        <f>IF(N154="snížená",J154,0)</f>
        <v>0</v>
      </c>
      <c r="BG154" s="239">
        <f>IF(N154="zákl. přenesená",J154,0)</f>
        <v>0</v>
      </c>
      <c r="BH154" s="239">
        <f>IF(N154="sníž. přenesená",J154,0)</f>
        <v>0</v>
      </c>
      <c r="BI154" s="239">
        <f>IF(N154="nulová",J154,0)</f>
        <v>0</v>
      </c>
      <c r="BJ154" s="18" t="s">
        <v>83</v>
      </c>
      <c r="BK154" s="239">
        <f>ROUND(I154*H154,2)</f>
        <v>0</v>
      </c>
      <c r="BL154" s="18" t="s">
        <v>1140</v>
      </c>
      <c r="BM154" s="238" t="s">
        <v>2554</v>
      </c>
    </row>
    <row r="155" spans="1:65" s="2" customFormat="1" ht="16.5" customHeight="1">
      <c r="A155" s="39"/>
      <c r="B155" s="40"/>
      <c r="C155" s="227" t="s">
        <v>443</v>
      </c>
      <c r="D155" s="227" t="s">
        <v>159</v>
      </c>
      <c r="E155" s="228" t="s">
        <v>2555</v>
      </c>
      <c r="F155" s="229" t="s">
        <v>2556</v>
      </c>
      <c r="G155" s="230" t="s">
        <v>2526</v>
      </c>
      <c r="H155" s="231">
        <v>1</v>
      </c>
      <c r="I155" s="232"/>
      <c r="J155" s="233">
        <f>ROUND(I155*H155,2)</f>
        <v>0</v>
      </c>
      <c r="K155" s="229" t="s">
        <v>1</v>
      </c>
      <c r="L155" s="45"/>
      <c r="M155" s="234" t="s">
        <v>1</v>
      </c>
      <c r="N155" s="235" t="s">
        <v>41</v>
      </c>
      <c r="O155" s="92"/>
      <c r="P155" s="236">
        <f>O155*H155</f>
        <v>0</v>
      </c>
      <c r="Q155" s="236">
        <v>0</v>
      </c>
      <c r="R155" s="236">
        <f>Q155*H155</f>
        <v>0</v>
      </c>
      <c r="S155" s="236">
        <v>0</v>
      </c>
      <c r="T155" s="237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8" t="s">
        <v>1140</v>
      </c>
      <c r="AT155" s="238" t="s">
        <v>159</v>
      </c>
      <c r="AU155" s="238" t="s">
        <v>83</v>
      </c>
      <c r="AY155" s="18" t="s">
        <v>156</v>
      </c>
      <c r="BE155" s="239">
        <f>IF(N155="základní",J155,0)</f>
        <v>0</v>
      </c>
      <c r="BF155" s="239">
        <f>IF(N155="snížená",J155,0)</f>
        <v>0</v>
      </c>
      <c r="BG155" s="239">
        <f>IF(N155="zákl. přenesená",J155,0)</f>
        <v>0</v>
      </c>
      <c r="BH155" s="239">
        <f>IF(N155="sníž. přenesená",J155,0)</f>
        <v>0</v>
      </c>
      <c r="BI155" s="239">
        <f>IF(N155="nulová",J155,0)</f>
        <v>0</v>
      </c>
      <c r="BJ155" s="18" t="s">
        <v>83</v>
      </c>
      <c r="BK155" s="239">
        <f>ROUND(I155*H155,2)</f>
        <v>0</v>
      </c>
      <c r="BL155" s="18" t="s">
        <v>1140</v>
      </c>
      <c r="BM155" s="238" t="s">
        <v>2557</v>
      </c>
    </row>
    <row r="156" spans="1:65" s="2" customFormat="1" ht="16.5" customHeight="1">
      <c r="A156" s="39"/>
      <c r="B156" s="40"/>
      <c r="C156" s="227" t="s">
        <v>449</v>
      </c>
      <c r="D156" s="227" t="s">
        <v>159</v>
      </c>
      <c r="E156" s="228" t="s">
        <v>2558</v>
      </c>
      <c r="F156" s="229" t="s">
        <v>2559</v>
      </c>
      <c r="G156" s="230" t="s">
        <v>2526</v>
      </c>
      <c r="H156" s="231">
        <v>1</v>
      </c>
      <c r="I156" s="232"/>
      <c r="J156" s="233">
        <f>ROUND(I156*H156,2)</f>
        <v>0</v>
      </c>
      <c r="K156" s="229" t="s">
        <v>1</v>
      </c>
      <c r="L156" s="45"/>
      <c r="M156" s="234" t="s">
        <v>1</v>
      </c>
      <c r="N156" s="235" t="s">
        <v>41</v>
      </c>
      <c r="O156" s="92"/>
      <c r="P156" s="236">
        <f>O156*H156</f>
        <v>0</v>
      </c>
      <c r="Q156" s="236">
        <v>0</v>
      </c>
      <c r="R156" s="236">
        <f>Q156*H156</f>
        <v>0</v>
      </c>
      <c r="S156" s="236">
        <v>0</v>
      </c>
      <c r="T156" s="237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8" t="s">
        <v>1140</v>
      </c>
      <c r="AT156" s="238" t="s">
        <v>159</v>
      </c>
      <c r="AU156" s="238" t="s">
        <v>83</v>
      </c>
      <c r="AY156" s="18" t="s">
        <v>156</v>
      </c>
      <c r="BE156" s="239">
        <f>IF(N156="základní",J156,0)</f>
        <v>0</v>
      </c>
      <c r="BF156" s="239">
        <f>IF(N156="snížená",J156,0)</f>
        <v>0</v>
      </c>
      <c r="BG156" s="239">
        <f>IF(N156="zákl. přenesená",J156,0)</f>
        <v>0</v>
      </c>
      <c r="BH156" s="239">
        <f>IF(N156="sníž. přenesená",J156,0)</f>
        <v>0</v>
      </c>
      <c r="BI156" s="239">
        <f>IF(N156="nulová",J156,0)</f>
        <v>0</v>
      </c>
      <c r="BJ156" s="18" t="s">
        <v>83</v>
      </c>
      <c r="BK156" s="239">
        <f>ROUND(I156*H156,2)</f>
        <v>0</v>
      </c>
      <c r="BL156" s="18" t="s">
        <v>1140</v>
      </c>
      <c r="BM156" s="238" t="s">
        <v>2560</v>
      </c>
    </row>
    <row r="157" spans="1:65" s="2" customFormat="1" ht="16.5" customHeight="1">
      <c r="A157" s="39"/>
      <c r="B157" s="40"/>
      <c r="C157" s="227" t="s">
        <v>457</v>
      </c>
      <c r="D157" s="227" t="s">
        <v>159</v>
      </c>
      <c r="E157" s="228" t="s">
        <v>2561</v>
      </c>
      <c r="F157" s="229" t="s">
        <v>2562</v>
      </c>
      <c r="G157" s="230" t="s">
        <v>2526</v>
      </c>
      <c r="H157" s="231">
        <v>150</v>
      </c>
      <c r="I157" s="232"/>
      <c r="J157" s="233">
        <f>ROUND(I157*H157,2)</f>
        <v>0</v>
      </c>
      <c r="K157" s="229" t="s">
        <v>1</v>
      </c>
      <c r="L157" s="45"/>
      <c r="M157" s="234" t="s">
        <v>1</v>
      </c>
      <c r="N157" s="235" t="s">
        <v>41</v>
      </c>
      <c r="O157" s="92"/>
      <c r="P157" s="236">
        <f>O157*H157</f>
        <v>0</v>
      </c>
      <c r="Q157" s="236">
        <v>0</v>
      </c>
      <c r="R157" s="236">
        <f>Q157*H157</f>
        <v>0</v>
      </c>
      <c r="S157" s="236">
        <v>0</v>
      </c>
      <c r="T157" s="237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8" t="s">
        <v>1140</v>
      </c>
      <c r="AT157" s="238" t="s">
        <v>159</v>
      </c>
      <c r="AU157" s="238" t="s">
        <v>83</v>
      </c>
      <c r="AY157" s="18" t="s">
        <v>156</v>
      </c>
      <c r="BE157" s="239">
        <f>IF(N157="základní",J157,0)</f>
        <v>0</v>
      </c>
      <c r="BF157" s="239">
        <f>IF(N157="snížená",J157,0)</f>
        <v>0</v>
      </c>
      <c r="BG157" s="239">
        <f>IF(N157="zákl. přenesená",J157,0)</f>
        <v>0</v>
      </c>
      <c r="BH157" s="239">
        <f>IF(N157="sníž. přenesená",J157,0)</f>
        <v>0</v>
      </c>
      <c r="BI157" s="239">
        <f>IF(N157="nulová",J157,0)</f>
        <v>0</v>
      </c>
      <c r="BJ157" s="18" t="s">
        <v>83</v>
      </c>
      <c r="BK157" s="239">
        <f>ROUND(I157*H157,2)</f>
        <v>0</v>
      </c>
      <c r="BL157" s="18" t="s">
        <v>1140</v>
      </c>
      <c r="BM157" s="238" t="s">
        <v>2563</v>
      </c>
    </row>
    <row r="158" spans="1:65" s="2" customFormat="1" ht="16.5" customHeight="1">
      <c r="A158" s="39"/>
      <c r="B158" s="40"/>
      <c r="C158" s="227" t="s">
        <v>465</v>
      </c>
      <c r="D158" s="227" t="s">
        <v>159</v>
      </c>
      <c r="E158" s="228" t="s">
        <v>2564</v>
      </c>
      <c r="F158" s="229" t="s">
        <v>2565</v>
      </c>
      <c r="G158" s="230" t="s">
        <v>2526</v>
      </c>
      <c r="H158" s="231">
        <v>36</v>
      </c>
      <c r="I158" s="232"/>
      <c r="J158" s="233">
        <f>ROUND(I158*H158,2)</f>
        <v>0</v>
      </c>
      <c r="K158" s="229" t="s">
        <v>1</v>
      </c>
      <c r="L158" s="45"/>
      <c r="M158" s="234" t="s">
        <v>1</v>
      </c>
      <c r="N158" s="235" t="s">
        <v>41</v>
      </c>
      <c r="O158" s="92"/>
      <c r="P158" s="236">
        <f>O158*H158</f>
        <v>0</v>
      </c>
      <c r="Q158" s="236">
        <v>0</v>
      </c>
      <c r="R158" s="236">
        <f>Q158*H158</f>
        <v>0</v>
      </c>
      <c r="S158" s="236">
        <v>0</v>
      </c>
      <c r="T158" s="237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8" t="s">
        <v>1140</v>
      </c>
      <c r="AT158" s="238" t="s">
        <v>159</v>
      </c>
      <c r="AU158" s="238" t="s">
        <v>83</v>
      </c>
      <c r="AY158" s="18" t="s">
        <v>156</v>
      </c>
      <c r="BE158" s="239">
        <f>IF(N158="základní",J158,0)</f>
        <v>0</v>
      </c>
      <c r="BF158" s="239">
        <f>IF(N158="snížená",J158,0)</f>
        <v>0</v>
      </c>
      <c r="BG158" s="239">
        <f>IF(N158="zákl. přenesená",J158,0)</f>
        <v>0</v>
      </c>
      <c r="BH158" s="239">
        <f>IF(N158="sníž. přenesená",J158,0)</f>
        <v>0</v>
      </c>
      <c r="BI158" s="239">
        <f>IF(N158="nulová",J158,0)</f>
        <v>0</v>
      </c>
      <c r="BJ158" s="18" t="s">
        <v>83</v>
      </c>
      <c r="BK158" s="239">
        <f>ROUND(I158*H158,2)</f>
        <v>0</v>
      </c>
      <c r="BL158" s="18" t="s">
        <v>1140</v>
      </c>
      <c r="BM158" s="238" t="s">
        <v>2566</v>
      </c>
    </row>
    <row r="159" spans="1:65" s="2" customFormat="1" ht="16.5" customHeight="1">
      <c r="A159" s="39"/>
      <c r="B159" s="40"/>
      <c r="C159" s="227" t="s">
        <v>477</v>
      </c>
      <c r="D159" s="227" t="s">
        <v>159</v>
      </c>
      <c r="E159" s="228" t="s">
        <v>2567</v>
      </c>
      <c r="F159" s="229" t="s">
        <v>2568</v>
      </c>
      <c r="G159" s="230" t="s">
        <v>2526</v>
      </c>
      <c r="H159" s="231">
        <v>4</v>
      </c>
      <c r="I159" s="232"/>
      <c r="J159" s="233">
        <f>ROUND(I159*H159,2)</f>
        <v>0</v>
      </c>
      <c r="K159" s="229" t="s">
        <v>1</v>
      </c>
      <c r="L159" s="45"/>
      <c r="M159" s="234" t="s">
        <v>1</v>
      </c>
      <c r="N159" s="235" t="s">
        <v>41</v>
      </c>
      <c r="O159" s="92"/>
      <c r="P159" s="236">
        <f>O159*H159</f>
        <v>0</v>
      </c>
      <c r="Q159" s="236">
        <v>0</v>
      </c>
      <c r="R159" s="236">
        <f>Q159*H159</f>
        <v>0</v>
      </c>
      <c r="S159" s="236">
        <v>0</v>
      </c>
      <c r="T159" s="237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8" t="s">
        <v>1140</v>
      </c>
      <c r="AT159" s="238" t="s">
        <v>159</v>
      </c>
      <c r="AU159" s="238" t="s">
        <v>83</v>
      </c>
      <c r="AY159" s="18" t="s">
        <v>156</v>
      </c>
      <c r="BE159" s="239">
        <f>IF(N159="základní",J159,0)</f>
        <v>0</v>
      </c>
      <c r="BF159" s="239">
        <f>IF(N159="snížená",J159,0)</f>
        <v>0</v>
      </c>
      <c r="BG159" s="239">
        <f>IF(N159="zákl. přenesená",J159,0)</f>
        <v>0</v>
      </c>
      <c r="BH159" s="239">
        <f>IF(N159="sníž. přenesená",J159,0)</f>
        <v>0</v>
      </c>
      <c r="BI159" s="239">
        <f>IF(N159="nulová",J159,0)</f>
        <v>0</v>
      </c>
      <c r="BJ159" s="18" t="s">
        <v>83</v>
      </c>
      <c r="BK159" s="239">
        <f>ROUND(I159*H159,2)</f>
        <v>0</v>
      </c>
      <c r="BL159" s="18" t="s">
        <v>1140</v>
      </c>
      <c r="BM159" s="238" t="s">
        <v>2569</v>
      </c>
    </row>
    <row r="160" spans="1:65" s="2" customFormat="1" ht="16.5" customHeight="1">
      <c r="A160" s="39"/>
      <c r="B160" s="40"/>
      <c r="C160" s="227" t="s">
        <v>483</v>
      </c>
      <c r="D160" s="227" t="s">
        <v>159</v>
      </c>
      <c r="E160" s="228" t="s">
        <v>2570</v>
      </c>
      <c r="F160" s="229" t="s">
        <v>2571</v>
      </c>
      <c r="G160" s="230" t="s">
        <v>342</v>
      </c>
      <c r="H160" s="231">
        <v>300</v>
      </c>
      <c r="I160" s="232"/>
      <c r="J160" s="233">
        <f>ROUND(I160*H160,2)</f>
        <v>0</v>
      </c>
      <c r="K160" s="229" t="s">
        <v>1</v>
      </c>
      <c r="L160" s="45"/>
      <c r="M160" s="234" t="s">
        <v>1</v>
      </c>
      <c r="N160" s="235" t="s">
        <v>41</v>
      </c>
      <c r="O160" s="92"/>
      <c r="P160" s="236">
        <f>O160*H160</f>
        <v>0</v>
      </c>
      <c r="Q160" s="236">
        <v>0</v>
      </c>
      <c r="R160" s="236">
        <f>Q160*H160</f>
        <v>0</v>
      </c>
      <c r="S160" s="236">
        <v>0</v>
      </c>
      <c r="T160" s="237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8" t="s">
        <v>1140</v>
      </c>
      <c r="AT160" s="238" t="s">
        <v>159</v>
      </c>
      <c r="AU160" s="238" t="s">
        <v>83</v>
      </c>
      <c r="AY160" s="18" t="s">
        <v>156</v>
      </c>
      <c r="BE160" s="239">
        <f>IF(N160="základní",J160,0)</f>
        <v>0</v>
      </c>
      <c r="BF160" s="239">
        <f>IF(N160="snížená",J160,0)</f>
        <v>0</v>
      </c>
      <c r="BG160" s="239">
        <f>IF(N160="zákl. přenesená",J160,0)</f>
        <v>0</v>
      </c>
      <c r="BH160" s="239">
        <f>IF(N160="sníž. přenesená",J160,0)</f>
        <v>0</v>
      </c>
      <c r="BI160" s="239">
        <f>IF(N160="nulová",J160,0)</f>
        <v>0</v>
      </c>
      <c r="BJ160" s="18" t="s">
        <v>83</v>
      </c>
      <c r="BK160" s="239">
        <f>ROUND(I160*H160,2)</f>
        <v>0</v>
      </c>
      <c r="BL160" s="18" t="s">
        <v>1140</v>
      </c>
      <c r="BM160" s="238" t="s">
        <v>2572</v>
      </c>
    </row>
    <row r="161" spans="1:65" s="2" customFormat="1" ht="16.5" customHeight="1">
      <c r="A161" s="39"/>
      <c r="B161" s="40"/>
      <c r="C161" s="227" t="s">
        <v>488</v>
      </c>
      <c r="D161" s="227" t="s">
        <v>159</v>
      </c>
      <c r="E161" s="228" t="s">
        <v>2573</v>
      </c>
      <c r="F161" s="229" t="s">
        <v>2574</v>
      </c>
      <c r="G161" s="230" t="s">
        <v>2526</v>
      </c>
      <c r="H161" s="231">
        <v>6</v>
      </c>
      <c r="I161" s="232"/>
      <c r="J161" s="233">
        <f>ROUND(I161*H161,2)</f>
        <v>0</v>
      </c>
      <c r="K161" s="229" t="s">
        <v>1</v>
      </c>
      <c r="L161" s="45"/>
      <c r="M161" s="234" t="s">
        <v>1</v>
      </c>
      <c r="N161" s="235" t="s">
        <v>41</v>
      </c>
      <c r="O161" s="92"/>
      <c r="P161" s="236">
        <f>O161*H161</f>
        <v>0</v>
      </c>
      <c r="Q161" s="236">
        <v>0</v>
      </c>
      <c r="R161" s="236">
        <f>Q161*H161</f>
        <v>0</v>
      </c>
      <c r="S161" s="236">
        <v>0</v>
      </c>
      <c r="T161" s="237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8" t="s">
        <v>1140</v>
      </c>
      <c r="AT161" s="238" t="s">
        <v>159</v>
      </c>
      <c r="AU161" s="238" t="s">
        <v>83</v>
      </c>
      <c r="AY161" s="18" t="s">
        <v>156</v>
      </c>
      <c r="BE161" s="239">
        <f>IF(N161="základní",J161,0)</f>
        <v>0</v>
      </c>
      <c r="BF161" s="239">
        <f>IF(N161="snížená",J161,0)</f>
        <v>0</v>
      </c>
      <c r="BG161" s="239">
        <f>IF(N161="zákl. přenesená",J161,0)</f>
        <v>0</v>
      </c>
      <c r="BH161" s="239">
        <f>IF(N161="sníž. přenesená",J161,0)</f>
        <v>0</v>
      </c>
      <c r="BI161" s="239">
        <f>IF(N161="nulová",J161,0)</f>
        <v>0</v>
      </c>
      <c r="BJ161" s="18" t="s">
        <v>83</v>
      </c>
      <c r="BK161" s="239">
        <f>ROUND(I161*H161,2)</f>
        <v>0</v>
      </c>
      <c r="BL161" s="18" t="s">
        <v>1140</v>
      </c>
      <c r="BM161" s="238" t="s">
        <v>2575</v>
      </c>
    </row>
    <row r="162" spans="1:65" s="2" customFormat="1" ht="16.5" customHeight="1">
      <c r="A162" s="39"/>
      <c r="B162" s="40"/>
      <c r="C162" s="227" t="s">
        <v>492</v>
      </c>
      <c r="D162" s="227" t="s">
        <v>159</v>
      </c>
      <c r="E162" s="228" t="s">
        <v>2576</v>
      </c>
      <c r="F162" s="229" t="s">
        <v>2577</v>
      </c>
      <c r="G162" s="230" t="s">
        <v>2526</v>
      </c>
      <c r="H162" s="231">
        <v>10</v>
      </c>
      <c r="I162" s="232"/>
      <c r="J162" s="233">
        <f>ROUND(I162*H162,2)</f>
        <v>0</v>
      </c>
      <c r="K162" s="229" t="s">
        <v>1</v>
      </c>
      <c r="L162" s="45"/>
      <c r="M162" s="234" t="s">
        <v>1</v>
      </c>
      <c r="N162" s="235" t="s">
        <v>41</v>
      </c>
      <c r="O162" s="92"/>
      <c r="P162" s="236">
        <f>O162*H162</f>
        <v>0</v>
      </c>
      <c r="Q162" s="236">
        <v>0</v>
      </c>
      <c r="R162" s="236">
        <f>Q162*H162</f>
        <v>0</v>
      </c>
      <c r="S162" s="236">
        <v>0</v>
      </c>
      <c r="T162" s="237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8" t="s">
        <v>1140</v>
      </c>
      <c r="AT162" s="238" t="s">
        <v>159</v>
      </c>
      <c r="AU162" s="238" t="s">
        <v>83</v>
      </c>
      <c r="AY162" s="18" t="s">
        <v>156</v>
      </c>
      <c r="BE162" s="239">
        <f>IF(N162="základní",J162,0)</f>
        <v>0</v>
      </c>
      <c r="BF162" s="239">
        <f>IF(N162="snížená",J162,0)</f>
        <v>0</v>
      </c>
      <c r="BG162" s="239">
        <f>IF(N162="zákl. přenesená",J162,0)</f>
        <v>0</v>
      </c>
      <c r="BH162" s="239">
        <f>IF(N162="sníž. přenesená",J162,0)</f>
        <v>0</v>
      </c>
      <c r="BI162" s="239">
        <f>IF(N162="nulová",J162,0)</f>
        <v>0</v>
      </c>
      <c r="BJ162" s="18" t="s">
        <v>83</v>
      </c>
      <c r="BK162" s="239">
        <f>ROUND(I162*H162,2)</f>
        <v>0</v>
      </c>
      <c r="BL162" s="18" t="s">
        <v>1140</v>
      </c>
      <c r="BM162" s="238" t="s">
        <v>2578</v>
      </c>
    </row>
    <row r="163" spans="1:65" s="2" customFormat="1" ht="21.75" customHeight="1">
      <c r="A163" s="39"/>
      <c r="B163" s="40"/>
      <c r="C163" s="227" t="s">
        <v>496</v>
      </c>
      <c r="D163" s="227" t="s">
        <v>159</v>
      </c>
      <c r="E163" s="228" t="s">
        <v>2579</v>
      </c>
      <c r="F163" s="229" t="s">
        <v>2580</v>
      </c>
      <c r="G163" s="230" t="s">
        <v>2526</v>
      </c>
      <c r="H163" s="231">
        <v>30</v>
      </c>
      <c r="I163" s="232"/>
      <c r="J163" s="233">
        <f>ROUND(I163*H163,2)</f>
        <v>0</v>
      </c>
      <c r="K163" s="229" t="s">
        <v>1</v>
      </c>
      <c r="L163" s="45"/>
      <c r="M163" s="234" t="s">
        <v>1</v>
      </c>
      <c r="N163" s="235" t="s">
        <v>41</v>
      </c>
      <c r="O163" s="92"/>
      <c r="P163" s="236">
        <f>O163*H163</f>
        <v>0</v>
      </c>
      <c r="Q163" s="236">
        <v>0</v>
      </c>
      <c r="R163" s="236">
        <f>Q163*H163</f>
        <v>0</v>
      </c>
      <c r="S163" s="236">
        <v>0</v>
      </c>
      <c r="T163" s="237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8" t="s">
        <v>1140</v>
      </c>
      <c r="AT163" s="238" t="s">
        <v>159</v>
      </c>
      <c r="AU163" s="238" t="s">
        <v>83</v>
      </c>
      <c r="AY163" s="18" t="s">
        <v>156</v>
      </c>
      <c r="BE163" s="239">
        <f>IF(N163="základní",J163,0)</f>
        <v>0</v>
      </c>
      <c r="BF163" s="239">
        <f>IF(N163="snížená",J163,0)</f>
        <v>0</v>
      </c>
      <c r="BG163" s="239">
        <f>IF(N163="zákl. přenesená",J163,0)</f>
        <v>0</v>
      </c>
      <c r="BH163" s="239">
        <f>IF(N163="sníž. přenesená",J163,0)</f>
        <v>0</v>
      </c>
      <c r="BI163" s="239">
        <f>IF(N163="nulová",J163,0)</f>
        <v>0</v>
      </c>
      <c r="BJ163" s="18" t="s">
        <v>83</v>
      </c>
      <c r="BK163" s="239">
        <f>ROUND(I163*H163,2)</f>
        <v>0</v>
      </c>
      <c r="BL163" s="18" t="s">
        <v>1140</v>
      </c>
      <c r="BM163" s="238" t="s">
        <v>2581</v>
      </c>
    </row>
    <row r="164" spans="1:65" s="2" customFormat="1" ht="16.5" customHeight="1">
      <c r="A164" s="39"/>
      <c r="B164" s="40"/>
      <c r="C164" s="245" t="s">
        <v>500</v>
      </c>
      <c r="D164" s="245" t="s">
        <v>220</v>
      </c>
      <c r="E164" s="246" t="s">
        <v>2582</v>
      </c>
      <c r="F164" s="247" t="s">
        <v>2583</v>
      </c>
      <c r="G164" s="248" t="s">
        <v>2526</v>
      </c>
      <c r="H164" s="249">
        <v>18</v>
      </c>
      <c r="I164" s="250"/>
      <c r="J164" s="251">
        <f>ROUND(I164*H164,2)</f>
        <v>0</v>
      </c>
      <c r="K164" s="247" t="s">
        <v>1</v>
      </c>
      <c r="L164" s="252"/>
      <c r="M164" s="253" t="s">
        <v>1</v>
      </c>
      <c r="N164" s="254" t="s">
        <v>41</v>
      </c>
      <c r="O164" s="92"/>
      <c r="P164" s="236">
        <f>O164*H164</f>
        <v>0</v>
      </c>
      <c r="Q164" s="236">
        <v>0</v>
      </c>
      <c r="R164" s="236">
        <f>Q164*H164</f>
        <v>0</v>
      </c>
      <c r="S164" s="236">
        <v>0</v>
      </c>
      <c r="T164" s="237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8" t="s">
        <v>2500</v>
      </c>
      <c r="AT164" s="238" t="s">
        <v>220</v>
      </c>
      <c r="AU164" s="238" t="s">
        <v>83</v>
      </c>
      <c r="AY164" s="18" t="s">
        <v>156</v>
      </c>
      <c r="BE164" s="239">
        <f>IF(N164="základní",J164,0)</f>
        <v>0</v>
      </c>
      <c r="BF164" s="239">
        <f>IF(N164="snížená",J164,0)</f>
        <v>0</v>
      </c>
      <c r="BG164" s="239">
        <f>IF(N164="zákl. přenesená",J164,0)</f>
        <v>0</v>
      </c>
      <c r="BH164" s="239">
        <f>IF(N164="sníž. přenesená",J164,0)</f>
        <v>0</v>
      </c>
      <c r="BI164" s="239">
        <f>IF(N164="nulová",J164,0)</f>
        <v>0</v>
      </c>
      <c r="BJ164" s="18" t="s">
        <v>83</v>
      </c>
      <c r="BK164" s="239">
        <f>ROUND(I164*H164,2)</f>
        <v>0</v>
      </c>
      <c r="BL164" s="18" t="s">
        <v>1140</v>
      </c>
      <c r="BM164" s="238" t="s">
        <v>2584</v>
      </c>
    </row>
    <row r="165" spans="1:65" s="2" customFormat="1" ht="16.5" customHeight="1">
      <c r="A165" s="39"/>
      <c r="B165" s="40"/>
      <c r="C165" s="245" t="s">
        <v>506</v>
      </c>
      <c r="D165" s="245" t="s">
        <v>220</v>
      </c>
      <c r="E165" s="246" t="s">
        <v>2585</v>
      </c>
      <c r="F165" s="247" t="s">
        <v>2586</v>
      </c>
      <c r="G165" s="248" t="s">
        <v>2526</v>
      </c>
      <c r="H165" s="249">
        <v>5</v>
      </c>
      <c r="I165" s="250"/>
      <c r="J165" s="251">
        <f>ROUND(I165*H165,2)</f>
        <v>0</v>
      </c>
      <c r="K165" s="247" t="s">
        <v>1</v>
      </c>
      <c r="L165" s="252"/>
      <c r="M165" s="253" t="s">
        <v>1</v>
      </c>
      <c r="N165" s="254" t="s">
        <v>41</v>
      </c>
      <c r="O165" s="92"/>
      <c r="P165" s="236">
        <f>O165*H165</f>
        <v>0</v>
      </c>
      <c r="Q165" s="236">
        <v>0</v>
      </c>
      <c r="R165" s="236">
        <f>Q165*H165</f>
        <v>0</v>
      </c>
      <c r="S165" s="236">
        <v>0</v>
      </c>
      <c r="T165" s="237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8" t="s">
        <v>2500</v>
      </c>
      <c r="AT165" s="238" t="s">
        <v>220</v>
      </c>
      <c r="AU165" s="238" t="s">
        <v>83</v>
      </c>
      <c r="AY165" s="18" t="s">
        <v>156</v>
      </c>
      <c r="BE165" s="239">
        <f>IF(N165="základní",J165,0)</f>
        <v>0</v>
      </c>
      <c r="BF165" s="239">
        <f>IF(N165="snížená",J165,0)</f>
        <v>0</v>
      </c>
      <c r="BG165" s="239">
        <f>IF(N165="zákl. přenesená",J165,0)</f>
        <v>0</v>
      </c>
      <c r="BH165" s="239">
        <f>IF(N165="sníž. přenesená",J165,0)</f>
        <v>0</v>
      </c>
      <c r="BI165" s="239">
        <f>IF(N165="nulová",J165,0)</f>
        <v>0</v>
      </c>
      <c r="BJ165" s="18" t="s">
        <v>83</v>
      </c>
      <c r="BK165" s="239">
        <f>ROUND(I165*H165,2)</f>
        <v>0</v>
      </c>
      <c r="BL165" s="18" t="s">
        <v>1140</v>
      </c>
      <c r="BM165" s="238" t="s">
        <v>2587</v>
      </c>
    </row>
    <row r="166" spans="1:65" s="2" customFormat="1" ht="16.5" customHeight="1">
      <c r="A166" s="39"/>
      <c r="B166" s="40"/>
      <c r="C166" s="245" t="s">
        <v>512</v>
      </c>
      <c r="D166" s="245" t="s">
        <v>220</v>
      </c>
      <c r="E166" s="246" t="s">
        <v>2588</v>
      </c>
      <c r="F166" s="247" t="s">
        <v>2589</v>
      </c>
      <c r="G166" s="248" t="s">
        <v>2526</v>
      </c>
      <c r="H166" s="249">
        <v>32</v>
      </c>
      <c r="I166" s="250"/>
      <c r="J166" s="251">
        <f>ROUND(I166*H166,2)</f>
        <v>0</v>
      </c>
      <c r="K166" s="247" t="s">
        <v>1</v>
      </c>
      <c r="L166" s="252"/>
      <c r="M166" s="253" t="s">
        <v>1</v>
      </c>
      <c r="N166" s="254" t="s">
        <v>41</v>
      </c>
      <c r="O166" s="92"/>
      <c r="P166" s="236">
        <f>O166*H166</f>
        <v>0</v>
      </c>
      <c r="Q166" s="236">
        <v>0</v>
      </c>
      <c r="R166" s="236">
        <f>Q166*H166</f>
        <v>0</v>
      </c>
      <c r="S166" s="236">
        <v>0</v>
      </c>
      <c r="T166" s="237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8" t="s">
        <v>2500</v>
      </c>
      <c r="AT166" s="238" t="s">
        <v>220</v>
      </c>
      <c r="AU166" s="238" t="s">
        <v>83</v>
      </c>
      <c r="AY166" s="18" t="s">
        <v>156</v>
      </c>
      <c r="BE166" s="239">
        <f>IF(N166="základní",J166,0)</f>
        <v>0</v>
      </c>
      <c r="BF166" s="239">
        <f>IF(N166="snížená",J166,0)</f>
        <v>0</v>
      </c>
      <c r="BG166" s="239">
        <f>IF(N166="zákl. přenesená",J166,0)</f>
        <v>0</v>
      </c>
      <c r="BH166" s="239">
        <f>IF(N166="sníž. přenesená",J166,0)</f>
        <v>0</v>
      </c>
      <c r="BI166" s="239">
        <f>IF(N166="nulová",J166,0)</f>
        <v>0</v>
      </c>
      <c r="BJ166" s="18" t="s">
        <v>83</v>
      </c>
      <c r="BK166" s="239">
        <f>ROUND(I166*H166,2)</f>
        <v>0</v>
      </c>
      <c r="BL166" s="18" t="s">
        <v>1140</v>
      </c>
      <c r="BM166" s="238" t="s">
        <v>2590</v>
      </c>
    </row>
    <row r="167" spans="1:65" s="2" customFormat="1" ht="16.5" customHeight="1">
      <c r="A167" s="39"/>
      <c r="B167" s="40"/>
      <c r="C167" s="245" t="s">
        <v>518</v>
      </c>
      <c r="D167" s="245" t="s">
        <v>220</v>
      </c>
      <c r="E167" s="246" t="s">
        <v>2591</v>
      </c>
      <c r="F167" s="247" t="s">
        <v>2592</v>
      </c>
      <c r="G167" s="248" t="s">
        <v>2526</v>
      </c>
      <c r="H167" s="249">
        <v>6</v>
      </c>
      <c r="I167" s="250"/>
      <c r="J167" s="251">
        <f>ROUND(I167*H167,2)</f>
        <v>0</v>
      </c>
      <c r="K167" s="247" t="s">
        <v>1</v>
      </c>
      <c r="L167" s="252"/>
      <c r="M167" s="253" t="s">
        <v>1</v>
      </c>
      <c r="N167" s="254" t="s">
        <v>41</v>
      </c>
      <c r="O167" s="92"/>
      <c r="P167" s="236">
        <f>O167*H167</f>
        <v>0</v>
      </c>
      <c r="Q167" s="236">
        <v>0</v>
      </c>
      <c r="R167" s="236">
        <f>Q167*H167</f>
        <v>0</v>
      </c>
      <c r="S167" s="236">
        <v>0</v>
      </c>
      <c r="T167" s="237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8" t="s">
        <v>2500</v>
      </c>
      <c r="AT167" s="238" t="s">
        <v>220</v>
      </c>
      <c r="AU167" s="238" t="s">
        <v>83</v>
      </c>
      <c r="AY167" s="18" t="s">
        <v>156</v>
      </c>
      <c r="BE167" s="239">
        <f>IF(N167="základní",J167,0)</f>
        <v>0</v>
      </c>
      <c r="BF167" s="239">
        <f>IF(N167="snížená",J167,0)</f>
        <v>0</v>
      </c>
      <c r="BG167" s="239">
        <f>IF(N167="zákl. přenesená",J167,0)</f>
        <v>0</v>
      </c>
      <c r="BH167" s="239">
        <f>IF(N167="sníž. přenesená",J167,0)</f>
        <v>0</v>
      </c>
      <c r="BI167" s="239">
        <f>IF(N167="nulová",J167,0)</f>
        <v>0</v>
      </c>
      <c r="BJ167" s="18" t="s">
        <v>83</v>
      </c>
      <c r="BK167" s="239">
        <f>ROUND(I167*H167,2)</f>
        <v>0</v>
      </c>
      <c r="BL167" s="18" t="s">
        <v>1140</v>
      </c>
      <c r="BM167" s="238" t="s">
        <v>2593</v>
      </c>
    </row>
    <row r="168" spans="1:65" s="2" customFormat="1" ht="16.5" customHeight="1">
      <c r="A168" s="39"/>
      <c r="B168" s="40"/>
      <c r="C168" s="245" t="s">
        <v>531</v>
      </c>
      <c r="D168" s="245" t="s">
        <v>220</v>
      </c>
      <c r="E168" s="246" t="s">
        <v>2594</v>
      </c>
      <c r="F168" s="247" t="s">
        <v>2595</v>
      </c>
      <c r="G168" s="248" t="s">
        <v>2526</v>
      </c>
      <c r="H168" s="249">
        <v>2</v>
      </c>
      <c r="I168" s="250"/>
      <c r="J168" s="251">
        <f>ROUND(I168*H168,2)</f>
        <v>0</v>
      </c>
      <c r="K168" s="247" t="s">
        <v>1</v>
      </c>
      <c r="L168" s="252"/>
      <c r="M168" s="253" t="s">
        <v>1</v>
      </c>
      <c r="N168" s="254" t="s">
        <v>41</v>
      </c>
      <c r="O168" s="92"/>
      <c r="P168" s="236">
        <f>O168*H168</f>
        <v>0</v>
      </c>
      <c r="Q168" s="236">
        <v>0</v>
      </c>
      <c r="R168" s="236">
        <f>Q168*H168</f>
        <v>0</v>
      </c>
      <c r="S168" s="236">
        <v>0</v>
      </c>
      <c r="T168" s="237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8" t="s">
        <v>2500</v>
      </c>
      <c r="AT168" s="238" t="s">
        <v>220</v>
      </c>
      <c r="AU168" s="238" t="s">
        <v>83</v>
      </c>
      <c r="AY168" s="18" t="s">
        <v>156</v>
      </c>
      <c r="BE168" s="239">
        <f>IF(N168="základní",J168,0)</f>
        <v>0</v>
      </c>
      <c r="BF168" s="239">
        <f>IF(N168="snížená",J168,0)</f>
        <v>0</v>
      </c>
      <c r="BG168" s="239">
        <f>IF(N168="zákl. přenesená",J168,0)</f>
        <v>0</v>
      </c>
      <c r="BH168" s="239">
        <f>IF(N168="sníž. přenesená",J168,0)</f>
        <v>0</v>
      </c>
      <c r="BI168" s="239">
        <f>IF(N168="nulová",J168,0)</f>
        <v>0</v>
      </c>
      <c r="BJ168" s="18" t="s">
        <v>83</v>
      </c>
      <c r="BK168" s="239">
        <f>ROUND(I168*H168,2)</f>
        <v>0</v>
      </c>
      <c r="BL168" s="18" t="s">
        <v>1140</v>
      </c>
      <c r="BM168" s="238" t="s">
        <v>2596</v>
      </c>
    </row>
    <row r="169" spans="1:65" s="2" customFormat="1" ht="16.5" customHeight="1">
      <c r="A169" s="39"/>
      <c r="B169" s="40"/>
      <c r="C169" s="245" t="s">
        <v>543</v>
      </c>
      <c r="D169" s="245" t="s">
        <v>220</v>
      </c>
      <c r="E169" s="246" t="s">
        <v>2597</v>
      </c>
      <c r="F169" s="247" t="s">
        <v>2598</v>
      </c>
      <c r="G169" s="248" t="s">
        <v>2526</v>
      </c>
      <c r="H169" s="249">
        <v>6</v>
      </c>
      <c r="I169" s="250"/>
      <c r="J169" s="251">
        <f>ROUND(I169*H169,2)</f>
        <v>0</v>
      </c>
      <c r="K169" s="247" t="s">
        <v>1</v>
      </c>
      <c r="L169" s="252"/>
      <c r="M169" s="253" t="s">
        <v>1</v>
      </c>
      <c r="N169" s="254" t="s">
        <v>41</v>
      </c>
      <c r="O169" s="92"/>
      <c r="P169" s="236">
        <f>O169*H169</f>
        <v>0</v>
      </c>
      <c r="Q169" s="236">
        <v>0</v>
      </c>
      <c r="R169" s="236">
        <f>Q169*H169</f>
        <v>0</v>
      </c>
      <c r="S169" s="236">
        <v>0</v>
      </c>
      <c r="T169" s="237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8" t="s">
        <v>2500</v>
      </c>
      <c r="AT169" s="238" t="s">
        <v>220</v>
      </c>
      <c r="AU169" s="238" t="s">
        <v>83</v>
      </c>
      <c r="AY169" s="18" t="s">
        <v>156</v>
      </c>
      <c r="BE169" s="239">
        <f>IF(N169="základní",J169,0)</f>
        <v>0</v>
      </c>
      <c r="BF169" s="239">
        <f>IF(N169="snížená",J169,0)</f>
        <v>0</v>
      </c>
      <c r="BG169" s="239">
        <f>IF(N169="zákl. přenesená",J169,0)</f>
        <v>0</v>
      </c>
      <c r="BH169" s="239">
        <f>IF(N169="sníž. přenesená",J169,0)</f>
        <v>0</v>
      </c>
      <c r="BI169" s="239">
        <f>IF(N169="nulová",J169,0)</f>
        <v>0</v>
      </c>
      <c r="BJ169" s="18" t="s">
        <v>83</v>
      </c>
      <c r="BK169" s="239">
        <f>ROUND(I169*H169,2)</f>
        <v>0</v>
      </c>
      <c r="BL169" s="18" t="s">
        <v>1140</v>
      </c>
      <c r="BM169" s="238" t="s">
        <v>2599</v>
      </c>
    </row>
    <row r="170" spans="1:65" s="2" customFormat="1" ht="16.5" customHeight="1">
      <c r="A170" s="39"/>
      <c r="B170" s="40"/>
      <c r="C170" s="245" t="s">
        <v>547</v>
      </c>
      <c r="D170" s="245" t="s">
        <v>220</v>
      </c>
      <c r="E170" s="246" t="s">
        <v>2600</v>
      </c>
      <c r="F170" s="247" t="s">
        <v>2601</v>
      </c>
      <c r="G170" s="248" t="s">
        <v>2526</v>
      </c>
      <c r="H170" s="249">
        <v>3</v>
      </c>
      <c r="I170" s="250"/>
      <c r="J170" s="251">
        <f>ROUND(I170*H170,2)</f>
        <v>0</v>
      </c>
      <c r="K170" s="247" t="s">
        <v>1</v>
      </c>
      <c r="L170" s="252"/>
      <c r="M170" s="253" t="s">
        <v>1</v>
      </c>
      <c r="N170" s="254" t="s">
        <v>41</v>
      </c>
      <c r="O170" s="92"/>
      <c r="P170" s="236">
        <f>O170*H170</f>
        <v>0</v>
      </c>
      <c r="Q170" s="236">
        <v>0</v>
      </c>
      <c r="R170" s="236">
        <f>Q170*H170</f>
        <v>0</v>
      </c>
      <c r="S170" s="236">
        <v>0</v>
      </c>
      <c r="T170" s="237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8" t="s">
        <v>2500</v>
      </c>
      <c r="AT170" s="238" t="s">
        <v>220</v>
      </c>
      <c r="AU170" s="238" t="s">
        <v>83</v>
      </c>
      <c r="AY170" s="18" t="s">
        <v>156</v>
      </c>
      <c r="BE170" s="239">
        <f>IF(N170="základní",J170,0)</f>
        <v>0</v>
      </c>
      <c r="BF170" s="239">
        <f>IF(N170="snížená",J170,0)</f>
        <v>0</v>
      </c>
      <c r="BG170" s="239">
        <f>IF(N170="zákl. přenesená",J170,0)</f>
        <v>0</v>
      </c>
      <c r="BH170" s="239">
        <f>IF(N170="sníž. přenesená",J170,0)</f>
        <v>0</v>
      </c>
      <c r="BI170" s="239">
        <f>IF(N170="nulová",J170,0)</f>
        <v>0</v>
      </c>
      <c r="BJ170" s="18" t="s">
        <v>83</v>
      </c>
      <c r="BK170" s="239">
        <f>ROUND(I170*H170,2)</f>
        <v>0</v>
      </c>
      <c r="BL170" s="18" t="s">
        <v>1140</v>
      </c>
      <c r="BM170" s="238" t="s">
        <v>2602</v>
      </c>
    </row>
    <row r="171" spans="1:65" s="2" customFormat="1" ht="16.5" customHeight="1">
      <c r="A171" s="39"/>
      <c r="B171" s="40"/>
      <c r="C171" s="245" t="s">
        <v>556</v>
      </c>
      <c r="D171" s="245" t="s">
        <v>220</v>
      </c>
      <c r="E171" s="246" t="s">
        <v>2603</v>
      </c>
      <c r="F171" s="247" t="s">
        <v>2604</v>
      </c>
      <c r="G171" s="248" t="s">
        <v>2526</v>
      </c>
      <c r="H171" s="249">
        <v>10</v>
      </c>
      <c r="I171" s="250"/>
      <c r="J171" s="251">
        <f>ROUND(I171*H171,2)</f>
        <v>0</v>
      </c>
      <c r="K171" s="247" t="s">
        <v>1</v>
      </c>
      <c r="L171" s="252"/>
      <c r="M171" s="253" t="s">
        <v>1</v>
      </c>
      <c r="N171" s="254" t="s">
        <v>41</v>
      </c>
      <c r="O171" s="92"/>
      <c r="P171" s="236">
        <f>O171*H171</f>
        <v>0</v>
      </c>
      <c r="Q171" s="236">
        <v>0</v>
      </c>
      <c r="R171" s="236">
        <f>Q171*H171</f>
        <v>0</v>
      </c>
      <c r="S171" s="236">
        <v>0</v>
      </c>
      <c r="T171" s="237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8" t="s">
        <v>2500</v>
      </c>
      <c r="AT171" s="238" t="s">
        <v>220</v>
      </c>
      <c r="AU171" s="238" t="s">
        <v>83</v>
      </c>
      <c r="AY171" s="18" t="s">
        <v>156</v>
      </c>
      <c r="BE171" s="239">
        <f>IF(N171="základní",J171,0)</f>
        <v>0</v>
      </c>
      <c r="BF171" s="239">
        <f>IF(N171="snížená",J171,0)</f>
        <v>0</v>
      </c>
      <c r="BG171" s="239">
        <f>IF(N171="zákl. přenesená",J171,0)</f>
        <v>0</v>
      </c>
      <c r="BH171" s="239">
        <f>IF(N171="sníž. přenesená",J171,0)</f>
        <v>0</v>
      </c>
      <c r="BI171" s="239">
        <f>IF(N171="nulová",J171,0)</f>
        <v>0</v>
      </c>
      <c r="BJ171" s="18" t="s">
        <v>83</v>
      </c>
      <c r="BK171" s="239">
        <f>ROUND(I171*H171,2)</f>
        <v>0</v>
      </c>
      <c r="BL171" s="18" t="s">
        <v>1140</v>
      </c>
      <c r="BM171" s="238" t="s">
        <v>2605</v>
      </c>
    </row>
    <row r="172" spans="1:65" s="2" customFormat="1" ht="16.5" customHeight="1">
      <c r="A172" s="39"/>
      <c r="B172" s="40"/>
      <c r="C172" s="245" t="s">
        <v>565</v>
      </c>
      <c r="D172" s="245" t="s">
        <v>220</v>
      </c>
      <c r="E172" s="246" t="s">
        <v>2606</v>
      </c>
      <c r="F172" s="247" t="s">
        <v>2607</v>
      </c>
      <c r="G172" s="248" t="s">
        <v>2526</v>
      </c>
      <c r="H172" s="249">
        <v>20</v>
      </c>
      <c r="I172" s="250"/>
      <c r="J172" s="251">
        <f>ROUND(I172*H172,2)</f>
        <v>0</v>
      </c>
      <c r="K172" s="247" t="s">
        <v>1</v>
      </c>
      <c r="L172" s="252"/>
      <c r="M172" s="253" t="s">
        <v>1</v>
      </c>
      <c r="N172" s="254" t="s">
        <v>41</v>
      </c>
      <c r="O172" s="92"/>
      <c r="P172" s="236">
        <f>O172*H172</f>
        <v>0</v>
      </c>
      <c r="Q172" s="236">
        <v>0</v>
      </c>
      <c r="R172" s="236">
        <f>Q172*H172</f>
        <v>0</v>
      </c>
      <c r="S172" s="236">
        <v>0</v>
      </c>
      <c r="T172" s="237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8" t="s">
        <v>2500</v>
      </c>
      <c r="AT172" s="238" t="s">
        <v>220</v>
      </c>
      <c r="AU172" s="238" t="s">
        <v>83</v>
      </c>
      <c r="AY172" s="18" t="s">
        <v>156</v>
      </c>
      <c r="BE172" s="239">
        <f>IF(N172="základní",J172,0)</f>
        <v>0</v>
      </c>
      <c r="BF172" s="239">
        <f>IF(N172="snížená",J172,0)</f>
        <v>0</v>
      </c>
      <c r="BG172" s="239">
        <f>IF(N172="zákl. přenesená",J172,0)</f>
        <v>0</v>
      </c>
      <c r="BH172" s="239">
        <f>IF(N172="sníž. přenesená",J172,0)</f>
        <v>0</v>
      </c>
      <c r="BI172" s="239">
        <f>IF(N172="nulová",J172,0)</f>
        <v>0</v>
      </c>
      <c r="BJ172" s="18" t="s">
        <v>83</v>
      </c>
      <c r="BK172" s="239">
        <f>ROUND(I172*H172,2)</f>
        <v>0</v>
      </c>
      <c r="BL172" s="18" t="s">
        <v>1140</v>
      </c>
      <c r="BM172" s="238" t="s">
        <v>2608</v>
      </c>
    </row>
    <row r="173" spans="1:65" s="2" customFormat="1" ht="16.5" customHeight="1">
      <c r="A173" s="39"/>
      <c r="B173" s="40"/>
      <c r="C173" s="245" t="s">
        <v>569</v>
      </c>
      <c r="D173" s="245" t="s">
        <v>220</v>
      </c>
      <c r="E173" s="246" t="s">
        <v>2609</v>
      </c>
      <c r="F173" s="247" t="s">
        <v>2610</v>
      </c>
      <c r="G173" s="248" t="s">
        <v>2526</v>
      </c>
      <c r="H173" s="249">
        <v>52</v>
      </c>
      <c r="I173" s="250"/>
      <c r="J173" s="251">
        <f>ROUND(I173*H173,2)</f>
        <v>0</v>
      </c>
      <c r="K173" s="247" t="s">
        <v>1</v>
      </c>
      <c r="L173" s="252"/>
      <c r="M173" s="253" t="s">
        <v>1</v>
      </c>
      <c r="N173" s="254" t="s">
        <v>41</v>
      </c>
      <c r="O173" s="92"/>
      <c r="P173" s="236">
        <f>O173*H173</f>
        <v>0</v>
      </c>
      <c r="Q173" s="236">
        <v>0</v>
      </c>
      <c r="R173" s="236">
        <f>Q173*H173</f>
        <v>0</v>
      </c>
      <c r="S173" s="236">
        <v>0</v>
      </c>
      <c r="T173" s="237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8" t="s">
        <v>2500</v>
      </c>
      <c r="AT173" s="238" t="s">
        <v>220</v>
      </c>
      <c r="AU173" s="238" t="s">
        <v>83</v>
      </c>
      <c r="AY173" s="18" t="s">
        <v>156</v>
      </c>
      <c r="BE173" s="239">
        <f>IF(N173="základní",J173,0)</f>
        <v>0</v>
      </c>
      <c r="BF173" s="239">
        <f>IF(N173="snížená",J173,0)</f>
        <v>0</v>
      </c>
      <c r="BG173" s="239">
        <f>IF(N173="zákl. přenesená",J173,0)</f>
        <v>0</v>
      </c>
      <c r="BH173" s="239">
        <f>IF(N173="sníž. přenesená",J173,0)</f>
        <v>0</v>
      </c>
      <c r="BI173" s="239">
        <f>IF(N173="nulová",J173,0)</f>
        <v>0</v>
      </c>
      <c r="BJ173" s="18" t="s">
        <v>83</v>
      </c>
      <c r="BK173" s="239">
        <f>ROUND(I173*H173,2)</f>
        <v>0</v>
      </c>
      <c r="BL173" s="18" t="s">
        <v>1140</v>
      </c>
      <c r="BM173" s="238" t="s">
        <v>2611</v>
      </c>
    </row>
    <row r="174" spans="1:65" s="2" customFormat="1" ht="16.5" customHeight="1">
      <c r="A174" s="39"/>
      <c r="B174" s="40"/>
      <c r="C174" s="245" t="s">
        <v>579</v>
      </c>
      <c r="D174" s="245" t="s">
        <v>220</v>
      </c>
      <c r="E174" s="246" t="s">
        <v>2612</v>
      </c>
      <c r="F174" s="247" t="s">
        <v>2613</v>
      </c>
      <c r="G174" s="248" t="s">
        <v>2526</v>
      </c>
      <c r="H174" s="249">
        <v>1</v>
      </c>
      <c r="I174" s="250"/>
      <c r="J174" s="251">
        <f>ROUND(I174*H174,2)</f>
        <v>0</v>
      </c>
      <c r="K174" s="247" t="s">
        <v>1</v>
      </c>
      <c r="L174" s="252"/>
      <c r="M174" s="253" t="s">
        <v>1</v>
      </c>
      <c r="N174" s="254" t="s">
        <v>41</v>
      </c>
      <c r="O174" s="92"/>
      <c r="P174" s="236">
        <f>O174*H174</f>
        <v>0</v>
      </c>
      <c r="Q174" s="236">
        <v>0</v>
      </c>
      <c r="R174" s="236">
        <f>Q174*H174</f>
        <v>0</v>
      </c>
      <c r="S174" s="236">
        <v>0</v>
      </c>
      <c r="T174" s="237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8" t="s">
        <v>2500</v>
      </c>
      <c r="AT174" s="238" t="s">
        <v>220</v>
      </c>
      <c r="AU174" s="238" t="s">
        <v>83</v>
      </c>
      <c r="AY174" s="18" t="s">
        <v>156</v>
      </c>
      <c r="BE174" s="239">
        <f>IF(N174="základní",J174,0)</f>
        <v>0</v>
      </c>
      <c r="BF174" s="239">
        <f>IF(N174="snížená",J174,0)</f>
        <v>0</v>
      </c>
      <c r="BG174" s="239">
        <f>IF(N174="zákl. přenesená",J174,0)</f>
        <v>0</v>
      </c>
      <c r="BH174" s="239">
        <f>IF(N174="sníž. přenesená",J174,0)</f>
        <v>0</v>
      </c>
      <c r="BI174" s="239">
        <f>IF(N174="nulová",J174,0)</f>
        <v>0</v>
      </c>
      <c r="BJ174" s="18" t="s">
        <v>83</v>
      </c>
      <c r="BK174" s="239">
        <f>ROUND(I174*H174,2)</f>
        <v>0</v>
      </c>
      <c r="BL174" s="18" t="s">
        <v>1140</v>
      </c>
      <c r="BM174" s="238" t="s">
        <v>2614</v>
      </c>
    </row>
    <row r="175" spans="1:65" s="2" customFormat="1" ht="16.5" customHeight="1">
      <c r="A175" s="39"/>
      <c r="B175" s="40"/>
      <c r="C175" s="245" t="s">
        <v>585</v>
      </c>
      <c r="D175" s="245" t="s">
        <v>220</v>
      </c>
      <c r="E175" s="246" t="s">
        <v>2615</v>
      </c>
      <c r="F175" s="247" t="s">
        <v>2616</v>
      </c>
      <c r="G175" s="248" t="s">
        <v>2526</v>
      </c>
      <c r="H175" s="249">
        <v>5</v>
      </c>
      <c r="I175" s="250"/>
      <c r="J175" s="251">
        <f>ROUND(I175*H175,2)</f>
        <v>0</v>
      </c>
      <c r="K175" s="247" t="s">
        <v>1</v>
      </c>
      <c r="L175" s="252"/>
      <c r="M175" s="253" t="s">
        <v>1</v>
      </c>
      <c r="N175" s="254" t="s">
        <v>41</v>
      </c>
      <c r="O175" s="92"/>
      <c r="P175" s="236">
        <f>O175*H175</f>
        <v>0</v>
      </c>
      <c r="Q175" s="236">
        <v>0</v>
      </c>
      <c r="R175" s="236">
        <f>Q175*H175</f>
        <v>0</v>
      </c>
      <c r="S175" s="236">
        <v>0</v>
      </c>
      <c r="T175" s="237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8" t="s">
        <v>2500</v>
      </c>
      <c r="AT175" s="238" t="s">
        <v>220</v>
      </c>
      <c r="AU175" s="238" t="s">
        <v>83</v>
      </c>
      <c r="AY175" s="18" t="s">
        <v>156</v>
      </c>
      <c r="BE175" s="239">
        <f>IF(N175="základní",J175,0)</f>
        <v>0</v>
      </c>
      <c r="BF175" s="239">
        <f>IF(N175="snížená",J175,0)</f>
        <v>0</v>
      </c>
      <c r="BG175" s="239">
        <f>IF(N175="zákl. přenesená",J175,0)</f>
        <v>0</v>
      </c>
      <c r="BH175" s="239">
        <f>IF(N175="sníž. přenesená",J175,0)</f>
        <v>0</v>
      </c>
      <c r="BI175" s="239">
        <f>IF(N175="nulová",J175,0)</f>
        <v>0</v>
      </c>
      <c r="BJ175" s="18" t="s">
        <v>83</v>
      </c>
      <c r="BK175" s="239">
        <f>ROUND(I175*H175,2)</f>
        <v>0</v>
      </c>
      <c r="BL175" s="18" t="s">
        <v>1140</v>
      </c>
      <c r="BM175" s="238" t="s">
        <v>2617</v>
      </c>
    </row>
    <row r="176" spans="1:65" s="2" customFormat="1" ht="16.5" customHeight="1">
      <c r="A176" s="39"/>
      <c r="B176" s="40"/>
      <c r="C176" s="245" t="s">
        <v>600</v>
      </c>
      <c r="D176" s="245" t="s">
        <v>220</v>
      </c>
      <c r="E176" s="246" t="s">
        <v>2618</v>
      </c>
      <c r="F176" s="247" t="s">
        <v>2619</v>
      </c>
      <c r="G176" s="248" t="s">
        <v>2526</v>
      </c>
      <c r="H176" s="249">
        <v>5</v>
      </c>
      <c r="I176" s="250"/>
      <c r="J176" s="251">
        <f>ROUND(I176*H176,2)</f>
        <v>0</v>
      </c>
      <c r="K176" s="247" t="s">
        <v>1</v>
      </c>
      <c r="L176" s="252"/>
      <c r="M176" s="253" t="s">
        <v>1</v>
      </c>
      <c r="N176" s="254" t="s">
        <v>41</v>
      </c>
      <c r="O176" s="92"/>
      <c r="P176" s="236">
        <f>O176*H176</f>
        <v>0</v>
      </c>
      <c r="Q176" s="236">
        <v>0</v>
      </c>
      <c r="R176" s="236">
        <f>Q176*H176</f>
        <v>0</v>
      </c>
      <c r="S176" s="236">
        <v>0</v>
      </c>
      <c r="T176" s="237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8" t="s">
        <v>2500</v>
      </c>
      <c r="AT176" s="238" t="s">
        <v>220</v>
      </c>
      <c r="AU176" s="238" t="s">
        <v>83</v>
      </c>
      <c r="AY176" s="18" t="s">
        <v>156</v>
      </c>
      <c r="BE176" s="239">
        <f>IF(N176="základní",J176,0)</f>
        <v>0</v>
      </c>
      <c r="BF176" s="239">
        <f>IF(N176="snížená",J176,0)</f>
        <v>0</v>
      </c>
      <c r="BG176" s="239">
        <f>IF(N176="zákl. přenesená",J176,0)</f>
        <v>0</v>
      </c>
      <c r="BH176" s="239">
        <f>IF(N176="sníž. přenesená",J176,0)</f>
        <v>0</v>
      </c>
      <c r="BI176" s="239">
        <f>IF(N176="nulová",J176,0)</f>
        <v>0</v>
      </c>
      <c r="BJ176" s="18" t="s">
        <v>83</v>
      </c>
      <c r="BK176" s="239">
        <f>ROUND(I176*H176,2)</f>
        <v>0</v>
      </c>
      <c r="BL176" s="18" t="s">
        <v>1140</v>
      </c>
      <c r="BM176" s="238" t="s">
        <v>2620</v>
      </c>
    </row>
    <row r="177" spans="1:65" s="2" customFormat="1" ht="16.5" customHeight="1">
      <c r="A177" s="39"/>
      <c r="B177" s="40"/>
      <c r="C177" s="245" t="s">
        <v>662</v>
      </c>
      <c r="D177" s="245" t="s">
        <v>220</v>
      </c>
      <c r="E177" s="246" t="s">
        <v>2621</v>
      </c>
      <c r="F177" s="247" t="s">
        <v>2622</v>
      </c>
      <c r="G177" s="248" t="s">
        <v>2526</v>
      </c>
      <c r="H177" s="249">
        <v>2</v>
      </c>
      <c r="I177" s="250"/>
      <c r="J177" s="251">
        <f>ROUND(I177*H177,2)</f>
        <v>0</v>
      </c>
      <c r="K177" s="247" t="s">
        <v>1</v>
      </c>
      <c r="L177" s="252"/>
      <c r="M177" s="253" t="s">
        <v>1</v>
      </c>
      <c r="N177" s="254" t="s">
        <v>41</v>
      </c>
      <c r="O177" s="92"/>
      <c r="P177" s="236">
        <f>O177*H177</f>
        <v>0</v>
      </c>
      <c r="Q177" s="236">
        <v>0</v>
      </c>
      <c r="R177" s="236">
        <f>Q177*H177</f>
        <v>0</v>
      </c>
      <c r="S177" s="236">
        <v>0</v>
      </c>
      <c r="T177" s="237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8" t="s">
        <v>2500</v>
      </c>
      <c r="AT177" s="238" t="s">
        <v>220</v>
      </c>
      <c r="AU177" s="238" t="s">
        <v>83</v>
      </c>
      <c r="AY177" s="18" t="s">
        <v>156</v>
      </c>
      <c r="BE177" s="239">
        <f>IF(N177="základní",J177,0)</f>
        <v>0</v>
      </c>
      <c r="BF177" s="239">
        <f>IF(N177="snížená",J177,0)</f>
        <v>0</v>
      </c>
      <c r="BG177" s="239">
        <f>IF(N177="zákl. přenesená",J177,0)</f>
        <v>0</v>
      </c>
      <c r="BH177" s="239">
        <f>IF(N177="sníž. přenesená",J177,0)</f>
        <v>0</v>
      </c>
      <c r="BI177" s="239">
        <f>IF(N177="nulová",J177,0)</f>
        <v>0</v>
      </c>
      <c r="BJ177" s="18" t="s">
        <v>83</v>
      </c>
      <c r="BK177" s="239">
        <f>ROUND(I177*H177,2)</f>
        <v>0</v>
      </c>
      <c r="BL177" s="18" t="s">
        <v>1140</v>
      </c>
      <c r="BM177" s="238" t="s">
        <v>2623</v>
      </c>
    </row>
    <row r="178" spans="1:65" s="2" customFormat="1" ht="16.5" customHeight="1">
      <c r="A178" s="39"/>
      <c r="B178" s="40"/>
      <c r="C178" s="245" t="s">
        <v>666</v>
      </c>
      <c r="D178" s="245" t="s">
        <v>220</v>
      </c>
      <c r="E178" s="246" t="s">
        <v>2624</v>
      </c>
      <c r="F178" s="247" t="s">
        <v>2625</v>
      </c>
      <c r="G178" s="248" t="s">
        <v>2526</v>
      </c>
      <c r="H178" s="249">
        <v>1</v>
      </c>
      <c r="I178" s="250"/>
      <c r="J178" s="251">
        <f>ROUND(I178*H178,2)</f>
        <v>0</v>
      </c>
      <c r="K178" s="247" t="s">
        <v>1</v>
      </c>
      <c r="L178" s="252"/>
      <c r="M178" s="253" t="s">
        <v>1</v>
      </c>
      <c r="N178" s="254" t="s">
        <v>41</v>
      </c>
      <c r="O178" s="92"/>
      <c r="P178" s="236">
        <f>O178*H178</f>
        <v>0</v>
      </c>
      <c r="Q178" s="236">
        <v>0</v>
      </c>
      <c r="R178" s="236">
        <f>Q178*H178</f>
        <v>0</v>
      </c>
      <c r="S178" s="236">
        <v>0</v>
      </c>
      <c r="T178" s="237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8" t="s">
        <v>2500</v>
      </c>
      <c r="AT178" s="238" t="s">
        <v>220</v>
      </c>
      <c r="AU178" s="238" t="s">
        <v>83</v>
      </c>
      <c r="AY178" s="18" t="s">
        <v>156</v>
      </c>
      <c r="BE178" s="239">
        <f>IF(N178="základní",J178,0)</f>
        <v>0</v>
      </c>
      <c r="BF178" s="239">
        <f>IF(N178="snížená",J178,0)</f>
        <v>0</v>
      </c>
      <c r="BG178" s="239">
        <f>IF(N178="zákl. přenesená",J178,0)</f>
        <v>0</v>
      </c>
      <c r="BH178" s="239">
        <f>IF(N178="sníž. přenesená",J178,0)</f>
        <v>0</v>
      </c>
      <c r="BI178" s="239">
        <f>IF(N178="nulová",J178,0)</f>
        <v>0</v>
      </c>
      <c r="BJ178" s="18" t="s">
        <v>83</v>
      </c>
      <c r="BK178" s="239">
        <f>ROUND(I178*H178,2)</f>
        <v>0</v>
      </c>
      <c r="BL178" s="18" t="s">
        <v>1140</v>
      </c>
      <c r="BM178" s="238" t="s">
        <v>2626</v>
      </c>
    </row>
    <row r="179" spans="1:65" s="2" customFormat="1" ht="16.5" customHeight="1">
      <c r="A179" s="39"/>
      <c r="B179" s="40"/>
      <c r="C179" s="245" t="s">
        <v>670</v>
      </c>
      <c r="D179" s="245" t="s">
        <v>220</v>
      </c>
      <c r="E179" s="246" t="s">
        <v>2627</v>
      </c>
      <c r="F179" s="247" t="s">
        <v>2628</v>
      </c>
      <c r="G179" s="248" t="s">
        <v>2526</v>
      </c>
      <c r="H179" s="249">
        <v>150</v>
      </c>
      <c r="I179" s="250"/>
      <c r="J179" s="251">
        <f>ROUND(I179*H179,2)</f>
        <v>0</v>
      </c>
      <c r="K179" s="247" t="s">
        <v>1</v>
      </c>
      <c r="L179" s="252"/>
      <c r="M179" s="253" t="s">
        <v>1</v>
      </c>
      <c r="N179" s="254" t="s">
        <v>41</v>
      </c>
      <c r="O179" s="92"/>
      <c r="P179" s="236">
        <f>O179*H179</f>
        <v>0</v>
      </c>
      <c r="Q179" s="236">
        <v>0</v>
      </c>
      <c r="R179" s="236">
        <f>Q179*H179</f>
        <v>0</v>
      </c>
      <c r="S179" s="236">
        <v>0</v>
      </c>
      <c r="T179" s="237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8" t="s">
        <v>2500</v>
      </c>
      <c r="AT179" s="238" t="s">
        <v>220</v>
      </c>
      <c r="AU179" s="238" t="s">
        <v>83</v>
      </c>
      <c r="AY179" s="18" t="s">
        <v>156</v>
      </c>
      <c r="BE179" s="239">
        <f>IF(N179="základní",J179,0)</f>
        <v>0</v>
      </c>
      <c r="BF179" s="239">
        <f>IF(N179="snížená",J179,0)</f>
        <v>0</v>
      </c>
      <c r="BG179" s="239">
        <f>IF(N179="zákl. přenesená",J179,0)</f>
        <v>0</v>
      </c>
      <c r="BH179" s="239">
        <f>IF(N179="sníž. přenesená",J179,0)</f>
        <v>0</v>
      </c>
      <c r="BI179" s="239">
        <f>IF(N179="nulová",J179,0)</f>
        <v>0</v>
      </c>
      <c r="BJ179" s="18" t="s">
        <v>83</v>
      </c>
      <c r="BK179" s="239">
        <f>ROUND(I179*H179,2)</f>
        <v>0</v>
      </c>
      <c r="BL179" s="18" t="s">
        <v>1140</v>
      </c>
      <c r="BM179" s="238" t="s">
        <v>2629</v>
      </c>
    </row>
    <row r="180" spans="1:65" s="2" customFormat="1" ht="16.5" customHeight="1">
      <c r="A180" s="39"/>
      <c r="B180" s="40"/>
      <c r="C180" s="245" t="s">
        <v>677</v>
      </c>
      <c r="D180" s="245" t="s">
        <v>220</v>
      </c>
      <c r="E180" s="246" t="s">
        <v>2630</v>
      </c>
      <c r="F180" s="247" t="s">
        <v>2631</v>
      </c>
      <c r="G180" s="248" t="s">
        <v>2526</v>
      </c>
      <c r="H180" s="249">
        <v>4</v>
      </c>
      <c r="I180" s="250"/>
      <c r="J180" s="251">
        <f>ROUND(I180*H180,2)</f>
        <v>0</v>
      </c>
      <c r="K180" s="247" t="s">
        <v>1</v>
      </c>
      <c r="L180" s="252"/>
      <c r="M180" s="253" t="s">
        <v>1</v>
      </c>
      <c r="N180" s="254" t="s">
        <v>41</v>
      </c>
      <c r="O180" s="92"/>
      <c r="P180" s="236">
        <f>O180*H180</f>
        <v>0</v>
      </c>
      <c r="Q180" s="236">
        <v>0</v>
      </c>
      <c r="R180" s="236">
        <f>Q180*H180</f>
        <v>0</v>
      </c>
      <c r="S180" s="236">
        <v>0</v>
      </c>
      <c r="T180" s="237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8" t="s">
        <v>2500</v>
      </c>
      <c r="AT180" s="238" t="s">
        <v>220</v>
      </c>
      <c r="AU180" s="238" t="s">
        <v>83</v>
      </c>
      <c r="AY180" s="18" t="s">
        <v>156</v>
      </c>
      <c r="BE180" s="239">
        <f>IF(N180="základní",J180,0)</f>
        <v>0</v>
      </c>
      <c r="BF180" s="239">
        <f>IF(N180="snížená",J180,0)</f>
        <v>0</v>
      </c>
      <c r="BG180" s="239">
        <f>IF(N180="zákl. přenesená",J180,0)</f>
        <v>0</v>
      </c>
      <c r="BH180" s="239">
        <f>IF(N180="sníž. přenesená",J180,0)</f>
        <v>0</v>
      </c>
      <c r="BI180" s="239">
        <f>IF(N180="nulová",J180,0)</f>
        <v>0</v>
      </c>
      <c r="BJ180" s="18" t="s">
        <v>83</v>
      </c>
      <c r="BK180" s="239">
        <f>ROUND(I180*H180,2)</f>
        <v>0</v>
      </c>
      <c r="BL180" s="18" t="s">
        <v>1140</v>
      </c>
      <c r="BM180" s="238" t="s">
        <v>2632</v>
      </c>
    </row>
    <row r="181" spans="1:65" s="2" customFormat="1" ht="16.5" customHeight="1">
      <c r="A181" s="39"/>
      <c r="B181" s="40"/>
      <c r="C181" s="245" t="s">
        <v>1093</v>
      </c>
      <c r="D181" s="245" t="s">
        <v>220</v>
      </c>
      <c r="E181" s="246" t="s">
        <v>2633</v>
      </c>
      <c r="F181" s="247" t="s">
        <v>2634</v>
      </c>
      <c r="G181" s="248" t="s">
        <v>2526</v>
      </c>
      <c r="H181" s="249">
        <v>32</v>
      </c>
      <c r="I181" s="250"/>
      <c r="J181" s="251">
        <f>ROUND(I181*H181,2)</f>
        <v>0</v>
      </c>
      <c r="K181" s="247" t="s">
        <v>1</v>
      </c>
      <c r="L181" s="252"/>
      <c r="M181" s="253" t="s">
        <v>1</v>
      </c>
      <c r="N181" s="254" t="s">
        <v>41</v>
      </c>
      <c r="O181" s="92"/>
      <c r="P181" s="236">
        <f>O181*H181</f>
        <v>0</v>
      </c>
      <c r="Q181" s="236">
        <v>0</v>
      </c>
      <c r="R181" s="236">
        <f>Q181*H181</f>
        <v>0</v>
      </c>
      <c r="S181" s="236">
        <v>0</v>
      </c>
      <c r="T181" s="237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8" t="s">
        <v>2500</v>
      </c>
      <c r="AT181" s="238" t="s">
        <v>220</v>
      </c>
      <c r="AU181" s="238" t="s">
        <v>83</v>
      </c>
      <c r="AY181" s="18" t="s">
        <v>156</v>
      </c>
      <c r="BE181" s="239">
        <f>IF(N181="základní",J181,0)</f>
        <v>0</v>
      </c>
      <c r="BF181" s="239">
        <f>IF(N181="snížená",J181,0)</f>
        <v>0</v>
      </c>
      <c r="BG181" s="239">
        <f>IF(N181="zákl. přenesená",J181,0)</f>
        <v>0</v>
      </c>
      <c r="BH181" s="239">
        <f>IF(N181="sníž. přenesená",J181,0)</f>
        <v>0</v>
      </c>
      <c r="BI181" s="239">
        <f>IF(N181="nulová",J181,0)</f>
        <v>0</v>
      </c>
      <c r="BJ181" s="18" t="s">
        <v>83</v>
      </c>
      <c r="BK181" s="239">
        <f>ROUND(I181*H181,2)</f>
        <v>0</v>
      </c>
      <c r="BL181" s="18" t="s">
        <v>1140</v>
      </c>
      <c r="BM181" s="238" t="s">
        <v>2635</v>
      </c>
    </row>
    <row r="182" spans="1:63" s="12" customFormat="1" ht="25.9" customHeight="1">
      <c r="A182" s="12"/>
      <c r="B182" s="211"/>
      <c r="C182" s="212"/>
      <c r="D182" s="213" t="s">
        <v>75</v>
      </c>
      <c r="E182" s="214" t="s">
        <v>2636</v>
      </c>
      <c r="F182" s="214" t="s">
        <v>2637</v>
      </c>
      <c r="G182" s="212"/>
      <c r="H182" s="212"/>
      <c r="I182" s="215"/>
      <c r="J182" s="216">
        <f>BK182</f>
        <v>0</v>
      </c>
      <c r="K182" s="212"/>
      <c r="L182" s="217"/>
      <c r="M182" s="218"/>
      <c r="N182" s="219"/>
      <c r="O182" s="219"/>
      <c r="P182" s="220">
        <f>SUM(P183:P191)</f>
        <v>0</v>
      </c>
      <c r="Q182" s="219"/>
      <c r="R182" s="220">
        <f>SUM(R183:R191)</f>
        <v>0</v>
      </c>
      <c r="S182" s="219"/>
      <c r="T182" s="221">
        <f>SUM(T183:T191)</f>
        <v>0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22" t="s">
        <v>83</v>
      </c>
      <c r="AT182" s="223" t="s">
        <v>75</v>
      </c>
      <c r="AU182" s="223" t="s">
        <v>76</v>
      </c>
      <c r="AY182" s="222" t="s">
        <v>156</v>
      </c>
      <c r="BK182" s="224">
        <f>SUM(BK183:BK191)</f>
        <v>0</v>
      </c>
    </row>
    <row r="183" spans="1:65" s="2" customFormat="1" ht="16.5" customHeight="1">
      <c r="A183" s="39"/>
      <c r="B183" s="40"/>
      <c r="C183" s="227" t="s">
        <v>1097</v>
      </c>
      <c r="D183" s="227" t="s">
        <v>159</v>
      </c>
      <c r="E183" s="228" t="s">
        <v>2638</v>
      </c>
      <c r="F183" s="229" t="s">
        <v>2639</v>
      </c>
      <c r="G183" s="230" t="s">
        <v>2526</v>
      </c>
      <c r="H183" s="231">
        <v>15</v>
      </c>
      <c r="I183" s="232"/>
      <c r="J183" s="233">
        <f>ROUND(I183*H183,2)</f>
        <v>0</v>
      </c>
      <c r="K183" s="229" t="s">
        <v>1</v>
      </c>
      <c r="L183" s="45"/>
      <c r="M183" s="234" t="s">
        <v>1</v>
      </c>
      <c r="N183" s="235" t="s">
        <v>41</v>
      </c>
      <c r="O183" s="92"/>
      <c r="P183" s="236">
        <f>O183*H183</f>
        <v>0</v>
      </c>
      <c r="Q183" s="236">
        <v>0</v>
      </c>
      <c r="R183" s="236">
        <f>Q183*H183</f>
        <v>0</v>
      </c>
      <c r="S183" s="236">
        <v>0</v>
      </c>
      <c r="T183" s="237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8" t="s">
        <v>1140</v>
      </c>
      <c r="AT183" s="238" t="s">
        <v>159</v>
      </c>
      <c r="AU183" s="238" t="s">
        <v>83</v>
      </c>
      <c r="AY183" s="18" t="s">
        <v>156</v>
      </c>
      <c r="BE183" s="239">
        <f>IF(N183="základní",J183,0)</f>
        <v>0</v>
      </c>
      <c r="BF183" s="239">
        <f>IF(N183="snížená",J183,0)</f>
        <v>0</v>
      </c>
      <c r="BG183" s="239">
        <f>IF(N183="zákl. přenesená",J183,0)</f>
        <v>0</v>
      </c>
      <c r="BH183" s="239">
        <f>IF(N183="sníž. přenesená",J183,0)</f>
        <v>0</v>
      </c>
      <c r="BI183" s="239">
        <f>IF(N183="nulová",J183,0)</f>
        <v>0</v>
      </c>
      <c r="BJ183" s="18" t="s">
        <v>83</v>
      </c>
      <c r="BK183" s="239">
        <f>ROUND(I183*H183,2)</f>
        <v>0</v>
      </c>
      <c r="BL183" s="18" t="s">
        <v>1140</v>
      </c>
      <c r="BM183" s="238" t="s">
        <v>2640</v>
      </c>
    </row>
    <row r="184" spans="1:65" s="2" customFormat="1" ht="16.5" customHeight="1">
      <c r="A184" s="39"/>
      <c r="B184" s="40"/>
      <c r="C184" s="227" t="s">
        <v>1101</v>
      </c>
      <c r="D184" s="227" t="s">
        <v>159</v>
      </c>
      <c r="E184" s="228" t="s">
        <v>2641</v>
      </c>
      <c r="F184" s="229" t="s">
        <v>2642</v>
      </c>
      <c r="G184" s="230" t="s">
        <v>2526</v>
      </c>
      <c r="H184" s="231">
        <v>86</v>
      </c>
      <c r="I184" s="232"/>
      <c r="J184" s="233">
        <f>ROUND(I184*H184,2)</f>
        <v>0</v>
      </c>
      <c r="K184" s="229" t="s">
        <v>1</v>
      </c>
      <c r="L184" s="45"/>
      <c r="M184" s="234" t="s">
        <v>1</v>
      </c>
      <c r="N184" s="235" t="s">
        <v>41</v>
      </c>
      <c r="O184" s="92"/>
      <c r="P184" s="236">
        <f>O184*H184</f>
        <v>0</v>
      </c>
      <c r="Q184" s="236">
        <v>0</v>
      </c>
      <c r="R184" s="236">
        <f>Q184*H184</f>
        <v>0</v>
      </c>
      <c r="S184" s="236">
        <v>0</v>
      </c>
      <c r="T184" s="237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8" t="s">
        <v>1140</v>
      </c>
      <c r="AT184" s="238" t="s">
        <v>159</v>
      </c>
      <c r="AU184" s="238" t="s">
        <v>83</v>
      </c>
      <c r="AY184" s="18" t="s">
        <v>156</v>
      </c>
      <c r="BE184" s="239">
        <f>IF(N184="základní",J184,0)</f>
        <v>0</v>
      </c>
      <c r="BF184" s="239">
        <f>IF(N184="snížená",J184,0)</f>
        <v>0</v>
      </c>
      <c r="BG184" s="239">
        <f>IF(N184="zákl. přenesená",J184,0)</f>
        <v>0</v>
      </c>
      <c r="BH184" s="239">
        <f>IF(N184="sníž. přenesená",J184,0)</f>
        <v>0</v>
      </c>
      <c r="BI184" s="239">
        <f>IF(N184="nulová",J184,0)</f>
        <v>0</v>
      </c>
      <c r="BJ184" s="18" t="s">
        <v>83</v>
      </c>
      <c r="BK184" s="239">
        <f>ROUND(I184*H184,2)</f>
        <v>0</v>
      </c>
      <c r="BL184" s="18" t="s">
        <v>1140</v>
      </c>
      <c r="BM184" s="238" t="s">
        <v>2643</v>
      </c>
    </row>
    <row r="185" spans="1:65" s="2" customFormat="1" ht="16.5" customHeight="1">
      <c r="A185" s="39"/>
      <c r="B185" s="40"/>
      <c r="C185" s="227" t="s">
        <v>1105</v>
      </c>
      <c r="D185" s="227" t="s">
        <v>159</v>
      </c>
      <c r="E185" s="228" t="s">
        <v>2644</v>
      </c>
      <c r="F185" s="229" t="s">
        <v>2645</v>
      </c>
      <c r="G185" s="230" t="s">
        <v>2526</v>
      </c>
      <c r="H185" s="231">
        <v>27</v>
      </c>
      <c r="I185" s="232"/>
      <c r="J185" s="233">
        <f>ROUND(I185*H185,2)</f>
        <v>0</v>
      </c>
      <c r="K185" s="229" t="s">
        <v>1</v>
      </c>
      <c r="L185" s="45"/>
      <c r="M185" s="234" t="s">
        <v>1</v>
      </c>
      <c r="N185" s="235" t="s">
        <v>41</v>
      </c>
      <c r="O185" s="92"/>
      <c r="P185" s="236">
        <f>O185*H185</f>
        <v>0</v>
      </c>
      <c r="Q185" s="236">
        <v>0</v>
      </c>
      <c r="R185" s="236">
        <f>Q185*H185</f>
        <v>0</v>
      </c>
      <c r="S185" s="236">
        <v>0</v>
      </c>
      <c r="T185" s="237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8" t="s">
        <v>1140</v>
      </c>
      <c r="AT185" s="238" t="s">
        <v>159</v>
      </c>
      <c r="AU185" s="238" t="s">
        <v>83</v>
      </c>
      <c r="AY185" s="18" t="s">
        <v>156</v>
      </c>
      <c r="BE185" s="239">
        <f>IF(N185="základní",J185,0)</f>
        <v>0</v>
      </c>
      <c r="BF185" s="239">
        <f>IF(N185="snížená",J185,0)</f>
        <v>0</v>
      </c>
      <c r="BG185" s="239">
        <f>IF(N185="zákl. přenesená",J185,0)</f>
        <v>0</v>
      </c>
      <c r="BH185" s="239">
        <f>IF(N185="sníž. přenesená",J185,0)</f>
        <v>0</v>
      </c>
      <c r="BI185" s="239">
        <f>IF(N185="nulová",J185,0)</f>
        <v>0</v>
      </c>
      <c r="BJ185" s="18" t="s">
        <v>83</v>
      </c>
      <c r="BK185" s="239">
        <f>ROUND(I185*H185,2)</f>
        <v>0</v>
      </c>
      <c r="BL185" s="18" t="s">
        <v>1140</v>
      </c>
      <c r="BM185" s="238" t="s">
        <v>2646</v>
      </c>
    </row>
    <row r="186" spans="1:65" s="2" customFormat="1" ht="16.5" customHeight="1">
      <c r="A186" s="39"/>
      <c r="B186" s="40"/>
      <c r="C186" s="245" t="s">
        <v>1109</v>
      </c>
      <c r="D186" s="245" t="s">
        <v>220</v>
      </c>
      <c r="E186" s="246" t="s">
        <v>2647</v>
      </c>
      <c r="F186" s="247" t="s">
        <v>2648</v>
      </c>
      <c r="G186" s="248" t="s">
        <v>2526</v>
      </c>
      <c r="H186" s="249">
        <v>15</v>
      </c>
      <c r="I186" s="250"/>
      <c r="J186" s="251">
        <f>ROUND(I186*H186,2)</f>
        <v>0</v>
      </c>
      <c r="K186" s="247" t="s">
        <v>1</v>
      </c>
      <c r="L186" s="252"/>
      <c r="M186" s="253" t="s">
        <v>1</v>
      </c>
      <c r="N186" s="254" t="s">
        <v>41</v>
      </c>
      <c r="O186" s="92"/>
      <c r="P186" s="236">
        <f>O186*H186</f>
        <v>0</v>
      </c>
      <c r="Q186" s="236">
        <v>0</v>
      </c>
      <c r="R186" s="236">
        <f>Q186*H186</f>
        <v>0</v>
      </c>
      <c r="S186" s="236">
        <v>0</v>
      </c>
      <c r="T186" s="237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8" t="s">
        <v>2500</v>
      </c>
      <c r="AT186" s="238" t="s">
        <v>220</v>
      </c>
      <c r="AU186" s="238" t="s">
        <v>83</v>
      </c>
      <c r="AY186" s="18" t="s">
        <v>156</v>
      </c>
      <c r="BE186" s="239">
        <f>IF(N186="základní",J186,0)</f>
        <v>0</v>
      </c>
      <c r="BF186" s="239">
        <f>IF(N186="snížená",J186,0)</f>
        <v>0</v>
      </c>
      <c r="BG186" s="239">
        <f>IF(N186="zákl. přenesená",J186,0)</f>
        <v>0</v>
      </c>
      <c r="BH186" s="239">
        <f>IF(N186="sníž. přenesená",J186,0)</f>
        <v>0</v>
      </c>
      <c r="BI186" s="239">
        <f>IF(N186="nulová",J186,0)</f>
        <v>0</v>
      </c>
      <c r="BJ186" s="18" t="s">
        <v>83</v>
      </c>
      <c r="BK186" s="239">
        <f>ROUND(I186*H186,2)</f>
        <v>0</v>
      </c>
      <c r="BL186" s="18" t="s">
        <v>1140</v>
      </c>
      <c r="BM186" s="238" t="s">
        <v>2649</v>
      </c>
    </row>
    <row r="187" spans="1:65" s="2" customFormat="1" ht="16.5" customHeight="1">
      <c r="A187" s="39"/>
      <c r="B187" s="40"/>
      <c r="C187" s="245" t="s">
        <v>1113</v>
      </c>
      <c r="D187" s="245" t="s">
        <v>220</v>
      </c>
      <c r="E187" s="246" t="s">
        <v>2650</v>
      </c>
      <c r="F187" s="247" t="s">
        <v>2651</v>
      </c>
      <c r="G187" s="248" t="s">
        <v>2526</v>
      </c>
      <c r="H187" s="249">
        <v>7</v>
      </c>
      <c r="I187" s="250"/>
      <c r="J187" s="251">
        <f>ROUND(I187*H187,2)</f>
        <v>0</v>
      </c>
      <c r="K187" s="247" t="s">
        <v>1</v>
      </c>
      <c r="L187" s="252"/>
      <c r="M187" s="253" t="s">
        <v>1</v>
      </c>
      <c r="N187" s="254" t="s">
        <v>41</v>
      </c>
      <c r="O187" s="92"/>
      <c r="P187" s="236">
        <f>O187*H187</f>
        <v>0</v>
      </c>
      <c r="Q187" s="236">
        <v>0</v>
      </c>
      <c r="R187" s="236">
        <f>Q187*H187</f>
        <v>0</v>
      </c>
      <c r="S187" s="236">
        <v>0</v>
      </c>
      <c r="T187" s="237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8" t="s">
        <v>2500</v>
      </c>
      <c r="AT187" s="238" t="s">
        <v>220</v>
      </c>
      <c r="AU187" s="238" t="s">
        <v>83</v>
      </c>
      <c r="AY187" s="18" t="s">
        <v>156</v>
      </c>
      <c r="BE187" s="239">
        <f>IF(N187="základní",J187,0)</f>
        <v>0</v>
      </c>
      <c r="BF187" s="239">
        <f>IF(N187="snížená",J187,0)</f>
        <v>0</v>
      </c>
      <c r="BG187" s="239">
        <f>IF(N187="zákl. přenesená",J187,0)</f>
        <v>0</v>
      </c>
      <c r="BH187" s="239">
        <f>IF(N187="sníž. přenesená",J187,0)</f>
        <v>0</v>
      </c>
      <c r="BI187" s="239">
        <f>IF(N187="nulová",J187,0)</f>
        <v>0</v>
      </c>
      <c r="BJ187" s="18" t="s">
        <v>83</v>
      </c>
      <c r="BK187" s="239">
        <f>ROUND(I187*H187,2)</f>
        <v>0</v>
      </c>
      <c r="BL187" s="18" t="s">
        <v>1140</v>
      </c>
      <c r="BM187" s="238" t="s">
        <v>2652</v>
      </c>
    </row>
    <row r="188" spans="1:65" s="2" customFormat="1" ht="16.5" customHeight="1">
      <c r="A188" s="39"/>
      <c r="B188" s="40"/>
      <c r="C188" s="245" t="s">
        <v>1119</v>
      </c>
      <c r="D188" s="245" t="s">
        <v>220</v>
      </c>
      <c r="E188" s="246" t="s">
        <v>2653</v>
      </c>
      <c r="F188" s="247" t="s">
        <v>2654</v>
      </c>
      <c r="G188" s="248" t="s">
        <v>2526</v>
      </c>
      <c r="H188" s="249">
        <v>64</v>
      </c>
      <c r="I188" s="250"/>
      <c r="J188" s="251">
        <f>ROUND(I188*H188,2)</f>
        <v>0</v>
      </c>
      <c r="K188" s="247" t="s">
        <v>1</v>
      </c>
      <c r="L188" s="252"/>
      <c r="M188" s="253" t="s">
        <v>1</v>
      </c>
      <c r="N188" s="254" t="s">
        <v>41</v>
      </c>
      <c r="O188" s="92"/>
      <c r="P188" s="236">
        <f>O188*H188</f>
        <v>0</v>
      </c>
      <c r="Q188" s="236">
        <v>0</v>
      </c>
      <c r="R188" s="236">
        <f>Q188*H188</f>
        <v>0</v>
      </c>
      <c r="S188" s="236">
        <v>0</v>
      </c>
      <c r="T188" s="237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8" t="s">
        <v>2500</v>
      </c>
      <c r="AT188" s="238" t="s">
        <v>220</v>
      </c>
      <c r="AU188" s="238" t="s">
        <v>83</v>
      </c>
      <c r="AY188" s="18" t="s">
        <v>156</v>
      </c>
      <c r="BE188" s="239">
        <f>IF(N188="základní",J188,0)</f>
        <v>0</v>
      </c>
      <c r="BF188" s="239">
        <f>IF(N188="snížená",J188,0)</f>
        <v>0</v>
      </c>
      <c r="BG188" s="239">
        <f>IF(N188="zákl. přenesená",J188,0)</f>
        <v>0</v>
      </c>
      <c r="BH188" s="239">
        <f>IF(N188="sníž. přenesená",J188,0)</f>
        <v>0</v>
      </c>
      <c r="BI188" s="239">
        <f>IF(N188="nulová",J188,0)</f>
        <v>0</v>
      </c>
      <c r="BJ188" s="18" t="s">
        <v>83</v>
      </c>
      <c r="BK188" s="239">
        <f>ROUND(I188*H188,2)</f>
        <v>0</v>
      </c>
      <c r="BL188" s="18" t="s">
        <v>1140</v>
      </c>
      <c r="BM188" s="238" t="s">
        <v>2655</v>
      </c>
    </row>
    <row r="189" spans="1:65" s="2" customFormat="1" ht="21.75" customHeight="1">
      <c r="A189" s="39"/>
      <c r="B189" s="40"/>
      <c r="C189" s="245" t="s">
        <v>859</v>
      </c>
      <c r="D189" s="245" t="s">
        <v>220</v>
      </c>
      <c r="E189" s="246" t="s">
        <v>2656</v>
      </c>
      <c r="F189" s="247" t="s">
        <v>2657</v>
      </c>
      <c r="G189" s="248" t="s">
        <v>2526</v>
      </c>
      <c r="H189" s="249">
        <v>12</v>
      </c>
      <c r="I189" s="250"/>
      <c r="J189" s="251">
        <f>ROUND(I189*H189,2)</f>
        <v>0</v>
      </c>
      <c r="K189" s="247" t="s">
        <v>1</v>
      </c>
      <c r="L189" s="252"/>
      <c r="M189" s="253" t="s">
        <v>1</v>
      </c>
      <c r="N189" s="254" t="s">
        <v>41</v>
      </c>
      <c r="O189" s="92"/>
      <c r="P189" s="236">
        <f>O189*H189</f>
        <v>0</v>
      </c>
      <c r="Q189" s="236">
        <v>0</v>
      </c>
      <c r="R189" s="236">
        <f>Q189*H189</f>
        <v>0</v>
      </c>
      <c r="S189" s="236">
        <v>0</v>
      </c>
      <c r="T189" s="237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8" t="s">
        <v>2500</v>
      </c>
      <c r="AT189" s="238" t="s">
        <v>220</v>
      </c>
      <c r="AU189" s="238" t="s">
        <v>83</v>
      </c>
      <c r="AY189" s="18" t="s">
        <v>156</v>
      </c>
      <c r="BE189" s="239">
        <f>IF(N189="základní",J189,0)</f>
        <v>0</v>
      </c>
      <c r="BF189" s="239">
        <f>IF(N189="snížená",J189,0)</f>
        <v>0</v>
      </c>
      <c r="BG189" s="239">
        <f>IF(N189="zákl. přenesená",J189,0)</f>
        <v>0</v>
      </c>
      <c r="BH189" s="239">
        <f>IF(N189="sníž. přenesená",J189,0)</f>
        <v>0</v>
      </c>
      <c r="BI189" s="239">
        <f>IF(N189="nulová",J189,0)</f>
        <v>0</v>
      </c>
      <c r="BJ189" s="18" t="s">
        <v>83</v>
      </c>
      <c r="BK189" s="239">
        <f>ROUND(I189*H189,2)</f>
        <v>0</v>
      </c>
      <c r="BL189" s="18" t="s">
        <v>1140</v>
      </c>
      <c r="BM189" s="238" t="s">
        <v>2658</v>
      </c>
    </row>
    <row r="190" spans="1:65" s="2" customFormat="1" ht="16.5" customHeight="1">
      <c r="A190" s="39"/>
      <c r="B190" s="40"/>
      <c r="C190" s="245" t="s">
        <v>1128</v>
      </c>
      <c r="D190" s="245" t="s">
        <v>220</v>
      </c>
      <c r="E190" s="246" t="s">
        <v>2659</v>
      </c>
      <c r="F190" s="247" t="s">
        <v>2660</v>
      </c>
      <c r="G190" s="248" t="s">
        <v>2526</v>
      </c>
      <c r="H190" s="249">
        <v>27</v>
      </c>
      <c r="I190" s="250"/>
      <c r="J190" s="251">
        <f>ROUND(I190*H190,2)</f>
        <v>0</v>
      </c>
      <c r="K190" s="247" t="s">
        <v>1</v>
      </c>
      <c r="L190" s="252"/>
      <c r="M190" s="253" t="s">
        <v>1</v>
      </c>
      <c r="N190" s="254" t="s">
        <v>41</v>
      </c>
      <c r="O190" s="92"/>
      <c r="P190" s="236">
        <f>O190*H190</f>
        <v>0</v>
      </c>
      <c r="Q190" s="236">
        <v>0</v>
      </c>
      <c r="R190" s="236">
        <f>Q190*H190</f>
        <v>0</v>
      </c>
      <c r="S190" s="236">
        <v>0</v>
      </c>
      <c r="T190" s="237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8" t="s">
        <v>2500</v>
      </c>
      <c r="AT190" s="238" t="s">
        <v>220</v>
      </c>
      <c r="AU190" s="238" t="s">
        <v>83</v>
      </c>
      <c r="AY190" s="18" t="s">
        <v>156</v>
      </c>
      <c r="BE190" s="239">
        <f>IF(N190="základní",J190,0)</f>
        <v>0</v>
      </c>
      <c r="BF190" s="239">
        <f>IF(N190="snížená",J190,0)</f>
        <v>0</v>
      </c>
      <c r="BG190" s="239">
        <f>IF(N190="zákl. přenesená",J190,0)</f>
        <v>0</v>
      </c>
      <c r="BH190" s="239">
        <f>IF(N190="sníž. přenesená",J190,0)</f>
        <v>0</v>
      </c>
      <c r="BI190" s="239">
        <f>IF(N190="nulová",J190,0)</f>
        <v>0</v>
      </c>
      <c r="BJ190" s="18" t="s">
        <v>83</v>
      </c>
      <c r="BK190" s="239">
        <f>ROUND(I190*H190,2)</f>
        <v>0</v>
      </c>
      <c r="BL190" s="18" t="s">
        <v>1140</v>
      </c>
      <c r="BM190" s="238" t="s">
        <v>2661</v>
      </c>
    </row>
    <row r="191" spans="1:65" s="2" customFormat="1" ht="16.5" customHeight="1">
      <c r="A191" s="39"/>
      <c r="B191" s="40"/>
      <c r="C191" s="245" t="s">
        <v>1132</v>
      </c>
      <c r="D191" s="245" t="s">
        <v>220</v>
      </c>
      <c r="E191" s="246" t="s">
        <v>2662</v>
      </c>
      <c r="F191" s="247" t="s">
        <v>2663</v>
      </c>
      <c r="G191" s="248" t="s">
        <v>2526</v>
      </c>
      <c r="H191" s="249">
        <v>3</v>
      </c>
      <c r="I191" s="250"/>
      <c r="J191" s="251">
        <f>ROUND(I191*H191,2)</f>
        <v>0</v>
      </c>
      <c r="K191" s="247" t="s">
        <v>1</v>
      </c>
      <c r="L191" s="252"/>
      <c r="M191" s="253" t="s">
        <v>1</v>
      </c>
      <c r="N191" s="254" t="s">
        <v>41</v>
      </c>
      <c r="O191" s="92"/>
      <c r="P191" s="236">
        <f>O191*H191</f>
        <v>0</v>
      </c>
      <c r="Q191" s="236">
        <v>0</v>
      </c>
      <c r="R191" s="236">
        <f>Q191*H191</f>
        <v>0</v>
      </c>
      <c r="S191" s="236">
        <v>0</v>
      </c>
      <c r="T191" s="237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8" t="s">
        <v>2500</v>
      </c>
      <c r="AT191" s="238" t="s">
        <v>220</v>
      </c>
      <c r="AU191" s="238" t="s">
        <v>83</v>
      </c>
      <c r="AY191" s="18" t="s">
        <v>156</v>
      </c>
      <c r="BE191" s="239">
        <f>IF(N191="základní",J191,0)</f>
        <v>0</v>
      </c>
      <c r="BF191" s="239">
        <f>IF(N191="snížená",J191,0)</f>
        <v>0</v>
      </c>
      <c r="BG191" s="239">
        <f>IF(N191="zákl. přenesená",J191,0)</f>
        <v>0</v>
      </c>
      <c r="BH191" s="239">
        <f>IF(N191="sníž. přenesená",J191,0)</f>
        <v>0</v>
      </c>
      <c r="BI191" s="239">
        <f>IF(N191="nulová",J191,0)</f>
        <v>0</v>
      </c>
      <c r="BJ191" s="18" t="s">
        <v>83</v>
      </c>
      <c r="BK191" s="239">
        <f>ROUND(I191*H191,2)</f>
        <v>0</v>
      </c>
      <c r="BL191" s="18" t="s">
        <v>1140</v>
      </c>
      <c r="BM191" s="238" t="s">
        <v>2664</v>
      </c>
    </row>
    <row r="192" spans="1:63" s="12" customFormat="1" ht="25.9" customHeight="1">
      <c r="A192" s="12"/>
      <c r="B192" s="211"/>
      <c r="C192" s="212"/>
      <c r="D192" s="213" t="s">
        <v>75</v>
      </c>
      <c r="E192" s="214" t="s">
        <v>2665</v>
      </c>
      <c r="F192" s="214" t="s">
        <v>2666</v>
      </c>
      <c r="G192" s="212"/>
      <c r="H192" s="212"/>
      <c r="I192" s="215"/>
      <c r="J192" s="216">
        <f>BK192</f>
        <v>0</v>
      </c>
      <c r="K192" s="212"/>
      <c r="L192" s="217"/>
      <c r="M192" s="218"/>
      <c r="N192" s="219"/>
      <c r="O192" s="219"/>
      <c r="P192" s="220">
        <f>SUM(P193:P202)</f>
        <v>0</v>
      </c>
      <c r="Q192" s="219"/>
      <c r="R192" s="220">
        <f>SUM(R193:R202)</f>
        <v>0</v>
      </c>
      <c r="S192" s="219"/>
      <c r="T192" s="221">
        <f>SUM(T193:T202)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222" t="s">
        <v>83</v>
      </c>
      <c r="AT192" s="223" t="s">
        <v>75</v>
      </c>
      <c r="AU192" s="223" t="s">
        <v>76</v>
      </c>
      <c r="AY192" s="222" t="s">
        <v>156</v>
      </c>
      <c r="BK192" s="224">
        <f>SUM(BK193:BK202)</f>
        <v>0</v>
      </c>
    </row>
    <row r="193" spans="1:65" s="2" customFormat="1" ht="16.5" customHeight="1">
      <c r="A193" s="39"/>
      <c r="B193" s="40"/>
      <c r="C193" s="245" t="s">
        <v>1140</v>
      </c>
      <c r="D193" s="245" t="s">
        <v>220</v>
      </c>
      <c r="E193" s="246" t="s">
        <v>2667</v>
      </c>
      <c r="F193" s="247" t="s">
        <v>2668</v>
      </c>
      <c r="G193" s="248" t="s">
        <v>217</v>
      </c>
      <c r="H193" s="249">
        <v>1</v>
      </c>
      <c r="I193" s="250"/>
      <c r="J193" s="251">
        <f>ROUND(I193*H193,2)</f>
        <v>0</v>
      </c>
      <c r="K193" s="247" t="s">
        <v>1</v>
      </c>
      <c r="L193" s="252"/>
      <c r="M193" s="253" t="s">
        <v>1</v>
      </c>
      <c r="N193" s="254" t="s">
        <v>41</v>
      </c>
      <c r="O193" s="92"/>
      <c r="P193" s="236">
        <f>O193*H193</f>
        <v>0</v>
      </c>
      <c r="Q193" s="236">
        <v>0</v>
      </c>
      <c r="R193" s="236">
        <f>Q193*H193</f>
        <v>0</v>
      </c>
      <c r="S193" s="236">
        <v>0</v>
      </c>
      <c r="T193" s="237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8" t="s">
        <v>2500</v>
      </c>
      <c r="AT193" s="238" t="s">
        <v>220</v>
      </c>
      <c r="AU193" s="238" t="s">
        <v>83</v>
      </c>
      <c r="AY193" s="18" t="s">
        <v>156</v>
      </c>
      <c r="BE193" s="239">
        <f>IF(N193="základní",J193,0)</f>
        <v>0</v>
      </c>
      <c r="BF193" s="239">
        <f>IF(N193="snížená",J193,0)</f>
        <v>0</v>
      </c>
      <c r="BG193" s="239">
        <f>IF(N193="zákl. přenesená",J193,0)</f>
        <v>0</v>
      </c>
      <c r="BH193" s="239">
        <f>IF(N193="sníž. přenesená",J193,0)</f>
        <v>0</v>
      </c>
      <c r="BI193" s="239">
        <f>IF(N193="nulová",J193,0)</f>
        <v>0</v>
      </c>
      <c r="BJ193" s="18" t="s">
        <v>83</v>
      </c>
      <c r="BK193" s="239">
        <f>ROUND(I193*H193,2)</f>
        <v>0</v>
      </c>
      <c r="BL193" s="18" t="s">
        <v>1140</v>
      </c>
      <c r="BM193" s="238" t="s">
        <v>2669</v>
      </c>
    </row>
    <row r="194" spans="1:65" s="2" customFormat="1" ht="16.5" customHeight="1">
      <c r="A194" s="39"/>
      <c r="B194" s="40"/>
      <c r="C194" s="245" t="s">
        <v>1145</v>
      </c>
      <c r="D194" s="245" t="s">
        <v>220</v>
      </c>
      <c r="E194" s="246" t="s">
        <v>2670</v>
      </c>
      <c r="F194" s="247" t="s">
        <v>2671</v>
      </c>
      <c r="G194" s="248" t="s">
        <v>217</v>
      </c>
      <c r="H194" s="249">
        <v>1</v>
      </c>
      <c r="I194" s="250"/>
      <c r="J194" s="251">
        <f>ROUND(I194*H194,2)</f>
        <v>0</v>
      </c>
      <c r="K194" s="247" t="s">
        <v>1</v>
      </c>
      <c r="L194" s="252"/>
      <c r="M194" s="253" t="s">
        <v>1</v>
      </c>
      <c r="N194" s="254" t="s">
        <v>41</v>
      </c>
      <c r="O194" s="92"/>
      <c r="P194" s="236">
        <f>O194*H194</f>
        <v>0</v>
      </c>
      <c r="Q194" s="236">
        <v>0</v>
      </c>
      <c r="R194" s="236">
        <f>Q194*H194</f>
        <v>0</v>
      </c>
      <c r="S194" s="236">
        <v>0</v>
      </c>
      <c r="T194" s="237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8" t="s">
        <v>2500</v>
      </c>
      <c r="AT194" s="238" t="s">
        <v>220</v>
      </c>
      <c r="AU194" s="238" t="s">
        <v>83</v>
      </c>
      <c r="AY194" s="18" t="s">
        <v>156</v>
      </c>
      <c r="BE194" s="239">
        <f>IF(N194="základní",J194,0)</f>
        <v>0</v>
      </c>
      <c r="BF194" s="239">
        <f>IF(N194="snížená",J194,0)</f>
        <v>0</v>
      </c>
      <c r="BG194" s="239">
        <f>IF(N194="zákl. přenesená",J194,0)</f>
        <v>0</v>
      </c>
      <c r="BH194" s="239">
        <f>IF(N194="sníž. přenesená",J194,0)</f>
        <v>0</v>
      </c>
      <c r="BI194" s="239">
        <f>IF(N194="nulová",J194,0)</f>
        <v>0</v>
      </c>
      <c r="BJ194" s="18" t="s">
        <v>83</v>
      </c>
      <c r="BK194" s="239">
        <f>ROUND(I194*H194,2)</f>
        <v>0</v>
      </c>
      <c r="BL194" s="18" t="s">
        <v>1140</v>
      </c>
      <c r="BM194" s="238" t="s">
        <v>2672</v>
      </c>
    </row>
    <row r="195" spans="1:65" s="2" customFormat="1" ht="16.5" customHeight="1">
      <c r="A195" s="39"/>
      <c r="B195" s="40"/>
      <c r="C195" s="245" t="s">
        <v>1149</v>
      </c>
      <c r="D195" s="245" t="s">
        <v>220</v>
      </c>
      <c r="E195" s="246" t="s">
        <v>2673</v>
      </c>
      <c r="F195" s="247" t="s">
        <v>2674</v>
      </c>
      <c r="G195" s="248" t="s">
        <v>2526</v>
      </c>
      <c r="H195" s="249">
        <v>1</v>
      </c>
      <c r="I195" s="250"/>
      <c r="J195" s="251">
        <f>ROUND(I195*H195,2)</f>
        <v>0</v>
      </c>
      <c r="K195" s="247" t="s">
        <v>1</v>
      </c>
      <c r="L195" s="252"/>
      <c r="M195" s="253" t="s">
        <v>1</v>
      </c>
      <c r="N195" s="254" t="s">
        <v>41</v>
      </c>
      <c r="O195" s="92"/>
      <c r="P195" s="236">
        <f>O195*H195</f>
        <v>0</v>
      </c>
      <c r="Q195" s="236">
        <v>0</v>
      </c>
      <c r="R195" s="236">
        <f>Q195*H195</f>
        <v>0</v>
      </c>
      <c r="S195" s="236">
        <v>0</v>
      </c>
      <c r="T195" s="237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8" t="s">
        <v>2500</v>
      </c>
      <c r="AT195" s="238" t="s">
        <v>220</v>
      </c>
      <c r="AU195" s="238" t="s">
        <v>83</v>
      </c>
      <c r="AY195" s="18" t="s">
        <v>156</v>
      </c>
      <c r="BE195" s="239">
        <f>IF(N195="základní",J195,0)</f>
        <v>0</v>
      </c>
      <c r="BF195" s="239">
        <f>IF(N195="snížená",J195,0)</f>
        <v>0</v>
      </c>
      <c r="BG195" s="239">
        <f>IF(N195="zákl. přenesená",J195,0)</f>
        <v>0</v>
      </c>
      <c r="BH195" s="239">
        <f>IF(N195="sníž. přenesená",J195,0)</f>
        <v>0</v>
      </c>
      <c r="BI195" s="239">
        <f>IF(N195="nulová",J195,0)</f>
        <v>0</v>
      </c>
      <c r="BJ195" s="18" t="s">
        <v>83</v>
      </c>
      <c r="BK195" s="239">
        <f>ROUND(I195*H195,2)</f>
        <v>0</v>
      </c>
      <c r="BL195" s="18" t="s">
        <v>1140</v>
      </c>
      <c r="BM195" s="238" t="s">
        <v>2675</v>
      </c>
    </row>
    <row r="196" spans="1:65" s="2" customFormat="1" ht="16.5" customHeight="1">
      <c r="A196" s="39"/>
      <c r="B196" s="40"/>
      <c r="C196" s="245" t="s">
        <v>1154</v>
      </c>
      <c r="D196" s="245" t="s">
        <v>220</v>
      </c>
      <c r="E196" s="246" t="s">
        <v>2676</v>
      </c>
      <c r="F196" s="247" t="s">
        <v>2677</v>
      </c>
      <c r="G196" s="248" t="s">
        <v>2526</v>
      </c>
      <c r="H196" s="249">
        <v>1</v>
      </c>
      <c r="I196" s="250"/>
      <c r="J196" s="251">
        <f>ROUND(I196*H196,2)</f>
        <v>0</v>
      </c>
      <c r="K196" s="247" t="s">
        <v>1</v>
      </c>
      <c r="L196" s="252"/>
      <c r="M196" s="253" t="s">
        <v>1</v>
      </c>
      <c r="N196" s="254" t="s">
        <v>41</v>
      </c>
      <c r="O196" s="92"/>
      <c r="P196" s="236">
        <f>O196*H196</f>
        <v>0</v>
      </c>
      <c r="Q196" s="236">
        <v>0</v>
      </c>
      <c r="R196" s="236">
        <f>Q196*H196</f>
        <v>0</v>
      </c>
      <c r="S196" s="236">
        <v>0</v>
      </c>
      <c r="T196" s="237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8" t="s">
        <v>2500</v>
      </c>
      <c r="AT196" s="238" t="s">
        <v>220</v>
      </c>
      <c r="AU196" s="238" t="s">
        <v>83</v>
      </c>
      <c r="AY196" s="18" t="s">
        <v>156</v>
      </c>
      <c r="BE196" s="239">
        <f>IF(N196="základní",J196,0)</f>
        <v>0</v>
      </c>
      <c r="BF196" s="239">
        <f>IF(N196="snížená",J196,0)</f>
        <v>0</v>
      </c>
      <c r="BG196" s="239">
        <f>IF(N196="zákl. přenesená",J196,0)</f>
        <v>0</v>
      </c>
      <c r="BH196" s="239">
        <f>IF(N196="sníž. přenesená",J196,0)</f>
        <v>0</v>
      </c>
      <c r="BI196" s="239">
        <f>IF(N196="nulová",J196,0)</f>
        <v>0</v>
      </c>
      <c r="BJ196" s="18" t="s">
        <v>83</v>
      </c>
      <c r="BK196" s="239">
        <f>ROUND(I196*H196,2)</f>
        <v>0</v>
      </c>
      <c r="BL196" s="18" t="s">
        <v>1140</v>
      </c>
      <c r="BM196" s="238" t="s">
        <v>2678</v>
      </c>
    </row>
    <row r="197" spans="1:65" s="2" customFormat="1" ht="16.5" customHeight="1">
      <c r="A197" s="39"/>
      <c r="B197" s="40"/>
      <c r="C197" s="245" t="s">
        <v>1158</v>
      </c>
      <c r="D197" s="245" t="s">
        <v>220</v>
      </c>
      <c r="E197" s="246" t="s">
        <v>2679</v>
      </c>
      <c r="F197" s="247" t="s">
        <v>2680</v>
      </c>
      <c r="G197" s="248" t="s">
        <v>2526</v>
      </c>
      <c r="H197" s="249">
        <v>5</v>
      </c>
      <c r="I197" s="250"/>
      <c r="J197" s="251">
        <f>ROUND(I197*H197,2)</f>
        <v>0</v>
      </c>
      <c r="K197" s="247" t="s">
        <v>1</v>
      </c>
      <c r="L197" s="252"/>
      <c r="M197" s="253" t="s">
        <v>1</v>
      </c>
      <c r="N197" s="254" t="s">
        <v>41</v>
      </c>
      <c r="O197" s="92"/>
      <c r="P197" s="236">
        <f>O197*H197</f>
        <v>0</v>
      </c>
      <c r="Q197" s="236">
        <v>0</v>
      </c>
      <c r="R197" s="236">
        <f>Q197*H197</f>
        <v>0</v>
      </c>
      <c r="S197" s="236">
        <v>0</v>
      </c>
      <c r="T197" s="237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8" t="s">
        <v>2500</v>
      </c>
      <c r="AT197" s="238" t="s">
        <v>220</v>
      </c>
      <c r="AU197" s="238" t="s">
        <v>83</v>
      </c>
      <c r="AY197" s="18" t="s">
        <v>156</v>
      </c>
      <c r="BE197" s="239">
        <f>IF(N197="základní",J197,0)</f>
        <v>0</v>
      </c>
      <c r="BF197" s="239">
        <f>IF(N197="snížená",J197,0)</f>
        <v>0</v>
      </c>
      <c r="BG197" s="239">
        <f>IF(N197="zákl. přenesená",J197,0)</f>
        <v>0</v>
      </c>
      <c r="BH197" s="239">
        <f>IF(N197="sníž. přenesená",J197,0)</f>
        <v>0</v>
      </c>
      <c r="BI197" s="239">
        <f>IF(N197="nulová",J197,0)</f>
        <v>0</v>
      </c>
      <c r="BJ197" s="18" t="s">
        <v>83</v>
      </c>
      <c r="BK197" s="239">
        <f>ROUND(I197*H197,2)</f>
        <v>0</v>
      </c>
      <c r="BL197" s="18" t="s">
        <v>1140</v>
      </c>
      <c r="BM197" s="238" t="s">
        <v>2681</v>
      </c>
    </row>
    <row r="198" spans="1:65" s="2" customFormat="1" ht="16.5" customHeight="1">
      <c r="A198" s="39"/>
      <c r="B198" s="40"/>
      <c r="C198" s="245" t="s">
        <v>1163</v>
      </c>
      <c r="D198" s="245" t="s">
        <v>220</v>
      </c>
      <c r="E198" s="246" t="s">
        <v>2682</v>
      </c>
      <c r="F198" s="247" t="s">
        <v>2683</v>
      </c>
      <c r="G198" s="248" t="s">
        <v>2526</v>
      </c>
      <c r="H198" s="249">
        <v>5</v>
      </c>
      <c r="I198" s="250"/>
      <c r="J198" s="251">
        <f>ROUND(I198*H198,2)</f>
        <v>0</v>
      </c>
      <c r="K198" s="247" t="s">
        <v>1</v>
      </c>
      <c r="L198" s="252"/>
      <c r="M198" s="253" t="s">
        <v>1</v>
      </c>
      <c r="N198" s="254" t="s">
        <v>41</v>
      </c>
      <c r="O198" s="92"/>
      <c r="P198" s="236">
        <f>O198*H198</f>
        <v>0</v>
      </c>
      <c r="Q198" s="236">
        <v>0</v>
      </c>
      <c r="R198" s="236">
        <f>Q198*H198</f>
        <v>0</v>
      </c>
      <c r="S198" s="236">
        <v>0</v>
      </c>
      <c r="T198" s="237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8" t="s">
        <v>2500</v>
      </c>
      <c r="AT198" s="238" t="s">
        <v>220</v>
      </c>
      <c r="AU198" s="238" t="s">
        <v>83</v>
      </c>
      <c r="AY198" s="18" t="s">
        <v>156</v>
      </c>
      <c r="BE198" s="239">
        <f>IF(N198="základní",J198,0)</f>
        <v>0</v>
      </c>
      <c r="BF198" s="239">
        <f>IF(N198="snížená",J198,0)</f>
        <v>0</v>
      </c>
      <c r="BG198" s="239">
        <f>IF(N198="zákl. přenesená",J198,0)</f>
        <v>0</v>
      </c>
      <c r="BH198" s="239">
        <f>IF(N198="sníž. přenesená",J198,0)</f>
        <v>0</v>
      </c>
      <c r="BI198" s="239">
        <f>IF(N198="nulová",J198,0)</f>
        <v>0</v>
      </c>
      <c r="BJ198" s="18" t="s">
        <v>83</v>
      </c>
      <c r="BK198" s="239">
        <f>ROUND(I198*H198,2)</f>
        <v>0</v>
      </c>
      <c r="BL198" s="18" t="s">
        <v>1140</v>
      </c>
      <c r="BM198" s="238" t="s">
        <v>2684</v>
      </c>
    </row>
    <row r="199" spans="1:65" s="2" customFormat="1" ht="16.5" customHeight="1">
      <c r="A199" s="39"/>
      <c r="B199" s="40"/>
      <c r="C199" s="245" t="s">
        <v>1174</v>
      </c>
      <c r="D199" s="245" t="s">
        <v>220</v>
      </c>
      <c r="E199" s="246" t="s">
        <v>2685</v>
      </c>
      <c r="F199" s="247" t="s">
        <v>2686</v>
      </c>
      <c r="G199" s="248" t="s">
        <v>2526</v>
      </c>
      <c r="H199" s="249">
        <v>2</v>
      </c>
      <c r="I199" s="250"/>
      <c r="J199" s="251">
        <f>ROUND(I199*H199,2)</f>
        <v>0</v>
      </c>
      <c r="K199" s="247" t="s">
        <v>1</v>
      </c>
      <c r="L199" s="252"/>
      <c r="M199" s="253" t="s">
        <v>1</v>
      </c>
      <c r="N199" s="254" t="s">
        <v>41</v>
      </c>
      <c r="O199" s="92"/>
      <c r="P199" s="236">
        <f>O199*H199</f>
        <v>0</v>
      </c>
      <c r="Q199" s="236">
        <v>0</v>
      </c>
      <c r="R199" s="236">
        <f>Q199*H199</f>
        <v>0</v>
      </c>
      <c r="S199" s="236">
        <v>0</v>
      </c>
      <c r="T199" s="237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8" t="s">
        <v>2500</v>
      </c>
      <c r="AT199" s="238" t="s">
        <v>220</v>
      </c>
      <c r="AU199" s="238" t="s">
        <v>83</v>
      </c>
      <c r="AY199" s="18" t="s">
        <v>156</v>
      </c>
      <c r="BE199" s="239">
        <f>IF(N199="základní",J199,0)</f>
        <v>0</v>
      </c>
      <c r="BF199" s="239">
        <f>IF(N199="snížená",J199,0)</f>
        <v>0</v>
      </c>
      <c r="BG199" s="239">
        <f>IF(N199="zákl. přenesená",J199,0)</f>
        <v>0</v>
      </c>
      <c r="BH199" s="239">
        <f>IF(N199="sníž. přenesená",J199,0)</f>
        <v>0</v>
      </c>
      <c r="BI199" s="239">
        <f>IF(N199="nulová",J199,0)</f>
        <v>0</v>
      </c>
      <c r="BJ199" s="18" t="s">
        <v>83</v>
      </c>
      <c r="BK199" s="239">
        <f>ROUND(I199*H199,2)</f>
        <v>0</v>
      </c>
      <c r="BL199" s="18" t="s">
        <v>1140</v>
      </c>
      <c r="BM199" s="238" t="s">
        <v>2687</v>
      </c>
    </row>
    <row r="200" spans="1:65" s="2" customFormat="1" ht="16.5" customHeight="1">
      <c r="A200" s="39"/>
      <c r="B200" s="40"/>
      <c r="C200" s="227" t="s">
        <v>1179</v>
      </c>
      <c r="D200" s="227" t="s">
        <v>159</v>
      </c>
      <c r="E200" s="228" t="s">
        <v>2688</v>
      </c>
      <c r="F200" s="229" t="s">
        <v>2689</v>
      </c>
      <c r="G200" s="230" t="s">
        <v>2526</v>
      </c>
      <c r="H200" s="231">
        <v>12</v>
      </c>
      <c r="I200" s="232"/>
      <c r="J200" s="233">
        <f>ROUND(I200*H200,2)</f>
        <v>0</v>
      </c>
      <c r="K200" s="229" t="s">
        <v>1</v>
      </c>
      <c r="L200" s="45"/>
      <c r="M200" s="234" t="s">
        <v>1</v>
      </c>
      <c r="N200" s="235" t="s">
        <v>41</v>
      </c>
      <c r="O200" s="92"/>
      <c r="P200" s="236">
        <f>O200*H200</f>
        <v>0</v>
      </c>
      <c r="Q200" s="236">
        <v>0</v>
      </c>
      <c r="R200" s="236">
        <f>Q200*H200</f>
        <v>0</v>
      </c>
      <c r="S200" s="236">
        <v>0</v>
      </c>
      <c r="T200" s="237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8" t="s">
        <v>1140</v>
      </c>
      <c r="AT200" s="238" t="s">
        <v>159</v>
      </c>
      <c r="AU200" s="238" t="s">
        <v>83</v>
      </c>
      <c r="AY200" s="18" t="s">
        <v>156</v>
      </c>
      <c r="BE200" s="239">
        <f>IF(N200="základní",J200,0)</f>
        <v>0</v>
      </c>
      <c r="BF200" s="239">
        <f>IF(N200="snížená",J200,0)</f>
        <v>0</v>
      </c>
      <c r="BG200" s="239">
        <f>IF(N200="zákl. přenesená",J200,0)</f>
        <v>0</v>
      </c>
      <c r="BH200" s="239">
        <f>IF(N200="sníž. přenesená",J200,0)</f>
        <v>0</v>
      </c>
      <c r="BI200" s="239">
        <f>IF(N200="nulová",J200,0)</f>
        <v>0</v>
      </c>
      <c r="BJ200" s="18" t="s">
        <v>83</v>
      </c>
      <c r="BK200" s="239">
        <f>ROUND(I200*H200,2)</f>
        <v>0</v>
      </c>
      <c r="BL200" s="18" t="s">
        <v>1140</v>
      </c>
      <c r="BM200" s="238" t="s">
        <v>2690</v>
      </c>
    </row>
    <row r="201" spans="1:65" s="2" customFormat="1" ht="16.5" customHeight="1">
      <c r="A201" s="39"/>
      <c r="B201" s="40"/>
      <c r="C201" s="227" t="s">
        <v>1182</v>
      </c>
      <c r="D201" s="227" t="s">
        <v>159</v>
      </c>
      <c r="E201" s="228" t="s">
        <v>2691</v>
      </c>
      <c r="F201" s="229" t="s">
        <v>2692</v>
      </c>
      <c r="G201" s="230" t="s">
        <v>2526</v>
      </c>
      <c r="H201" s="231">
        <v>4</v>
      </c>
      <c r="I201" s="232"/>
      <c r="J201" s="233">
        <f>ROUND(I201*H201,2)</f>
        <v>0</v>
      </c>
      <c r="K201" s="229" t="s">
        <v>1</v>
      </c>
      <c r="L201" s="45"/>
      <c r="M201" s="234" t="s">
        <v>1</v>
      </c>
      <c r="N201" s="235" t="s">
        <v>41</v>
      </c>
      <c r="O201" s="92"/>
      <c r="P201" s="236">
        <f>O201*H201</f>
        <v>0</v>
      </c>
      <c r="Q201" s="236">
        <v>0</v>
      </c>
      <c r="R201" s="236">
        <f>Q201*H201</f>
        <v>0</v>
      </c>
      <c r="S201" s="236">
        <v>0</v>
      </c>
      <c r="T201" s="237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8" t="s">
        <v>1140</v>
      </c>
      <c r="AT201" s="238" t="s">
        <v>159</v>
      </c>
      <c r="AU201" s="238" t="s">
        <v>83</v>
      </c>
      <c r="AY201" s="18" t="s">
        <v>156</v>
      </c>
      <c r="BE201" s="239">
        <f>IF(N201="základní",J201,0)</f>
        <v>0</v>
      </c>
      <c r="BF201" s="239">
        <f>IF(N201="snížená",J201,0)</f>
        <v>0</v>
      </c>
      <c r="BG201" s="239">
        <f>IF(N201="zákl. přenesená",J201,0)</f>
        <v>0</v>
      </c>
      <c r="BH201" s="239">
        <f>IF(N201="sníž. přenesená",J201,0)</f>
        <v>0</v>
      </c>
      <c r="BI201" s="239">
        <f>IF(N201="nulová",J201,0)</f>
        <v>0</v>
      </c>
      <c r="BJ201" s="18" t="s">
        <v>83</v>
      </c>
      <c r="BK201" s="239">
        <f>ROUND(I201*H201,2)</f>
        <v>0</v>
      </c>
      <c r="BL201" s="18" t="s">
        <v>1140</v>
      </c>
      <c r="BM201" s="238" t="s">
        <v>2693</v>
      </c>
    </row>
    <row r="202" spans="1:65" s="2" customFormat="1" ht="16.5" customHeight="1">
      <c r="A202" s="39"/>
      <c r="B202" s="40"/>
      <c r="C202" s="227" t="s">
        <v>1187</v>
      </c>
      <c r="D202" s="227" t="s">
        <v>159</v>
      </c>
      <c r="E202" s="228" t="s">
        <v>2694</v>
      </c>
      <c r="F202" s="229" t="s">
        <v>2695</v>
      </c>
      <c r="G202" s="230" t="s">
        <v>2526</v>
      </c>
      <c r="H202" s="231">
        <v>1</v>
      </c>
      <c r="I202" s="232"/>
      <c r="J202" s="233">
        <f>ROUND(I202*H202,2)</f>
        <v>0</v>
      </c>
      <c r="K202" s="229" t="s">
        <v>1</v>
      </c>
      <c r="L202" s="45"/>
      <c r="M202" s="234" t="s">
        <v>1</v>
      </c>
      <c r="N202" s="235" t="s">
        <v>41</v>
      </c>
      <c r="O202" s="92"/>
      <c r="P202" s="236">
        <f>O202*H202</f>
        <v>0</v>
      </c>
      <c r="Q202" s="236">
        <v>0</v>
      </c>
      <c r="R202" s="236">
        <f>Q202*H202</f>
        <v>0</v>
      </c>
      <c r="S202" s="236">
        <v>0</v>
      </c>
      <c r="T202" s="237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8" t="s">
        <v>1140</v>
      </c>
      <c r="AT202" s="238" t="s">
        <v>159</v>
      </c>
      <c r="AU202" s="238" t="s">
        <v>83</v>
      </c>
      <c r="AY202" s="18" t="s">
        <v>156</v>
      </c>
      <c r="BE202" s="239">
        <f>IF(N202="základní",J202,0)</f>
        <v>0</v>
      </c>
      <c r="BF202" s="239">
        <f>IF(N202="snížená",J202,0)</f>
        <v>0</v>
      </c>
      <c r="BG202" s="239">
        <f>IF(N202="zákl. přenesená",J202,0)</f>
        <v>0</v>
      </c>
      <c r="BH202" s="239">
        <f>IF(N202="sníž. přenesená",J202,0)</f>
        <v>0</v>
      </c>
      <c r="BI202" s="239">
        <f>IF(N202="nulová",J202,0)</f>
        <v>0</v>
      </c>
      <c r="BJ202" s="18" t="s">
        <v>83</v>
      </c>
      <c r="BK202" s="239">
        <f>ROUND(I202*H202,2)</f>
        <v>0</v>
      </c>
      <c r="BL202" s="18" t="s">
        <v>1140</v>
      </c>
      <c r="BM202" s="238" t="s">
        <v>2696</v>
      </c>
    </row>
    <row r="203" spans="1:63" s="12" customFormat="1" ht="25.9" customHeight="1">
      <c r="A203" s="12"/>
      <c r="B203" s="211"/>
      <c r="C203" s="212"/>
      <c r="D203" s="213" t="s">
        <v>75</v>
      </c>
      <c r="E203" s="214" t="s">
        <v>2697</v>
      </c>
      <c r="F203" s="214" t="s">
        <v>2698</v>
      </c>
      <c r="G203" s="212"/>
      <c r="H203" s="212"/>
      <c r="I203" s="215"/>
      <c r="J203" s="216">
        <f>BK203</f>
        <v>0</v>
      </c>
      <c r="K203" s="212"/>
      <c r="L203" s="217"/>
      <c r="M203" s="218"/>
      <c r="N203" s="219"/>
      <c r="O203" s="219"/>
      <c r="P203" s="220">
        <f>SUM(P204:P213)</f>
        <v>0</v>
      </c>
      <c r="Q203" s="219"/>
      <c r="R203" s="220">
        <f>SUM(R204:R213)</f>
        <v>0</v>
      </c>
      <c r="S203" s="219"/>
      <c r="T203" s="221">
        <f>SUM(T204:T213)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22" t="s">
        <v>83</v>
      </c>
      <c r="AT203" s="223" t="s">
        <v>75</v>
      </c>
      <c r="AU203" s="223" t="s">
        <v>76</v>
      </c>
      <c r="AY203" s="222" t="s">
        <v>156</v>
      </c>
      <c r="BK203" s="224">
        <f>SUM(BK204:BK213)</f>
        <v>0</v>
      </c>
    </row>
    <row r="204" spans="1:65" s="2" customFormat="1" ht="16.5" customHeight="1">
      <c r="A204" s="39"/>
      <c r="B204" s="40"/>
      <c r="C204" s="245" t="s">
        <v>1192</v>
      </c>
      <c r="D204" s="245" t="s">
        <v>220</v>
      </c>
      <c r="E204" s="246" t="s">
        <v>2699</v>
      </c>
      <c r="F204" s="247" t="s">
        <v>2700</v>
      </c>
      <c r="G204" s="248" t="s">
        <v>2701</v>
      </c>
      <c r="H204" s="249">
        <v>2</v>
      </c>
      <c r="I204" s="250"/>
      <c r="J204" s="251">
        <f>ROUND(I204*H204,2)</f>
        <v>0</v>
      </c>
      <c r="K204" s="247" t="s">
        <v>1</v>
      </c>
      <c r="L204" s="252"/>
      <c r="M204" s="253" t="s">
        <v>1</v>
      </c>
      <c r="N204" s="254" t="s">
        <v>41</v>
      </c>
      <c r="O204" s="92"/>
      <c r="P204" s="236">
        <f>O204*H204</f>
        <v>0</v>
      </c>
      <c r="Q204" s="236">
        <v>0</v>
      </c>
      <c r="R204" s="236">
        <f>Q204*H204</f>
        <v>0</v>
      </c>
      <c r="S204" s="236">
        <v>0</v>
      </c>
      <c r="T204" s="237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8" t="s">
        <v>2500</v>
      </c>
      <c r="AT204" s="238" t="s">
        <v>220</v>
      </c>
      <c r="AU204" s="238" t="s">
        <v>83</v>
      </c>
      <c r="AY204" s="18" t="s">
        <v>156</v>
      </c>
      <c r="BE204" s="239">
        <f>IF(N204="základní",J204,0)</f>
        <v>0</v>
      </c>
      <c r="BF204" s="239">
        <f>IF(N204="snížená",J204,0)</f>
        <v>0</v>
      </c>
      <c r="BG204" s="239">
        <f>IF(N204="zákl. přenesená",J204,0)</f>
        <v>0</v>
      </c>
      <c r="BH204" s="239">
        <f>IF(N204="sníž. přenesená",J204,0)</f>
        <v>0</v>
      </c>
      <c r="BI204" s="239">
        <f>IF(N204="nulová",J204,0)</f>
        <v>0</v>
      </c>
      <c r="BJ204" s="18" t="s">
        <v>83</v>
      </c>
      <c r="BK204" s="239">
        <f>ROUND(I204*H204,2)</f>
        <v>0</v>
      </c>
      <c r="BL204" s="18" t="s">
        <v>1140</v>
      </c>
      <c r="BM204" s="238" t="s">
        <v>2702</v>
      </c>
    </row>
    <row r="205" spans="1:65" s="2" customFormat="1" ht="16.5" customHeight="1">
      <c r="A205" s="39"/>
      <c r="B205" s="40"/>
      <c r="C205" s="245" t="s">
        <v>781</v>
      </c>
      <c r="D205" s="245" t="s">
        <v>220</v>
      </c>
      <c r="E205" s="246" t="s">
        <v>2703</v>
      </c>
      <c r="F205" s="247" t="s">
        <v>2704</v>
      </c>
      <c r="G205" s="248" t="s">
        <v>2705</v>
      </c>
      <c r="H205" s="249">
        <v>150</v>
      </c>
      <c r="I205" s="250"/>
      <c r="J205" s="251">
        <f>ROUND(I205*H205,2)</f>
        <v>0</v>
      </c>
      <c r="K205" s="247" t="s">
        <v>1</v>
      </c>
      <c r="L205" s="252"/>
      <c r="M205" s="253" t="s">
        <v>1</v>
      </c>
      <c r="N205" s="254" t="s">
        <v>41</v>
      </c>
      <c r="O205" s="92"/>
      <c r="P205" s="236">
        <f>O205*H205</f>
        <v>0</v>
      </c>
      <c r="Q205" s="236">
        <v>0</v>
      </c>
      <c r="R205" s="236">
        <f>Q205*H205</f>
        <v>0</v>
      </c>
      <c r="S205" s="236">
        <v>0</v>
      </c>
      <c r="T205" s="237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8" t="s">
        <v>2500</v>
      </c>
      <c r="AT205" s="238" t="s">
        <v>220</v>
      </c>
      <c r="AU205" s="238" t="s">
        <v>83</v>
      </c>
      <c r="AY205" s="18" t="s">
        <v>156</v>
      </c>
      <c r="BE205" s="239">
        <f>IF(N205="základní",J205,0)</f>
        <v>0</v>
      </c>
      <c r="BF205" s="239">
        <f>IF(N205="snížená",J205,0)</f>
        <v>0</v>
      </c>
      <c r="BG205" s="239">
        <f>IF(N205="zákl. přenesená",J205,0)</f>
        <v>0</v>
      </c>
      <c r="BH205" s="239">
        <f>IF(N205="sníž. přenesená",J205,0)</f>
        <v>0</v>
      </c>
      <c r="BI205" s="239">
        <f>IF(N205="nulová",J205,0)</f>
        <v>0</v>
      </c>
      <c r="BJ205" s="18" t="s">
        <v>83</v>
      </c>
      <c r="BK205" s="239">
        <f>ROUND(I205*H205,2)</f>
        <v>0</v>
      </c>
      <c r="BL205" s="18" t="s">
        <v>1140</v>
      </c>
      <c r="BM205" s="238" t="s">
        <v>2706</v>
      </c>
    </row>
    <row r="206" spans="1:65" s="2" customFormat="1" ht="16.5" customHeight="1">
      <c r="A206" s="39"/>
      <c r="B206" s="40"/>
      <c r="C206" s="227" t="s">
        <v>1199</v>
      </c>
      <c r="D206" s="227" t="s">
        <v>159</v>
      </c>
      <c r="E206" s="228" t="s">
        <v>2707</v>
      </c>
      <c r="F206" s="229" t="s">
        <v>2708</v>
      </c>
      <c r="G206" s="230" t="s">
        <v>265</v>
      </c>
      <c r="H206" s="231">
        <v>1</v>
      </c>
      <c r="I206" s="232"/>
      <c r="J206" s="233">
        <f>ROUND(I206*H206,2)</f>
        <v>0</v>
      </c>
      <c r="K206" s="229" t="s">
        <v>1</v>
      </c>
      <c r="L206" s="45"/>
      <c r="M206" s="234" t="s">
        <v>1</v>
      </c>
      <c r="N206" s="235" t="s">
        <v>41</v>
      </c>
      <c r="O206" s="92"/>
      <c r="P206" s="236">
        <f>O206*H206</f>
        <v>0</v>
      </c>
      <c r="Q206" s="236">
        <v>0</v>
      </c>
      <c r="R206" s="236">
        <f>Q206*H206</f>
        <v>0</v>
      </c>
      <c r="S206" s="236">
        <v>0</v>
      </c>
      <c r="T206" s="237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8" t="s">
        <v>1140</v>
      </c>
      <c r="AT206" s="238" t="s">
        <v>159</v>
      </c>
      <c r="AU206" s="238" t="s">
        <v>83</v>
      </c>
      <c r="AY206" s="18" t="s">
        <v>156</v>
      </c>
      <c r="BE206" s="239">
        <f>IF(N206="základní",J206,0)</f>
        <v>0</v>
      </c>
      <c r="BF206" s="239">
        <f>IF(N206="snížená",J206,0)</f>
        <v>0</v>
      </c>
      <c r="BG206" s="239">
        <f>IF(N206="zákl. přenesená",J206,0)</f>
        <v>0</v>
      </c>
      <c r="BH206" s="239">
        <f>IF(N206="sníž. přenesená",J206,0)</f>
        <v>0</v>
      </c>
      <c r="BI206" s="239">
        <f>IF(N206="nulová",J206,0)</f>
        <v>0</v>
      </c>
      <c r="BJ206" s="18" t="s">
        <v>83</v>
      </c>
      <c r="BK206" s="239">
        <f>ROUND(I206*H206,2)</f>
        <v>0</v>
      </c>
      <c r="BL206" s="18" t="s">
        <v>1140</v>
      </c>
      <c r="BM206" s="238" t="s">
        <v>2709</v>
      </c>
    </row>
    <row r="207" spans="1:65" s="2" customFormat="1" ht="16.5" customHeight="1">
      <c r="A207" s="39"/>
      <c r="B207" s="40"/>
      <c r="C207" s="227" t="s">
        <v>1203</v>
      </c>
      <c r="D207" s="227" t="s">
        <v>159</v>
      </c>
      <c r="E207" s="228" t="s">
        <v>2710</v>
      </c>
      <c r="F207" s="229" t="s">
        <v>2711</v>
      </c>
      <c r="G207" s="230" t="s">
        <v>265</v>
      </c>
      <c r="H207" s="231">
        <v>1</v>
      </c>
      <c r="I207" s="232"/>
      <c r="J207" s="233">
        <f>ROUND(I207*H207,2)</f>
        <v>0</v>
      </c>
      <c r="K207" s="229" t="s">
        <v>1</v>
      </c>
      <c r="L207" s="45"/>
      <c r="M207" s="234" t="s">
        <v>1</v>
      </c>
      <c r="N207" s="235" t="s">
        <v>41</v>
      </c>
      <c r="O207" s="92"/>
      <c r="P207" s="236">
        <f>O207*H207</f>
        <v>0</v>
      </c>
      <c r="Q207" s="236">
        <v>0</v>
      </c>
      <c r="R207" s="236">
        <f>Q207*H207</f>
        <v>0</v>
      </c>
      <c r="S207" s="236">
        <v>0</v>
      </c>
      <c r="T207" s="237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8" t="s">
        <v>1140</v>
      </c>
      <c r="AT207" s="238" t="s">
        <v>159</v>
      </c>
      <c r="AU207" s="238" t="s">
        <v>83</v>
      </c>
      <c r="AY207" s="18" t="s">
        <v>156</v>
      </c>
      <c r="BE207" s="239">
        <f>IF(N207="základní",J207,0)</f>
        <v>0</v>
      </c>
      <c r="BF207" s="239">
        <f>IF(N207="snížená",J207,0)</f>
        <v>0</v>
      </c>
      <c r="BG207" s="239">
        <f>IF(N207="zákl. přenesená",J207,0)</f>
        <v>0</v>
      </c>
      <c r="BH207" s="239">
        <f>IF(N207="sníž. přenesená",J207,0)</f>
        <v>0</v>
      </c>
      <c r="BI207" s="239">
        <f>IF(N207="nulová",J207,0)</f>
        <v>0</v>
      </c>
      <c r="BJ207" s="18" t="s">
        <v>83</v>
      </c>
      <c r="BK207" s="239">
        <f>ROUND(I207*H207,2)</f>
        <v>0</v>
      </c>
      <c r="BL207" s="18" t="s">
        <v>1140</v>
      </c>
      <c r="BM207" s="238" t="s">
        <v>2712</v>
      </c>
    </row>
    <row r="208" spans="1:65" s="2" customFormat="1" ht="16.5" customHeight="1">
      <c r="A208" s="39"/>
      <c r="B208" s="40"/>
      <c r="C208" s="227" t="s">
        <v>1207</v>
      </c>
      <c r="D208" s="227" t="s">
        <v>159</v>
      </c>
      <c r="E208" s="228" t="s">
        <v>2713</v>
      </c>
      <c r="F208" s="229" t="s">
        <v>2714</v>
      </c>
      <c r="G208" s="230" t="s">
        <v>265</v>
      </c>
      <c r="H208" s="231">
        <v>1</v>
      </c>
      <c r="I208" s="232"/>
      <c r="J208" s="233">
        <f>ROUND(I208*H208,2)</f>
        <v>0</v>
      </c>
      <c r="K208" s="229" t="s">
        <v>1</v>
      </c>
      <c r="L208" s="45"/>
      <c r="M208" s="234" t="s">
        <v>1</v>
      </c>
      <c r="N208" s="235" t="s">
        <v>41</v>
      </c>
      <c r="O208" s="92"/>
      <c r="P208" s="236">
        <f>O208*H208</f>
        <v>0</v>
      </c>
      <c r="Q208" s="236">
        <v>0</v>
      </c>
      <c r="R208" s="236">
        <f>Q208*H208</f>
        <v>0</v>
      </c>
      <c r="S208" s="236">
        <v>0</v>
      </c>
      <c r="T208" s="237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8" t="s">
        <v>1140</v>
      </c>
      <c r="AT208" s="238" t="s">
        <v>159</v>
      </c>
      <c r="AU208" s="238" t="s">
        <v>83</v>
      </c>
      <c r="AY208" s="18" t="s">
        <v>156</v>
      </c>
      <c r="BE208" s="239">
        <f>IF(N208="základní",J208,0)</f>
        <v>0</v>
      </c>
      <c r="BF208" s="239">
        <f>IF(N208="snížená",J208,0)</f>
        <v>0</v>
      </c>
      <c r="BG208" s="239">
        <f>IF(N208="zákl. přenesená",J208,0)</f>
        <v>0</v>
      </c>
      <c r="BH208" s="239">
        <f>IF(N208="sníž. přenesená",J208,0)</f>
        <v>0</v>
      </c>
      <c r="BI208" s="239">
        <f>IF(N208="nulová",J208,0)</f>
        <v>0</v>
      </c>
      <c r="BJ208" s="18" t="s">
        <v>83</v>
      </c>
      <c r="BK208" s="239">
        <f>ROUND(I208*H208,2)</f>
        <v>0</v>
      </c>
      <c r="BL208" s="18" t="s">
        <v>1140</v>
      </c>
      <c r="BM208" s="238" t="s">
        <v>2715</v>
      </c>
    </row>
    <row r="209" spans="1:65" s="2" customFormat="1" ht="16.5" customHeight="1">
      <c r="A209" s="39"/>
      <c r="B209" s="40"/>
      <c r="C209" s="227" t="s">
        <v>1211</v>
      </c>
      <c r="D209" s="227" t="s">
        <v>159</v>
      </c>
      <c r="E209" s="228" t="s">
        <v>2716</v>
      </c>
      <c r="F209" s="229" t="s">
        <v>2717</v>
      </c>
      <c r="G209" s="230" t="s">
        <v>2526</v>
      </c>
      <c r="H209" s="231">
        <v>120</v>
      </c>
      <c r="I209" s="232"/>
      <c r="J209" s="233">
        <f>ROUND(I209*H209,2)</f>
        <v>0</v>
      </c>
      <c r="K209" s="229" t="s">
        <v>1</v>
      </c>
      <c r="L209" s="45"/>
      <c r="M209" s="234" t="s">
        <v>1</v>
      </c>
      <c r="N209" s="235" t="s">
        <v>41</v>
      </c>
      <c r="O209" s="92"/>
      <c r="P209" s="236">
        <f>O209*H209</f>
        <v>0</v>
      </c>
      <c r="Q209" s="236">
        <v>0</v>
      </c>
      <c r="R209" s="236">
        <f>Q209*H209</f>
        <v>0</v>
      </c>
      <c r="S209" s="236">
        <v>0</v>
      </c>
      <c r="T209" s="237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8" t="s">
        <v>1140</v>
      </c>
      <c r="AT209" s="238" t="s">
        <v>159</v>
      </c>
      <c r="AU209" s="238" t="s">
        <v>83</v>
      </c>
      <c r="AY209" s="18" t="s">
        <v>156</v>
      </c>
      <c r="BE209" s="239">
        <f>IF(N209="základní",J209,0)</f>
        <v>0</v>
      </c>
      <c r="BF209" s="239">
        <f>IF(N209="snížená",J209,0)</f>
        <v>0</v>
      </c>
      <c r="BG209" s="239">
        <f>IF(N209="zákl. přenesená",J209,0)</f>
        <v>0</v>
      </c>
      <c r="BH209" s="239">
        <f>IF(N209="sníž. přenesená",J209,0)</f>
        <v>0</v>
      </c>
      <c r="BI209" s="239">
        <f>IF(N209="nulová",J209,0)</f>
        <v>0</v>
      </c>
      <c r="BJ209" s="18" t="s">
        <v>83</v>
      </c>
      <c r="BK209" s="239">
        <f>ROUND(I209*H209,2)</f>
        <v>0</v>
      </c>
      <c r="BL209" s="18" t="s">
        <v>1140</v>
      </c>
      <c r="BM209" s="238" t="s">
        <v>2718</v>
      </c>
    </row>
    <row r="210" spans="1:65" s="2" customFormat="1" ht="16.5" customHeight="1">
      <c r="A210" s="39"/>
      <c r="B210" s="40"/>
      <c r="C210" s="227" t="s">
        <v>1215</v>
      </c>
      <c r="D210" s="227" t="s">
        <v>159</v>
      </c>
      <c r="E210" s="228" t="s">
        <v>2719</v>
      </c>
      <c r="F210" s="229" t="s">
        <v>2720</v>
      </c>
      <c r="G210" s="230" t="s">
        <v>2526</v>
      </c>
      <c r="H210" s="231">
        <v>10</v>
      </c>
      <c r="I210" s="232"/>
      <c r="J210" s="233">
        <f>ROUND(I210*H210,2)</f>
        <v>0</v>
      </c>
      <c r="K210" s="229" t="s">
        <v>1</v>
      </c>
      <c r="L210" s="45"/>
      <c r="M210" s="234" t="s">
        <v>1</v>
      </c>
      <c r="N210" s="235" t="s">
        <v>41</v>
      </c>
      <c r="O210" s="92"/>
      <c r="P210" s="236">
        <f>O210*H210</f>
        <v>0</v>
      </c>
      <c r="Q210" s="236">
        <v>0</v>
      </c>
      <c r="R210" s="236">
        <f>Q210*H210</f>
        <v>0</v>
      </c>
      <c r="S210" s="236">
        <v>0</v>
      </c>
      <c r="T210" s="237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8" t="s">
        <v>1140</v>
      </c>
      <c r="AT210" s="238" t="s">
        <v>159</v>
      </c>
      <c r="AU210" s="238" t="s">
        <v>83</v>
      </c>
      <c r="AY210" s="18" t="s">
        <v>156</v>
      </c>
      <c r="BE210" s="239">
        <f>IF(N210="základní",J210,0)</f>
        <v>0</v>
      </c>
      <c r="BF210" s="239">
        <f>IF(N210="snížená",J210,0)</f>
        <v>0</v>
      </c>
      <c r="BG210" s="239">
        <f>IF(N210="zákl. přenesená",J210,0)</f>
        <v>0</v>
      </c>
      <c r="BH210" s="239">
        <f>IF(N210="sníž. přenesená",J210,0)</f>
        <v>0</v>
      </c>
      <c r="BI210" s="239">
        <f>IF(N210="nulová",J210,0)</f>
        <v>0</v>
      </c>
      <c r="BJ210" s="18" t="s">
        <v>83</v>
      </c>
      <c r="BK210" s="239">
        <f>ROUND(I210*H210,2)</f>
        <v>0</v>
      </c>
      <c r="BL210" s="18" t="s">
        <v>1140</v>
      </c>
      <c r="BM210" s="238" t="s">
        <v>2721</v>
      </c>
    </row>
    <row r="211" spans="1:65" s="2" customFormat="1" ht="16.5" customHeight="1">
      <c r="A211" s="39"/>
      <c r="B211" s="40"/>
      <c r="C211" s="227" t="s">
        <v>1219</v>
      </c>
      <c r="D211" s="227" t="s">
        <v>159</v>
      </c>
      <c r="E211" s="228" t="s">
        <v>2722</v>
      </c>
      <c r="F211" s="229" t="s">
        <v>2723</v>
      </c>
      <c r="G211" s="230" t="s">
        <v>342</v>
      </c>
      <c r="H211" s="231">
        <v>100</v>
      </c>
      <c r="I211" s="232"/>
      <c r="J211" s="233">
        <f>ROUND(I211*H211,2)</f>
        <v>0</v>
      </c>
      <c r="K211" s="229" t="s">
        <v>1</v>
      </c>
      <c r="L211" s="45"/>
      <c r="M211" s="234" t="s">
        <v>1</v>
      </c>
      <c r="N211" s="235" t="s">
        <v>41</v>
      </c>
      <c r="O211" s="92"/>
      <c r="P211" s="236">
        <f>O211*H211</f>
        <v>0</v>
      </c>
      <c r="Q211" s="236">
        <v>0</v>
      </c>
      <c r="R211" s="236">
        <f>Q211*H211</f>
        <v>0</v>
      </c>
      <c r="S211" s="236">
        <v>0</v>
      </c>
      <c r="T211" s="237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8" t="s">
        <v>1140</v>
      </c>
      <c r="AT211" s="238" t="s">
        <v>159</v>
      </c>
      <c r="AU211" s="238" t="s">
        <v>83</v>
      </c>
      <c r="AY211" s="18" t="s">
        <v>156</v>
      </c>
      <c r="BE211" s="239">
        <f>IF(N211="základní",J211,0)</f>
        <v>0</v>
      </c>
      <c r="BF211" s="239">
        <f>IF(N211="snížená",J211,0)</f>
        <v>0</v>
      </c>
      <c r="BG211" s="239">
        <f>IF(N211="zákl. přenesená",J211,0)</f>
        <v>0</v>
      </c>
      <c r="BH211" s="239">
        <f>IF(N211="sníž. přenesená",J211,0)</f>
        <v>0</v>
      </c>
      <c r="BI211" s="239">
        <f>IF(N211="nulová",J211,0)</f>
        <v>0</v>
      </c>
      <c r="BJ211" s="18" t="s">
        <v>83</v>
      </c>
      <c r="BK211" s="239">
        <f>ROUND(I211*H211,2)</f>
        <v>0</v>
      </c>
      <c r="BL211" s="18" t="s">
        <v>1140</v>
      </c>
      <c r="BM211" s="238" t="s">
        <v>2724</v>
      </c>
    </row>
    <row r="212" spans="1:65" s="2" customFormat="1" ht="16.5" customHeight="1">
      <c r="A212" s="39"/>
      <c r="B212" s="40"/>
      <c r="C212" s="227" t="s">
        <v>1223</v>
      </c>
      <c r="D212" s="227" t="s">
        <v>159</v>
      </c>
      <c r="E212" s="228" t="s">
        <v>2725</v>
      </c>
      <c r="F212" s="229" t="s">
        <v>2726</v>
      </c>
      <c r="G212" s="230" t="s">
        <v>342</v>
      </c>
      <c r="H212" s="231">
        <v>100</v>
      </c>
      <c r="I212" s="232"/>
      <c r="J212" s="233">
        <f>ROUND(I212*H212,2)</f>
        <v>0</v>
      </c>
      <c r="K212" s="229" t="s">
        <v>1</v>
      </c>
      <c r="L212" s="45"/>
      <c r="M212" s="234" t="s">
        <v>1</v>
      </c>
      <c r="N212" s="235" t="s">
        <v>41</v>
      </c>
      <c r="O212" s="92"/>
      <c r="P212" s="236">
        <f>O212*H212</f>
        <v>0</v>
      </c>
      <c r="Q212" s="236">
        <v>0</v>
      </c>
      <c r="R212" s="236">
        <f>Q212*H212</f>
        <v>0</v>
      </c>
      <c r="S212" s="236">
        <v>0</v>
      </c>
      <c r="T212" s="237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8" t="s">
        <v>1140</v>
      </c>
      <c r="AT212" s="238" t="s">
        <v>159</v>
      </c>
      <c r="AU212" s="238" t="s">
        <v>83</v>
      </c>
      <c r="AY212" s="18" t="s">
        <v>156</v>
      </c>
      <c r="BE212" s="239">
        <f>IF(N212="základní",J212,0)</f>
        <v>0</v>
      </c>
      <c r="BF212" s="239">
        <f>IF(N212="snížená",J212,0)</f>
        <v>0</v>
      </c>
      <c r="BG212" s="239">
        <f>IF(N212="zákl. přenesená",J212,0)</f>
        <v>0</v>
      </c>
      <c r="BH212" s="239">
        <f>IF(N212="sníž. přenesená",J212,0)</f>
        <v>0</v>
      </c>
      <c r="BI212" s="239">
        <f>IF(N212="nulová",J212,0)</f>
        <v>0</v>
      </c>
      <c r="BJ212" s="18" t="s">
        <v>83</v>
      </c>
      <c r="BK212" s="239">
        <f>ROUND(I212*H212,2)</f>
        <v>0</v>
      </c>
      <c r="BL212" s="18" t="s">
        <v>1140</v>
      </c>
      <c r="BM212" s="238" t="s">
        <v>2727</v>
      </c>
    </row>
    <row r="213" spans="1:65" s="2" customFormat="1" ht="16.5" customHeight="1">
      <c r="A213" s="39"/>
      <c r="B213" s="40"/>
      <c r="C213" s="227" t="s">
        <v>1228</v>
      </c>
      <c r="D213" s="227" t="s">
        <v>159</v>
      </c>
      <c r="E213" s="228" t="s">
        <v>2728</v>
      </c>
      <c r="F213" s="229" t="s">
        <v>2729</v>
      </c>
      <c r="G213" s="230" t="s">
        <v>342</v>
      </c>
      <c r="H213" s="231">
        <v>300</v>
      </c>
      <c r="I213" s="232"/>
      <c r="J213" s="233">
        <f>ROUND(I213*H213,2)</f>
        <v>0</v>
      </c>
      <c r="K213" s="229" t="s">
        <v>1</v>
      </c>
      <c r="L213" s="45"/>
      <c r="M213" s="234" t="s">
        <v>1</v>
      </c>
      <c r="N213" s="235" t="s">
        <v>41</v>
      </c>
      <c r="O213" s="92"/>
      <c r="P213" s="236">
        <f>O213*H213</f>
        <v>0</v>
      </c>
      <c r="Q213" s="236">
        <v>0</v>
      </c>
      <c r="R213" s="236">
        <f>Q213*H213</f>
        <v>0</v>
      </c>
      <c r="S213" s="236">
        <v>0</v>
      </c>
      <c r="T213" s="237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8" t="s">
        <v>1140</v>
      </c>
      <c r="AT213" s="238" t="s">
        <v>159</v>
      </c>
      <c r="AU213" s="238" t="s">
        <v>83</v>
      </c>
      <c r="AY213" s="18" t="s">
        <v>156</v>
      </c>
      <c r="BE213" s="239">
        <f>IF(N213="základní",J213,0)</f>
        <v>0</v>
      </c>
      <c r="BF213" s="239">
        <f>IF(N213="snížená",J213,0)</f>
        <v>0</v>
      </c>
      <c r="BG213" s="239">
        <f>IF(N213="zákl. přenesená",J213,0)</f>
        <v>0</v>
      </c>
      <c r="BH213" s="239">
        <f>IF(N213="sníž. přenesená",J213,0)</f>
        <v>0</v>
      </c>
      <c r="BI213" s="239">
        <f>IF(N213="nulová",J213,0)</f>
        <v>0</v>
      </c>
      <c r="BJ213" s="18" t="s">
        <v>83</v>
      </c>
      <c r="BK213" s="239">
        <f>ROUND(I213*H213,2)</f>
        <v>0</v>
      </c>
      <c r="BL213" s="18" t="s">
        <v>1140</v>
      </c>
      <c r="BM213" s="238" t="s">
        <v>2730</v>
      </c>
    </row>
    <row r="214" spans="1:63" s="12" customFormat="1" ht="25.9" customHeight="1">
      <c r="A214" s="12"/>
      <c r="B214" s="211"/>
      <c r="C214" s="212"/>
      <c r="D214" s="213" t="s">
        <v>75</v>
      </c>
      <c r="E214" s="214" t="s">
        <v>2731</v>
      </c>
      <c r="F214" s="214" t="s">
        <v>2732</v>
      </c>
      <c r="G214" s="212"/>
      <c r="H214" s="212"/>
      <c r="I214" s="215"/>
      <c r="J214" s="216">
        <f>BK214</f>
        <v>0</v>
      </c>
      <c r="K214" s="212"/>
      <c r="L214" s="217"/>
      <c r="M214" s="218"/>
      <c r="N214" s="219"/>
      <c r="O214" s="219"/>
      <c r="P214" s="220">
        <f>P215</f>
        <v>0</v>
      </c>
      <c r="Q214" s="219"/>
      <c r="R214" s="220">
        <f>R215</f>
        <v>0</v>
      </c>
      <c r="S214" s="219"/>
      <c r="T214" s="221">
        <f>T215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22" t="s">
        <v>83</v>
      </c>
      <c r="AT214" s="223" t="s">
        <v>75</v>
      </c>
      <c r="AU214" s="223" t="s">
        <v>76</v>
      </c>
      <c r="AY214" s="222" t="s">
        <v>156</v>
      </c>
      <c r="BK214" s="224">
        <f>BK215</f>
        <v>0</v>
      </c>
    </row>
    <row r="215" spans="1:65" s="2" customFormat="1" ht="16.5" customHeight="1">
      <c r="A215" s="39"/>
      <c r="B215" s="40"/>
      <c r="C215" s="227" t="s">
        <v>1232</v>
      </c>
      <c r="D215" s="227" t="s">
        <v>159</v>
      </c>
      <c r="E215" s="228" t="s">
        <v>2733</v>
      </c>
      <c r="F215" s="229" t="s">
        <v>2734</v>
      </c>
      <c r="G215" s="230" t="s">
        <v>2448</v>
      </c>
      <c r="H215" s="231">
        <v>35</v>
      </c>
      <c r="I215" s="232"/>
      <c r="J215" s="233">
        <f>ROUND(I215*H215,2)</f>
        <v>0</v>
      </c>
      <c r="K215" s="229" t="s">
        <v>1</v>
      </c>
      <c r="L215" s="45"/>
      <c r="M215" s="234" t="s">
        <v>1</v>
      </c>
      <c r="N215" s="235" t="s">
        <v>41</v>
      </c>
      <c r="O215" s="92"/>
      <c r="P215" s="236">
        <f>O215*H215</f>
        <v>0</v>
      </c>
      <c r="Q215" s="236">
        <v>0</v>
      </c>
      <c r="R215" s="236">
        <f>Q215*H215</f>
        <v>0</v>
      </c>
      <c r="S215" s="236">
        <v>0</v>
      </c>
      <c r="T215" s="237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8" t="s">
        <v>1140</v>
      </c>
      <c r="AT215" s="238" t="s">
        <v>159</v>
      </c>
      <c r="AU215" s="238" t="s">
        <v>83</v>
      </c>
      <c r="AY215" s="18" t="s">
        <v>156</v>
      </c>
      <c r="BE215" s="239">
        <f>IF(N215="základní",J215,0)</f>
        <v>0</v>
      </c>
      <c r="BF215" s="239">
        <f>IF(N215="snížená",J215,0)</f>
        <v>0</v>
      </c>
      <c r="BG215" s="239">
        <f>IF(N215="zákl. přenesená",J215,0)</f>
        <v>0</v>
      </c>
      <c r="BH215" s="239">
        <f>IF(N215="sníž. přenesená",J215,0)</f>
        <v>0</v>
      </c>
      <c r="BI215" s="239">
        <f>IF(N215="nulová",J215,0)</f>
        <v>0</v>
      </c>
      <c r="BJ215" s="18" t="s">
        <v>83</v>
      </c>
      <c r="BK215" s="239">
        <f>ROUND(I215*H215,2)</f>
        <v>0</v>
      </c>
      <c r="BL215" s="18" t="s">
        <v>1140</v>
      </c>
      <c r="BM215" s="238" t="s">
        <v>2735</v>
      </c>
    </row>
    <row r="216" spans="1:63" s="12" customFormat="1" ht="25.9" customHeight="1">
      <c r="A216" s="12"/>
      <c r="B216" s="211"/>
      <c r="C216" s="212"/>
      <c r="D216" s="213" t="s">
        <v>75</v>
      </c>
      <c r="E216" s="214" t="s">
        <v>2736</v>
      </c>
      <c r="F216" s="214" t="s">
        <v>2737</v>
      </c>
      <c r="G216" s="212"/>
      <c r="H216" s="212"/>
      <c r="I216" s="215"/>
      <c r="J216" s="216">
        <f>BK216</f>
        <v>0</v>
      </c>
      <c r="K216" s="212"/>
      <c r="L216" s="217"/>
      <c r="M216" s="218"/>
      <c r="N216" s="219"/>
      <c r="O216" s="219"/>
      <c r="P216" s="220">
        <f>SUM(P217:P219)</f>
        <v>0</v>
      </c>
      <c r="Q216" s="219"/>
      <c r="R216" s="220">
        <f>SUM(R217:R219)</f>
        <v>0</v>
      </c>
      <c r="S216" s="219"/>
      <c r="T216" s="221">
        <f>SUM(T217:T219)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22" t="s">
        <v>83</v>
      </c>
      <c r="AT216" s="223" t="s">
        <v>75</v>
      </c>
      <c r="AU216" s="223" t="s">
        <v>76</v>
      </c>
      <c r="AY216" s="222" t="s">
        <v>156</v>
      </c>
      <c r="BK216" s="224">
        <f>SUM(BK217:BK219)</f>
        <v>0</v>
      </c>
    </row>
    <row r="217" spans="1:65" s="2" customFormat="1" ht="16.5" customHeight="1">
      <c r="A217" s="39"/>
      <c r="B217" s="40"/>
      <c r="C217" s="245" t="s">
        <v>1236</v>
      </c>
      <c r="D217" s="245" t="s">
        <v>220</v>
      </c>
      <c r="E217" s="246" t="s">
        <v>2738</v>
      </c>
      <c r="F217" s="247" t="s">
        <v>2739</v>
      </c>
      <c r="G217" s="248" t="s">
        <v>265</v>
      </c>
      <c r="H217" s="249">
        <v>1</v>
      </c>
      <c r="I217" s="250"/>
      <c r="J217" s="251">
        <f>ROUND(I217*H217,2)</f>
        <v>0</v>
      </c>
      <c r="K217" s="247" t="s">
        <v>1</v>
      </c>
      <c r="L217" s="252"/>
      <c r="M217" s="253" t="s">
        <v>1</v>
      </c>
      <c r="N217" s="254" t="s">
        <v>41</v>
      </c>
      <c r="O217" s="92"/>
      <c r="P217" s="236">
        <f>O217*H217</f>
        <v>0</v>
      </c>
      <c r="Q217" s="236">
        <v>0</v>
      </c>
      <c r="R217" s="236">
        <f>Q217*H217</f>
        <v>0</v>
      </c>
      <c r="S217" s="236">
        <v>0</v>
      </c>
      <c r="T217" s="237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8" t="s">
        <v>2500</v>
      </c>
      <c r="AT217" s="238" t="s">
        <v>220</v>
      </c>
      <c r="AU217" s="238" t="s">
        <v>83</v>
      </c>
      <c r="AY217" s="18" t="s">
        <v>156</v>
      </c>
      <c r="BE217" s="239">
        <f>IF(N217="základní",J217,0)</f>
        <v>0</v>
      </c>
      <c r="BF217" s="239">
        <f>IF(N217="snížená",J217,0)</f>
        <v>0</v>
      </c>
      <c r="BG217" s="239">
        <f>IF(N217="zákl. přenesená",J217,0)</f>
        <v>0</v>
      </c>
      <c r="BH217" s="239">
        <f>IF(N217="sníž. přenesená",J217,0)</f>
        <v>0</v>
      </c>
      <c r="BI217" s="239">
        <f>IF(N217="nulová",J217,0)</f>
        <v>0</v>
      </c>
      <c r="BJ217" s="18" t="s">
        <v>83</v>
      </c>
      <c r="BK217" s="239">
        <f>ROUND(I217*H217,2)</f>
        <v>0</v>
      </c>
      <c r="BL217" s="18" t="s">
        <v>1140</v>
      </c>
      <c r="BM217" s="238" t="s">
        <v>2740</v>
      </c>
    </row>
    <row r="218" spans="1:65" s="2" customFormat="1" ht="16.5" customHeight="1">
      <c r="A218" s="39"/>
      <c r="B218" s="40"/>
      <c r="C218" s="245" t="s">
        <v>1240</v>
      </c>
      <c r="D218" s="245" t="s">
        <v>220</v>
      </c>
      <c r="E218" s="246" t="s">
        <v>2741</v>
      </c>
      <c r="F218" s="247" t="s">
        <v>2742</v>
      </c>
      <c r="G218" s="248" t="s">
        <v>265</v>
      </c>
      <c r="H218" s="249">
        <v>1</v>
      </c>
      <c r="I218" s="250"/>
      <c r="J218" s="251">
        <f>ROUND(I218*H218,2)</f>
        <v>0</v>
      </c>
      <c r="K218" s="247" t="s">
        <v>1</v>
      </c>
      <c r="L218" s="252"/>
      <c r="M218" s="253" t="s">
        <v>1</v>
      </c>
      <c r="N218" s="254" t="s">
        <v>41</v>
      </c>
      <c r="O218" s="92"/>
      <c r="P218" s="236">
        <f>O218*H218</f>
        <v>0</v>
      </c>
      <c r="Q218" s="236">
        <v>0</v>
      </c>
      <c r="R218" s="236">
        <f>Q218*H218</f>
        <v>0</v>
      </c>
      <c r="S218" s="236">
        <v>0</v>
      </c>
      <c r="T218" s="237">
        <f>S218*H218</f>
        <v>0</v>
      </c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R218" s="238" t="s">
        <v>2500</v>
      </c>
      <c r="AT218" s="238" t="s">
        <v>220</v>
      </c>
      <c r="AU218" s="238" t="s">
        <v>83</v>
      </c>
      <c r="AY218" s="18" t="s">
        <v>156</v>
      </c>
      <c r="BE218" s="239">
        <f>IF(N218="základní",J218,0)</f>
        <v>0</v>
      </c>
      <c r="BF218" s="239">
        <f>IF(N218="snížená",J218,0)</f>
        <v>0</v>
      </c>
      <c r="BG218" s="239">
        <f>IF(N218="zákl. přenesená",J218,0)</f>
        <v>0</v>
      </c>
      <c r="BH218" s="239">
        <f>IF(N218="sníž. přenesená",J218,0)</f>
        <v>0</v>
      </c>
      <c r="BI218" s="239">
        <f>IF(N218="nulová",J218,0)</f>
        <v>0</v>
      </c>
      <c r="BJ218" s="18" t="s">
        <v>83</v>
      </c>
      <c r="BK218" s="239">
        <f>ROUND(I218*H218,2)</f>
        <v>0</v>
      </c>
      <c r="BL218" s="18" t="s">
        <v>1140</v>
      </c>
      <c r="BM218" s="238" t="s">
        <v>2743</v>
      </c>
    </row>
    <row r="219" spans="1:65" s="2" customFormat="1" ht="24.15" customHeight="1">
      <c r="A219" s="39"/>
      <c r="B219" s="40"/>
      <c r="C219" s="227" t="s">
        <v>1244</v>
      </c>
      <c r="D219" s="227" t="s">
        <v>159</v>
      </c>
      <c r="E219" s="228" t="s">
        <v>2744</v>
      </c>
      <c r="F219" s="229" t="s">
        <v>2745</v>
      </c>
      <c r="G219" s="230" t="s">
        <v>2448</v>
      </c>
      <c r="H219" s="231">
        <v>60</v>
      </c>
      <c r="I219" s="232"/>
      <c r="J219" s="233">
        <f>ROUND(I219*H219,2)</f>
        <v>0</v>
      </c>
      <c r="K219" s="229" t="s">
        <v>218</v>
      </c>
      <c r="L219" s="45"/>
      <c r="M219" s="240" t="s">
        <v>1</v>
      </c>
      <c r="N219" s="241" t="s">
        <v>41</v>
      </c>
      <c r="O219" s="242"/>
      <c r="P219" s="243">
        <f>O219*H219</f>
        <v>0</v>
      </c>
      <c r="Q219" s="243">
        <v>0</v>
      </c>
      <c r="R219" s="243">
        <f>Q219*H219</f>
        <v>0</v>
      </c>
      <c r="S219" s="243">
        <v>0</v>
      </c>
      <c r="T219" s="244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8" t="s">
        <v>1140</v>
      </c>
      <c r="AT219" s="238" t="s">
        <v>159</v>
      </c>
      <c r="AU219" s="238" t="s">
        <v>83</v>
      </c>
      <c r="AY219" s="18" t="s">
        <v>156</v>
      </c>
      <c r="BE219" s="239">
        <f>IF(N219="základní",J219,0)</f>
        <v>0</v>
      </c>
      <c r="BF219" s="239">
        <f>IF(N219="snížená",J219,0)</f>
        <v>0</v>
      </c>
      <c r="BG219" s="239">
        <f>IF(N219="zákl. přenesená",J219,0)</f>
        <v>0</v>
      </c>
      <c r="BH219" s="239">
        <f>IF(N219="sníž. přenesená",J219,0)</f>
        <v>0</v>
      </c>
      <c r="BI219" s="239">
        <f>IF(N219="nulová",J219,0)</f>
        <v>0</v>
      </c>
      <c r="BJ219" s="18" t="s">
        <v>83</v>
      </c>
      <c r="BK219" s="239">
        <f>ROUND(I219*H219,2)</f>
        <v>0</v>
      </c>
      <c r="BL219" s="18" t="s">
        <v>1140</v>
      </c>
      <c r="BM219" s="238" t="s">
        <v>2746</v>
      </c>
    </row>
    <row r="220" spans="1:31" s="2" customFormat="1" ht="6.95" customHeight="1">
      <c r="A220" s="39"/>
      <c r="B220" s="67"/>
      <c r="C220" s="68"/>
      <c r="D220" s="68"/>
      <c r="E220" s="68"/>
      <c r="F220" s="68"/>
      <c r="G220" s="68"/>
      <c r="H220" s="68"/>
      <c r="I220" s="68"/>
      <c r="J220" s="68"/>
      <c r="K220" s="68"/>
      <c r="L220" s="45"/>
      <c r="M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</row>
  </sheetData>
  <sheetProtection password="CC35" sheet="1" objects="1" scenarios="1" formatColumns="0" formatRows="0" autoFilter="0"/>
  <autoFilter ref="C125:K21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119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85</v>
      </c>
    </row>
    <row r="4" spans="2:46" s="1" customFormat="1" ht="24.95" customHeight="1">
      <c r="B4" s="21"/>
      <c r="D4" s="149" t="s">
        <v>129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26.25" customHeight="1">
      <c r="B7" s="21"/>
      <c r="E7" s="152" t="str">
        <f>'Rekapitulace stavby'!K6</f>
        <v>Rekonstrukce objektu mateřské školy č.p. 367 na parc. č. st. 412 a 2464/4 v k.ú. Horní Cerekev</v>
      </c>
      <c r="F7" s="151"/>
      <c r="G7" s="151"/>
      <c r="H7" s="151"/>
      <c r="L7" s="21"/>
    </row>
    <row r="8" spans="2:12" s="1" customFormat="1" ht="12" customHeight="1">
      <c r="B8" s="21"/>
      <c r="D8" s="151" t="s">
        <v>130</v>
      </c>
      <c r="L8" s="21"/>
    </row>
    <row r="9" spans="1:31" s="2" customFormat="1" ht="16.5" customHeight="1">
      <c r="A9" s="39"/>
      <c r="B9" s="45"/>
      <c r="C9" s="39"/>
      <c r="D9" s="39"/>
      <c r="E9" s="152" t="s">
        <v>190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132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2747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18</v>
      </c>
      <c r="E13" s="39"/>
      <c r="F13" s="142" t="s">
        <v>1</v>
      </c>
      <c r="G13" s="39"/>
      <c r="H13" s="39"/>
      <c r="I13" s="151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20</v>
      </c>
      <c r="E14" s="39"/>
      <c r="F14" s="142" t="s">
        <v>21</v>
      </c>
      <c r="G14" s="39"/>
      <c r="H14" s="39"/>
      <c r="I14" s="151" t="s">
        <v>22</v>
      </c>
      <c r="J14" s="154" t="str">
        <f>'Rekapitulace stavby'!AN8</f>
        <v>20. 11. 2020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24</v>
      </c>
      <c r="E16" s="39"/>
      <c r="F16" s="39"/>
      <c r="G16" s="39"/>
      <c r="H16" s="39"/>
      <c r="I16" s="151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1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28</v>
      </c>
      <c r="E19" s="39"/>
      <c r="F19" s="39"/>
      <c r="G19" s="39"/>
      <c r="H19" s="39"/>
      <c r="I19" s="151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30</v>
      </c>
      <c r="E22" s="39"/>
      <c r="F22" s="39"/>
      <c r="G22" s="39"/>
      <c r="H22" s="39"/>
      <c r="I22" s="151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1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33</v>
      </c>
      <c r="E25" s="39"/>
      <c r="F25" s="39"/>
      <c r="G25" s="39"/>
      <c r="H25" s="39"/>
      <c r="I25" s="151" t="s">
        <v>25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34</v>
      </c>
      <c r="F26" s="39"/>
      <c r="G26" s="39"/>
      <c r="H26" s="39"/>
      <c r="I26" s="151" t="s">
        <v>27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36</v>
      </c>
      <c r="E32" s="39"/>
      <c r="F32" s="39"/>
      <c r="G32" s="39"/>
      <c r="H32" s="39"/>
      <c r="I32" s="39"/>
      <c r="J32" s="161">
        <f>ROUND(J125,2)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38</v>
      </c>
      <c r="G34" s="39"/>
      <c r="H34" s="39"/>
      <c r="I34" s="162" t="s">
        <v>37</v>
      </c>
      <c r="J34" s="162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40</v>
      </c>
      <c r="E35" s="151" t="s">
        <v>41</v>
      </c>
      <c r="F35" s="164">
        <f>ROUND((SUM(BE125:BE242)),2)</f>
        <v>0</v>
      </c>
      <c r="G35" s="39"/>
      <c r="H35" s="39"/>
      <c r="I35" s="165">
        <v>0.21</v>
      </c>
      <c r="J35" s="164">
        <f>ROUND(((SUM(BE125:BE242))*I35),2)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42</v>
      </c>
      <c r="F36" s="164">
        <f>ROUND((SUM(BF125:BF242)),2)</f>
        <v>0</v>
      </c>
      <c r="G36" s="39"/>
      <c r="H36" s="39"/>
      <c r="I36" s="165">
        <v>0.15</v>
      </c>
      <c r="J36" s="164">
        <f>ROUND(((SUM(BF125:BF242))*I36),2)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43</v>
      </c>
      <c r="F37" s="164">
        <f>ROUND((SUM(BG125:BG242)),2)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44</v>
      </c>
      <c r="F38" s="164">
        <f>ROUND((SUM(BH125:BH242)),2)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45</v>
      </c>
      <c r="F39" s="164">
        <f>ROUND((SUM(BI125:BI242)),2)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46</v>
      </c>
      <c r="E41" s="168"/>
      <c r="F41" s="168"/>
      <c r="G41" s="169" t="s">
        <v>47</v>
      </c>
      <c r="H41" s="170" t="s">
        <v>48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49</v>
      </c>
      <c r="E50" s="174"/>
      <c r="F50" s="174"/>
      <c r="G50" s="173" t="s">
        <v>50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51</v>
      </c>
      <c r="E61" s="176"/>
      <c r="F61" s="177" t="s">
        <v>52</v>
      </c>
      <c r="G61" s="175" t="s">
        <v>51</v>
      </c>
      <c r="H61" s="176"/>
      <c r="I61" s="176"/>
      <c r="J61" s="178" t="s">
        <v>52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53</v>
      </c>
      <c r="E65" s="179"/>
      <c r="F65" s="179"/>
      <c r="G65" s="173" t="s">
        <v>54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51</v>
      </c>
      <c r="E76" s="176"/>
      <c r="F76" s="177" t="s">
        <v>52</v>
      </c>
      <c r="G76" s="175" t="s">
        <v>51</v>
      </c>
      <c r="H76" s="176"/>
      <c r="I76" s="176"/>
      <c r="J76" s="178" t="s">
        <v>52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84" t="str">
        <f>E7</f>
        <v>Rekonstrukce objektu mateřské školy č.p. 367 na parc. č. st. 412 a 2464/4 v k.ú. Horní Cerekev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130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190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132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01-5 - VZT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Horní Cerekev</v>
      </c>
      <c r="G91" s="41"/>
      <c r="H91" s="41"/>
      <c r="I91" s="33" t="s">
        <v>22</v>
      </c>
      <c r="J91" s="80" t="str">
        <f>IF(J14="","",J14)</f>
        <v>20. 11. 2020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>Město Horní Cerekev</v>
      </c>
      <c r="G93" s="41"/>
      <c r="H93" s="41"/>
      <c r="I93" s="33" t="s">
        <v>30</v>
      </c>
      <c r="J93" s="37" t="str">
        <f>E23</f>
        <v>INTEGRA Pelhřimov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 xml:space="preserve"> 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135</v>
      </c>
      <c r="D96" s="186"/>
      <c r="E96" s="186"/>
      <c r="F96" s="186"/>
      <c r="G96" s="186"/>
      <c r="H96" s="186"/>
      <c r="I96" s="186"/>
      <c r="J96" s="187" t="s">
        <v>136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137</v>
      </c>
      <c r="D98" s="41"/>
      <c r="E98" s="41"/>
      <c r="F98" s="41"/>
      <c r="G98" s="41"/>
      <c r="H98" s="41"/>
      <c r="I98" s="41"/>
      <c r="J98" s="111">
        <f>J125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138</v>
      </c>
    </row>
    <row r="99" spans="1:31" s="9" customFormat="1" ht="24.95" customHeight="1">
      <c r="A99" s="9"/>
      <c r="B99" s="189"/>
      <c r="C99" s="190"/>
      <c r="D99" s="191" t="s">
        <v>2748</v>
      </c>
      <c r="E99" s="192"/>
      <c r="F99" s="192"/>
      <c r="G99" s="192"/>
      <c r="H99" s="192"/>
      <c r="I99" s="192"/>
      <c r="J99" s="193">
        <f>J126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9"/>
      <c r="C100" s="190"/>
      <c r="D100" s="191" t="s">
        <v>2749</v>
      </c>
      <c r="E100" s="192"/>
      <c r="F100" s="192"/>
      <c r="G100" s="192"/>
      <c r="H100" s="192"/>
      <c r="I100" s="192"/>
      <c r="J100" s="193">
        <f>J158</f>
        <v>0</v>
      </c>
      <c r="K100" s="190"/>
      <c r="L100" s="19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89"/>
      <c r="C101" s="190"/>
      <c r="D101" s="191" t="s">
        <v>2750</v>
      </c>
      <c r="E101" s="192"/>
      <c r="F101" s="192"/>
      <c r="G101" s="192"/>
      <c r="H101" s="192"/>
      <c r="I101" s="192"/>
      <c r="J101" s="193">
        <f>J188</f>
        <v>0</v>
      </c>
      <c r="K101" s="190"/>
      <c r="L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89"/>
      <c r="C102" s="190"/>
      <c r="D102" s="191" t="s">
        <v>2751</v>
      </c>
      <c r="E102" s="192"/>
      <c r="F102" s="192"/>
      <c r="G102" s="192"/>
      <c r="H102" s="192"/>
      <c r="I102" s="192"/>
      <c r="J102" s="193">
        <f>J218</f>
        <v>0</v>
      </c>
      <c r="K102" s="190"/>
      <c r="L102" s="19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89"/>
      <c r="C103" s="190"/>
      <c r="D103" s="191" t="s">
        <v>2752</v>
      </c>
      <c r="E103" s="192"/>
      <c r="F103" s="192"/>
      <c r="G103" s="192"/>
      <c r="H103" s="192"/>
      <c r="I103" s="192"/>
      <c r="J103" s="193">
        <f>J232</f>
        <v>0</v>
      </c>
      <c r="K103" s="190"/>
      <c r="L103" s="19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2" customFormat="1" ht="21.8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9" spans="1:31" s="2" customFormat="1" ht="6.95" customHeight="1">
      <c r="A109" s="39"/>
      <c r="B109" s="69"/>
      <c r="C109" s="70"/>
      <c r="D109" s="70"/>
      <c r="E109" s="70"/>
      <c r="F109" s="70"/>
      <c r="G109" s="70"/>
      <c r="H109" s="70"/>
      <c r="I109" s="70"/>
      <c r="J109" s="70"/>
      <c r="K109" s="70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4.95" customHeight="1">
      <c r="A110" s="39"/>
      <c r="B110" s="40"/>
      <c r="C110" s="24" t="s">
        <v>141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16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26.25" customHeight="1">
      <c r="A113" s="39"/>
      <c r="B113" s="40"/>
      <c r="C113" s="41"/>
      <c r="D113" s="41"/>
      <c r="E113" s="184" t="str">
        <f>E7</f>
        <v>Rekonstrukce objektu mateřské školy č.p. 367 na parc. č. st. 412 a 2464/4 v k.ú. Horní Cerekev</v>
      </c>
      <c r="F113" s="33"/>
      <c r="G113" s="33"/>
      <c r="H113" s="33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2:12" s="1" customFormat="1" ht="12" customHeight="1">
      <c r="B114" s="22"/>
      <c r="C114" s="33" t="s">
        <v>130</v>
      </c>
      <c r="D114" s="23"/>
      <c r="E114" s="23"/>
      <c r="F114" s="23"/>
      <c r="G114" s="23"/>
      <c r="H114" s="23"/>
      <c r="I114" s="23"/>
      <c r="J114" s="23"/>
      <c r="K114" s="23"/>
      <c r="L114" s="21"/>
    </row>
    <row r="115" spans="1:31" s="2" customFormat="1" ht="16.5" customHeight="1">
      <c r="A115" s="39"/>
      <c r="B115" s="40"/>
      <c r="C115" s="41"/>
      <c r="D115" s="41"/>
      <c r="E115" s="184" t="s">
        <v>190</v>
      </c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132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6.5" customHeight="1">
      <c r="A117" s="39"/>
      <c r="B117" s="40"/>
      <c r="C117" s="41"/>
      <c r="D117" s="41"/>
      <c r="E117" s="77" t="str">
        <f>E11</f>
        <v>01-5 - VZT</v>
      </c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20</v>
      </c>
      <c r="D119" s="41"/>
      <c r="E119" s="41"/>
      <c r="F119" s="28" t="str">
        <f>F14</f>
        <v>Horní Cerekev</v>
      </c>
      <c r="G119" s="41"/>
      <c r="H119" s="41"/>
      <c r="I119" s="33" t="s">
        <v>22</v>
      </c>
      <c r="J119" s="80" t="str">
        <f>IF(J14="","",J14)</f>
        <v>20. 11. 2020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5.15" customHeight="1">
      <c r="A121" s="39"/>
      <c r="B121" s="40"/>
      <c r="C121" s="33" t="s">
        <v>24</v>
      </c>
      <c r="D121" s="41"/>
      <c r="E121" s="41"/>
      <c r="F121" s="28" t="str">
        <f>E17</f>
        <v>Město Horní Cerekev</v>
      </c>
      <c r="G121" s="41"/>
      <c r="H121" s="41"/>
      <c r="I121" s="33" t="s">
        <v>30</v>
      </c>
      <c r="J121" s="37" t="str">
        <f>E23</f>
        <v>INTEGRA Pelhřimov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5.15" customHeight="1">
      <c r="A122" s="39"/>
      <c r="B122" s="40"/>
      <c r="C122" s="33" t="s">
        <v>28</v>
      </c>
      <c r="D122" s="41"/>
      <c r="E122" s="41"/>
      <c r="F122" s="28" t="str">
        <f>IF(E20="","",E20)</f>
        <v>Vyplň údaj</v>
      </c>
      <c r="G122" s="41"/>
      <c r="H122" s="41"/>
      <c r="I122" s="33" t="s">
        <v>33</v>
      </c>
      <c r="J122" s="37" t="str">
        <f>E26</f>
        <v xml:space="preserve"> 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0.3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11" customFormat="1" ht="29.25" customHeight="1">
      <c r="A124" s="200"/>
      <c r="B124" s="201"/>
      <c r="C124" s="202" t="s">
        <v>142</v>
      </c>
      <c r="D124" s="203" t="s">
        <v>61</v>
      </c>
      <c r="E124" s="203" t="s">
        <v>57</v>
      </c>
      <c r="F124" s="203" t="s">
        <v>58</v>
      </c>
      <c r="G124" s="203" t="s">
        <v>143</v>
      </c>
      <c r="H124" s="203" t="s">
        <v>144</v>
      </c>
      <c r="I124" s="203" t="s">
        <v>145</v>
      </c>
      <c r="J124" s="203" t="s">
        <v>136</v>
      </c>
      <c r="K124" s="204" t="s">
        <v>146</v>
      </c>
      <c r="L124" s="205"/>
      <c r="M124" s="101" t="s">
        <v>1</v>
      </c>
      <c r="N124" s="102" t="s">
        <v>40</v>
      </c>
      <c r="O124" s="102" t="s">
        <v>147</v>
      </c>
      <c r="P124" s="102" t="s">
        <v>148</v>
      </c>
      <c r="Q124" s="102" t="s">
        <v>149</v>
      </c>
      <c r="R124" s="102" t="s">
        <v>150</v>
      </c>
      <c r="S124" s="102" t="s">
        <v>151</v>
      </c>
      <c r="T124" s="103" t="s">
        <v>152</v>
      </c>
      <c r="U124" s="200"/>
      <c r="V124" s="200"/>
      <c r="W124" s="200"/>
      <c r="X124" s="200"/>
      <c r="Y124" s="200"/>
      <c r="Z124" s="200"/>
      <c r="AA124" s="200"/>
      <c r="AB124" s="200"/>
      <c r="AC124" s="200"/>
      <c r="AD124" s="200"/>
      <c r="AE124" s="200"/>
    </row>
    <row r="125" spans="1:63" s="2" customFormat="1" ht="22.8" customHeight="1">
      <c r="A125" s="39"/>
      <c r="B125" s="40"/>
      <c r="C125" s="108" t="s">
        <v>153</v>
      </c>
      <c r="D125" s="41"/>
      <c r="E125" s="41"/>
      <c r="F125" s="41"/>
      <c r="G125" s="41"/>
      <c r="H125" s="41"/>
      <c r="I125" s="41"/>
      <c r="J125" s="206">
        <f>BK125</f>
        <v>0</v>
      </c>
      <c r="K125" s="41"/>
      <c r="L125" s="45"/>
      <c r="M125" s="104"/>
      <c r="N125" s="207"/>
      <c r="O125" s="105"/>
      <c r="P125" s="208">
        <f>P126+P158+P188+P218+P232</f>
        <v>0</v>
      </c>
      <c r="Q125" s="105"/>
      <c r="R125" s="208">
        <f>R126+R158+R188+R218+R232</f>
        <v>0</v>
      </c>
      <c r="S125" s="105"/>
      <c r="T125" s="209">
        <f>T126+T158+T188+T218+T232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75</v>
      </c>
      <c r="AU125" s="18" t="s">
        <v>138</v>
      </c>
      <c r="BK125" s="210">
        <f>BK126+BK158+BK188+BK218+BK232</f>
        <v>0</v>
      </c>
    </row>
    <row r="126" spans="1:63" s="12" customFormat="1" ht="25.9" customHeight="1">
      <c r="A126" s="12"/>
      <c r="B126" s="211"/>
      <c r="C126" s="212"/>
      <c r="D126" s="213" t="s">
        <v>75</v>
      </c>
      <c r="E126" s="214" t="s">
        <v>2472</v>
      </c>
      <c r="F126" s="214" t="s">
        <v>2753</v>
      </c>
      <c r="G126" s="212"/>
      <c r="H126" s="212"/>
      <c r="I126" s="215"/>
      <c r="J126" s="216">
        <f>BK126</f>
        <v>0</v>
      </c>
      <c r="K126" s="212"/>
      <c r="L126" s="217"/>
      <c r="M126" s="218"/>
      <c r="N126" s="219"/>
      <c r="O126" s="219"/>
      <c r="P126" s="220">
        <f>SUM(P127:P157)</f>
        <v>0</v>
      </c>
      <c r="Q126" s="219"/>
      <c r="R126" s="220">
        <f>SUM(R127:R157)</f>
        <v>0</v>
      </c>
      <c r="S126" s="219"/>
      <c r="T126" s="221">
        <f>SUM(T127:T157)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2" t="s">
        <v>83</v>
      </c>
      <c r="AT126" s="223" t="s">
        <v>75</v>
      </c>
      <c r="AU126" s="223" t="s">
        <v>76</v>
      </c>
      <c r="AY126" s="222" t="s">
        <v>156</v>
      </c>
      <c r="BK126" s="224">
        <f>SUM(BK127:BK157)</f>
        <v>0</v>
      </c>
    </row>
    <row r="127" spans="1:65" s="2" customFormat="1" ht="66.75" customHeight="1">
      <c r="A127" s="39"/>
      <c r="B127" s="40"/>
      <c r="C127" s="245" t="s">
        <v>83</v>
      </c>
      <c r="D127" s="245" t="s">
        <v>220</v>
      </c>
      <c r="E127" s="246" t="s">
        <v>2754</v>
      </c>
      <c r="F127" s="247" t="s">
        <v>2755</v>
      </c>
      <c r="G127" s="248" t="s">
        <v>2526</v>
      </c>
      <c r="H127" s="249">
        <v>1</v>
      </c>
      <c r="I127" s="250"/>
      <c r="J127" s="251">
        <f>ROUND(I127*H127,2)</f>
        <v>0</v>
      </c>
      <c r="K127" s="247" t="s">
        <v>1</v>
      </c>
      <c r="L127" s="252"/>
      <c r="M127" s="253" t="s">
        <v>1</v>
      </c>
      <c r="N127" s="254" t="s">
        <v>41</v>
      </c>
      <c r="O127" s="92"/>
      <c r="P127" s="236">
        <f>O127*H127</f>
        <v>0</v>
      </c>
      <c r="Q127" s="236">
        <v>0</v>
      </c>
      <c r="R127" s="236">
        <f>Q127*H127</f>
        <v>0</v>
      </c>
      <c r="S127" s="236">
        <v>0</v>
      </c>
      <c r="T127" s="237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8" t="s">
        <v>477</v>
      </c>
      <c r="AT127" s="238" t="s">
        <v>220</v>
      </c>
      <c r="AU127" s="238" t="s">
        <v>83</v>
      </c>
      <c r="AY127" s="18" t="s">
        <v>156</v>
      </c>
      <c r="BE127" s="239">
        <f>IF(N127="základní",J127,0)</f>
        <v>0</v>
      </c>
      <c r="BF127" s="239">
        <f>IF(N127="snížená",J127,0)</f>
        <v>0</v>
      </c>
      <c r="BG127" s="239">
        <f>IF(N127="zákl. přenesená",J127,0)</f>
        <v>0</v>
      </c>
      <c r="BH127" s="239">
        <f>IF(N127="sníž. přenesená",J127,0)</f>
        <v>0</v>
      </c>
      <c r="BI127" s="239">
        <f>IF(N127="nulová",J127,0)</f>
        <v>0</v>
      </c>
      <c r="BJ127" s="18" t="s">
        <v>83</v>
      </c>
      <c r="BK127" s="239">
        <f>ROUND(I127*H127,2)</f>
        <v>0</v>
      </c>
      <c r="BL127" s="18" t="s">
        <v>335</v>
      </c>
      <c r="BM127" s="238" t="s">
        <v>2756</v>
      </c>
    </row>
    <row r="128" spans="1:65" s="2" customFormat="1" ht="16.5" customHeight="1">
      <c r="A128" s="39"/>
      <c r="B128" s="40"/>
      <c r="C128" s="227" t="s">
        <v>85</v>
      </c>
      <c r="D128" s="227" t="s">
        <v>159</v>
      </c>
      <c r="E128" s="228" t="s">
        <v>2757</v>
      </c>
      <c r="F128" s="229" t="s">
        <v>2758</v>
      </c>
      <c r="G128" s="230" t="s">
        <v>2526</v>
      </c>
      <c r="H128" s="231">
        <v>1</v>
      </c>
      <c r="I128" s="232"/>
      <c r="J128" s="233">
        <f>ROUND(I128*H128,2)</f>
        <v>0</v>
      </c>
      <c r="K128" s="229" t="s">
        <v>1</v>
      </c>
      <c r="L128" s="45"/>
      <c r="M128" s="234" t="s">
        <v>1</v>
      </c>
      <c r="N128" s="235" t="s">
        <v>41</v>
      </c>
      <c r="O128" s="92"/>
      <c r="P128" s="236">
        <f>O128*H128</f>
        <v>0</v>
      </c>
      <c r="Q128" s="236">
        <v>0</v>
      </c>
      <c r="R128" s="236">
        <f>Q128*H128</f>
        <v>0</v>
      </c>
      <c r="S128" s="236">
        <v>0</v>
      </c>
      <c r="T128" s="237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8" t="s">
        <v>335</v>
      </c>
      <c r="AT128" s="238" t="s">
        <v>159</v>
      </c>
      <c r="AU128" s="238" t="s">
        <v>83</v>
      </c>
      <c r="AY128" s="18" t="s">
        <v>156</v>
      </c>
      <c r="BE128" s="239">
        <f>IF(N128="základní",J128,0)</f>
        <v>0</v>
      </c>
      <c r="BF128" s="239">
        <f>IF(N128="snížená",J128,0)</f>
        <v>0</v>
      </c>
      <c r="BG128" s="239">
        <f>IF(N128="zákl. přenesená",J128,0)</f>
        <v>0</v>
      </c>
      <c r="BH128" s="239">
        <f>IF(N128="sníž. přenesená",J128,0)</f>
        <v>0</v>
      </c>
      <c r="BI128" s="239">
        <f>IF(N128="nulová",J128,0)</f>
        <v>0</v>
      </c>
      <c r="BJ128" s="18" t="s">
        <v>83</v>
      </c>
      <c r="BK128" s="239">
        <f>ROUND(I128*H128,2)</f>
        <v>0</v>
      </c>
      <c r="BL128" s="18" t="s">
        <v>335</v>
      </c>
      <c r="BM128" s="238" t="s">
        <v>2759</v>
      </c>
    </row>
    <row r="129" spans="1:65" s="2" customFormat="1" ht="16.5" customHeight="1">
      <c r="A129" s="39"/>
      <c r="B129" s="40"/>
      <c r="C129" s="227" t="s">
        <v>169</v>
      </c>
      <c r="D129" s="227" t="s">
        <v>159</v>
      </c>
      <c r="E129" s="228" t="s">
        <v>2760</v>
      </c>
      <c r="F129" s="229" t="s">
        <v>2761</v>
      </c>
      <c r="G129" s="230" t="s">
        <v>265</v>
      </c>
      <c r="H129" s="231">
        <v>1</v>
      </c>
      <c r="I129" s="232"/>
      <c r="J129" s="233">
        <f>ROUND(I129*H129,2)</f>
        <v>0</v>
      </c>
      <c r="K129" s="229" t="s">
        <v>1</v>
      </c>
      <c r="L129" s="45"/>
      <c r="M129" s="234" t="s">
        <v>1</v>
      </c>
      <c r="N129" s="235" t="s">
        <v>41</v>
      </c>
      <c r="O129" s="92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8" t="s">
        <v>335</v>
      </c>
      <c r="AT129" s="238" t="s">
        <v>159</v>
      </c>
      <c r="AU129" s="238" t="s">
        <v>83</v>
      </c>
      <c r="AY129" s="18" t="s">
        <v>156</v>
      </c>
      <c r="BE129" s="239">
        <f>IF(N129="základní",J129,0)</f>
        <v>0</v>
      </c>
      <c r="BF129" s="239">
        <f>IF(N129="snížená",J129,0)</f>
        <v>0</v>
      </c>
      <c r="BG129" s="239">
        <f>IF(N129="zákl. přenesená",J129,0)</f>
        <v>0</v>
      </c>
      <c r="BH129" s="239">
        <f>IF(N129="sníž. přenesená",J129,0)</f>
        <v>0</v>
      </c>
      <c r="BI129" s="239">
        <f>IF(N129="nulová",J129,0)</f>
        <v>0</v>
      </c>
      <c r="BJ129" s="18" t="s">
        <v>83</v>
      </c>
      <c r="BK129" s="239">
        <f>ROUND(I129*H129,2)</f>
        <v>0</v>
      </c>
      <c r="BL129" s="18" t="s">
        <v>335</v>
      </c>
      <c r="BM129" s="238" t="s">
        <v>2762</v>
      </c>
    </row>
    <row r="130" spans="1:65" s="2" customFormat="1" ht="16.5" customHeight="1">
      <c r="A130" s="39"/>
      <c r="B130" s="40"/>
      <c r="C130" s="245" t="s">
        <v>173</v>
      </c>
      <c r="D130" s="245" t="s">
        <v>220</v>
      </c>
      <c r="E130" s="246" t="s">
        <v>2763</v>
      </c>
      <c r="F130" s="247" t="s">
        <v>2764</v>
      </c>
      <c r="G130" s="248" t="s">
        <v>2526</v>
      </c>
      <c r="H130" s="249">
        <v>1</v>
      </c>
      <c r="I130" s="250"/>
      <c r="J130" s="251">
        <f>ROUND(I130*H130,2)</f>
        <v>0</v>
      </c>
      <c r="K130" s="247" t="s">
        <v>1</v>
      </c>
      <c r="L130" s="252"/>
      <c r="M130" s="253" t="s">
        <v>1</v>
      </c>
      <c r="N130" s="254" t="s">
        <v>41</v>
      </c>
      <c r="O130" s="92"/>
      <c r="P130" s="236">
        <f>O130*H130</f>
        <v>0</v>
      </c>
      <c r="Q130" s="236">
        <v>0</v>
      </c>
      <c r="R130" s="236">
        <f>Q130*H130</f>
        <v>0</v>
      </c>
      <c r="S130" s="236">
        <v>0</v>
      </c>
      <c r="T130" s="237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8" t="s">
        <v>477</v>
      </c>
      <c r="AT130" s="238" t="s">
        <v>220</v>
      </c>
      <c r="AU130" s="238" t="s">
        <v>83</v>
      </c>
      <c r="AY130" s="18" t="s">
        <v>156</v>
      </c>
      <c r="BE130" s="239">
        <f>IF(N130="základní",J130,0)</f>
        <v>0</v>
      </c>
      <c r="BF130" s="239">
        <f>IF(N130="snížená",J130,0)</f>
        <v>0</v>
      </c>
      <c r="BG130" s="239">
        <f>IF(N130="zákl. přenesená",J130,0)</f>
        <v>0</v>
      </c>
      <c r="BH130" s="239">
        <f>IF(N130="sníž. přenesená",J130,0)</f>
        <v>0</v>
      </c>
      <c r="BI130" s="239">
        <f>IF(N130="nulová",J130,0)</f>
        <v>0</v>
      </c>
      <c r="BJ130" s="18" t="s">
        <v>83</v>
      </c>
      <c r="BK130" s="239">
        <f>ROUND(I130*H130,2)</f>
        <v>0</v>
      </c>
      <c r="BL130" s="18" t="s">
        <v>335</v>
      </c>
      <c r="BM130" s="238" t="s">
        <v>2765</v>
      </c>
    </row>
    <row r="131" spans="1:65" s="2" customFormat="1" ht="16.5" customHeight="1">
      <c r="A131" s="39"/>
      <c r="B131" s="40"/>
      <c r="C131" s="227" t="s">
        <v>155</v>
      </c>
      <c r="D131" s="227" t="s">
        <v>159</v>
      </c>
      <c r="E131" s="228" t="s">
        <v>2766</v>
      </c>
      <c r="F131" s="229" t="s">
        <v>2758</v>
      </c>
      <c r="G131" s="230" t="s">
        <v>2526</v>
      </c>
      <c r="H131" s="231">
        <v>1</v>
      </c>
      <c r="I131" s="232"/>
      <c r="J131" s="233">
        <f>ROUND(I131*H131,2)</f>
        <v>0</v>
      </c>
      <c r="K131" s="229" t="s">
        <v>1</v>
      </c>
      <c r="L131" s="45"/>
      <c r="M131" s="234" t="s">
        <v>1</v>
      </c>
      <c r="N131" s="235" t="s">
        <v>41</v>
      </c>
      <c r="O131" s="92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8" t="s">
        <v>335</v>
      </c>
      <c r="AT131" s="238" t="s">
        <v>159</v>
      </c>
      <c r="AU131" s="238" t="s">
        <v>83</v>
      </c>
      <c r="AY131" s="18" t="s">
        <v>156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18" t="s">
        <v>83</v>
      </c>
      <c r="BK131" s="239">
        <f>ROUND(I131*H131,2)</f>
        <v>0</v>
      </c>
      <c r="BL131" s="18" t="s">
        <v>335</v>
      </c>
      <c r="BM131" s="238" t="s">
        <v>2767</v>
      </c>
    </row>
    <row r="132" spans="1:65" s="2" customFormat="1" ht="16.5" customHeight="1">
      <c r="A132" s="39"/>
      <c r="B132" s="40"/>
      <c r="C132" s="245" t="s">
        <v>186</v>
      </c>
      <c r="D132" s="245" t="s">
        <v>220</v>
      </c>
      <c r="E132" s="246" t="s">
        <v>2768</v>
      </c>
      <c r="F132" s="247" t="s">
        <v>2769</v>
      </c>
      <c r="G132" s="248" t="s">
        <v>2526</v>
      </c>
      <c r="H132" s="249">
        <v>1</v>
      </c>
      <c r="I132" s="250"/>
      <c r="J132" s="251">
        <f>ROUND(I132*H132,2)</f>
        <v>0</v>
      </c>
      <c r="K132" s="247" t="s">
        <v>1</v>
      </c>
      <c r="L132" s="252"/>
      <c r="M132" s="253" t="s">
        <v>1</v>
      </c>
      <c r="N132" s="254" t="s">
        <v>41</v>
      </c>
      <c r="O132" s="92"/>
      <c r="P132" s="236">
        <f>O132*H132</f>
        <v>0</v>
      </c>
      <c r="Q132" s="236">
        <v>0</v>
      </c>
      <c r="R132" s="236">
        <f>Q132*H132</f>
        <v>0</v>
      </c>
      <c r="S132" s="236">
        <v>0</v>
      </c>
      <c r="T132" s="237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8" t="s">
        <v>477</v>
      </c>
      <c r="AT132" s="238" t="s">
        <v>220</v>
      </c>
      <c r="AU132" s="238" t="s">
        <v>83</v>
      </c>
      <c r="AY132" s="18" t="s">
        <v>156</v>
      </c>
      <c r="BE132" s="239">
        <f>IF(N132="základní",J132,0)</f>
        <v>0</v>
      </c>
      <c r="BF132" s="239">
        <f>IF(N132="snížená",J132,0)</f>
        <v>0</v>
      </c>
      <c r="BG132" s="239">
        <f>IF(N132="zákl. přenesená",J132,0)</f>
        <v>0</v>
      </c>
      <c r="BH132" s="239">
        <f>IF(N132="sníž. přenesená",J132,0)</f>
        <v>0</v>
      </c>
      <c r="BI132" s="239">
        <f>IF(N132="nulová",J132,0)</f>
        <v>0</v>
      </c>
      <c r="BJ132" s="18" t="s">
        <v>83</v>
      </c>
      <c r="BK132" s="239">
        <f>ROUND(I132*H132,2)</f>
        <v>0</v>
      </c>
      <c r="BL132" s="18" t="s">
        <v>335</v>
      </c>
      <c r="BM132" s="238" t="s">
        <v>2770</v>
      </c>
    </row>
    <row r="133" spans="1:65" s="2" customFormat="1" ht="16.5" customHeight="1">
      <c r="A133" s="39"/>
      <c r="B133" s="40"/>
      <c r="C133" s="227" t="s">
        <v>256</v>
      </c>
      <c r="D133" s="227" t="s">
        <v>159</v>
      </c>
      <c r="E133" s="228" t="s">
        <v>2771</v>
      </c>
      <c r="F133" s="229" t="s">
        <v>2758</v>
      </c>
      <c r="G133" s="230" t="s">
        <v>2526</v>
      </c>
      <c r="H133" s="231">
        <v>1</v>
      </c>
      <c r="I133" s="232"/>
      <c r="J133" s="233">
        <f>ROUND(I133*H133,2)</f>
        <v>0</v>
      </c>
      <c r="K133" s="229" t="s">
        <v>1</v>
      </c>
      <c r="L133" s="45"/>
      <c r="M133" s="234" t="s">
        <v>1</v>
      </c>
      <c r="N133" s="235" t="s">
        <v>41</v>
      </c>
      <c r="O133" s="92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8" t="s">
        <v>335</v>
      </c>
      <c r="AT133" s="238" t="s">
        <v>159</v>
      </c>
      <c r="AU133" s="238" t="s">
        <v>83</v>
      </c>
      <c r="AY133" s="18" t="s">
        <v>156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8" t="s">
        <v>83</v>
      </c>
      <c r="BK133" s="239">
        <f>ROUND(I133*H133,2)</f>
        <v>0</v>
      </c>
      <c r="BL133" s="18" t="s">
        <v>335</v>
      </c>
      <c r="BM133" s="238" t="s">
        <v>2772</v>
      </c>
    </row>
    <row r="134" spans="1:65" s="2" customFormat="1" ht="16.5" customHeight="1">
      <c r="A134" s="39"/>
      <c r="B134" s="40"/>
      <c r="C134" s="245" t="s">
        <v>223</v>
      </c>
      <c r="D134" s="245" t="s">
        <v>220</v>
      </c>
      <c r="E134" s="246" t="s">
        <v>2773</v>
      </c>
      <c r="F134" s="247" t="s">
        <v>2774</v>
      </c>
      <c r="G134" s="248" t="s">
        <v>2526</v>
      </c>
      <c r="H134" s="249">
        <v>2</v>
      </c>
      <c r="I134" s="250"/>
      <c r="J134" s="251">
        <f>ROUND(I134*H134,2)</f>
        <v>0</v>
      </c>
      <c r="K134" s="247" t="s">
        <v>1</v>
      </c>
      <c r="L134" s="252"/>
      <c r="M134" s="253" t="s">
        <v>1</v>
      </c>
      <c r="N134" s="254" t="s">
        <v>41</v>
      </c>
      <c r="O134" s="92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8" t="s">
        <v>477</v>
      </c>
      <c r="AT134" s="238" t="s">
        <v>220</v>
      </c>
      <c r="AU134" s="238" t="s">
        <v>83</v>
      </c>
      <c r="AY134" s="18" t="s">
        <v>156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18" t="s">
        <v>83</v>
      </c>
      <c r="BK134" s="239">
        <f>ROUND(I134*H134,2)</f>
        <v>0</v>
      </c>
      <c r="BL134" s="18" t="s">
        <v>335</v>
      </c>
      <c r="BM134" s="238" t="s">
        <v>2775</v>
      </c>
    </row>
    <row r="135" spans="1:65" s="2" customFormat="1" ht="16.5" customHeight="1">
      <c r="A135" s="39"/>
      <c r="B135" s="40"/>
      <c r="C135" s="227" t="s">
        <v>247</v>
      </c>
      <c r="D135" s="227" t="s">
        <v>159</v>
      </c>
      <c r="E135" s="228" t="s">
        <v>2776</v>
      </c>
      <c r="F135" s="229" t="s">
        <v>2758</v>
      </c>
      <c r="G135" s="230" t="s">
        <v>2526</v>
      </c>
      <c r="H135" s="231">
        <v>2</v>
      </c>
      <c r="I135" s="232"/>
      <c r="J135" s="233">
        <f>ROUND(I135*H135,2)</f>
        <v>0</v>
      </c>
      <c r="K135" s="229" t="s">
        <v>1</v>
      </c>
      <c r="L135" s="45"/>
      <c r="M135" s="234" t="s">
        <v>1</v>
      </c>
      <c r="N135" s="235" t="s">
        <v>41</v>
      </c>
      <c r="O135" s="92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8" t="s">
        <v>335</v>
      </c>
      <c r="AT135" s="238" t="s">
        <v>159</v>
      </c>
      <c r="AU135" s="238" t="s">
        <v>83</v>
      </c>
      <c r="AY135" s="18" t="s">
        <v>156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8" t="s">
        <v>83</v>
      </c>
      <c r="BK135" s="239">
        <f>ROUND(I135*H135,2)</f>
        <v>0</v>
      </c>
      <c r="BL135" s="18" t="s">
        <v>335</v>
      </c>
      <c r="BM135" s="238" t="s">
        <v>2777</v>
      </c>
    </row>
    <row r="136" spans="1:65" s="2" customFormat="1" ht="16.5" customHeight="1">
      <c r="A136" s="39"/>
      <c r="B136" s="40"/>
      <c r="C136" s="245" t="s">
        <v>120</v>
      </c>
      <c r="D136" s="245" t="s">
        <v>220</v>
      </c>
      <c r="E136" s="246" t="s">
        <v>2778</v>
      </c>
      <c r="F136" s="247" t="s">
        <v>2779</v>
      </c>
      <c r="G136" s="248" t="s">
        <v>2526</v>
      </c>
      <c r="H136" s="249">
        <v>2</v>
      </c>
      <c r="I136" s="250"/>
      <c r="J136" s="251">
        <f>ROUND(I136*H136,2)</f>
        <v>0</v>
      </c>
      <c r="K136" s="247" t="s">
        <v>1</v>
      </c>
      <c r="L136" s="252"/>
      <c r="M136" s="253" t="s">
        <v>1</v>
      </c>
      <c r="N136" s="254" t="s">
        <v>41</v>
      </c>
      <c r="O136" s="92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8" t="s">
        <v>477</v>
      </c>
      <c r="AT136" s="238" t="s">
        <v>220</v>
      </c>
      <c r="AU136" s="238" t="s">
        <v>83</v>
      </c>
      <c r="AY136" s="18" t="s">
        <v>156</v>
      </c>
      <c r="BE136" s="239">
        <f>IF(N136="základní",J136,0)</f>
        <v>0</v>
      </c>
      <c r="BF136" s="239">
        <f>IF(N136="snížená",J136,0)</f>
        <v>0</v>
      </c>
      <c r="BG136" s="239">
        <f>IF(N136="zákl. přenesená",J136,0)</f>
        <v>0</v>
      </c>
      <c r="BH136" s="239">
        <f>IF(N136="sníž. přenesená",J136,0)</f>
        <v>0</v>
      </c>
      <c r="BI136" s="239">
        <f>IF(N136="nulová",J136,0)</f>
        <v>0</v>
      </c>
      <c r="BJ136" s="18" t="s">
        <v>83</v>
      </c>
      <c r="BK136" s="239">
        <f>ROUND(I136*H136,2)</f>
        <v>0</v>
      </c>
      <c r="BL136" s="18" t="s">
        <v>335</v>
      </c>
      <c r="BM136" s="238" t="s">
        <v>2780</v>
      </c>
    </row>
    <row r="137" spans="1:65" s="2" customFormat="1" ht="16.5" customHeight="1">
      <c r="A137" s="39"/>
      <c r="B137" s="40"/>
      <c r="C137" s="227" t="s">
        <v>274</v>
      </c>
      <c r="D137" s="227" t="s">
        <v>159</v>
      </c>
      <c r="E137" s="228" t="s">
        <v>2781</v>
      </c>
      <c r="F137" s="229" t="s">
        <v>2758</v>
      </c>
      <c r="G137" s="230" t="s">
        <v>2526</v>
      </c>
      <c r="H137" s="231">
        <v>2</v>
      </c>
      <c r="I137" s="232"/>
      <c r="J137" s="233">
        <f>ROUND(I137*H137,2)</f>
        <v>0</v>
      </c>
      <c r="K137" s="229" t="s">
        <v>1</v>
      </c>
      <c r="L137" s="45"/>
      <c r="M137" s="234" t="s">
        <v>1</v>
      </c>
      <c r="N137" s="235" t="s">
        <v>41</v>
      </c>
      <c r="O137" s="92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8" t="s">
        <v>335</v>
      </c>
      <c r="AT137" s="238" t="s">
        <v>159</v>
      </c>
      <c r="AU137" s="238" t="s">
        <v>83</v>
      </c>
      <c r="AY137" s="18" t="s">
        <v>156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8" t="s">
        <v>83</v>
      </c>
      <c r="BK137" s="239">
        <f>ROUND(I137*H137,2)</f>
        <v>0</v>
      </c>
      <c r="BL137" s="18" t="s">
        <v>335</v>
      </c>
      <c r="BM137" s="238" t="s">
        <v>2782</v>
      </c>
    </row>
    <row r="138" spans="1:65" s="2" customFormat="1" ht="24.15" customHeight="1">
      <c r="A138" s="39"/>
      <c r="B138" s="40"/>
      <c r="C138" s="245" t="s">
        <v>306</v>
      </c>
      <c r="D138" s="245" t="s">
        <v>220</v>
      </c>
      <c r="E138" s="246" t="s">
        <v>2783</v>
      </c>
      <c r="F138" s="247" t="s">
        <v>2784</v>
      </c>
      <c r="G138" s="248" t="s">
        <v>2526</v>
      </c>
      <c r="H138" s="249">
        <v>2</v>
      </c>
      <c r="I138" s="250"/>
      <c r="J138" s="251">
        <f>ROUND(I138*H138,2)</f>
        <v>0</v>
      </c>
      <c r="K138" s="247" t="s">
        <v>1</v>
      </c>
      <c r="L138" s="252"/>
      <c r="M138" s="253" t="s">
        <v>1</v>
      </c>
      <c r="N138" s="254" t="s">
        <v>41</v>
      </c>
      <c r="O138" s="92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8" t="s">
        <v>477</v>
      </c>
      <c r="AT138" s="238" t="s">
        <v>220</v>
      </c>
      <c r="AU138" s="238" t="s">
        <v>83</v>
      </c>
      <c r="AY138" s="18" t="s">
        <v>156</v>
      </c>
      <c r="BE138" s="239">
        <f>IF(N138="základní",J138,0)</f>
        <v>0</v>
      </c>
      <c r="BF138" s="239">
        <f>IF(N138="snížená",J138,0)</f>
        <v>0</v>
      </c>
      <c r="BG138" s="239">
        <f>IF(N138="zákl. přenesená",J138,0)</f>
        <v>0</v>
      </c>
      <c r="BH138" s="239">
        <f>IF(N138="sníž. přenesená",J138,0)</f>
        <v>0</v>
      </c>
      <c r="BI138" s="239">
        <f>IF(N138="nulová",J138,0)</f>
        <v>0</v>
      </c>
      <c r="BJ138" s="18" t="s">
        <v>83</v>
      </c>
      <c r="BK138" s="239">
        <f>ROUND(I138*H138,2)</f>
        <v>0</v>
      </c>
      <c r="BL138" s="18" t="s">
        <v>335</v>
      </c>
      <c r="BM138" s="238" t="s">
        <v>2785</v>
      </c>
    </row>
    <row r="139" spans="1:65" s="2" customFormat="1" ht="16.5" customHeight="1">
      <c r="A139" s="39"/>
      <c r="B139" s="40"/>
      <c r="C139" s="227" t="s">
        <v>323</v>
      </c>
      <c r="D139" s="227" t="s">
        <v>159</v>
      </c>
      <c r="E139" s="228" t="s">
        <v>2786</v>
      </c>
      <c r="F139" s="229" t="s">
        <v>2758</v>
      </c>
      <c r="G139" s="230" t="s">
        <v>2526</v>
      </c>
      <c r="H139" s="231">
        <v>2</v>
      </c>
      <c r="I139" s="232"/>
      <c r="J139" s="233">
        <f>ROUND(I139*H139,2)</f>
        <v>0</v>
      </c>
      <c r="K139" s="229" t="s">
        <v>1</v>
      </c>
      <c r="L139" s="45"/>
      <c r="M139" s="234" t="s">
        <v>1</v>
      </c>
      <c r="N139" s="235" t="s">
        <v>41</v>
      </c>
      <c r="O139" s="92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8" t="s">
        <v>335</v>
      </c>
      <c r="AT139" s="238" t="s">
        <v>159</v>
      </c>
      <c r="AU139" s="238" t="s">
        <v>83</v>
      </c>
      <c r="AY139" s="18" t="s">
        <v>156</v>
      </c>
      <c r="BE139" s="239">
        <f>IF(N139="základní",J139,0)</f>
        <v>0</v>
      </c>
      <c r="BF139" s="239">
        <f>IF(N139="snížená",J139,0)</f>
        <v>0</v>
      </c>
      <c r="BG139" s="239">
        <f>IF(N139="zákl. přenesená",J139,0)</f>
        <v>0</v>
      </c>
      <c r="BH139" s="239">
        <f>IF(N139="sníž. přenesená",J139,0)</f>
        <v>0</v>
      </c>
      <c r="BI139" s="239">
        <f>IF(N139="nulová",J139,0)</f>
        <v>0</v>
      </c>
      <c r="BJ139" s="18" t="s">
        <v>83</v>
      </c>
      <c r="BK139" s="239">
        <f>ROUND(I139*H139,2)</f>
        <v>0</v>
      </c>
      <c r="BL139" s="18" t="s">
        <v>335</v>
      </c>
      <c r="BM139" s="238" t="s">
        <v>2787</v>
      </c>
    </row>
    <row r="140" spans="1:65" s="2" customFormat="1" ht="21.75" customHeight="1">
      <c r="A140" s="39"/>
      <c r="B140" s="40"/>
      <c r="C140" s="245" t="s">
        <v>328</v>
      </c>
      <c r="D140" s="245" t="s">
        <v>220</v>
      </c>
      <c r="E140" s="246" t="s">
        <v>2788</v>
      </c>
      <c r="F140" s="247" t="s">
        <v>2789</v>
      </c>
      <c r="G140" s="248" t="s">
        <v>2526</v>
      </c>
      <c r="H140" s="249">
        <v>1</v>
      </c>
      <c r="I140" s="250"/>
      <c r="J140" s="251">
        <f>ROUND(I140*H140,2)</f>
        <v>0</v>
      </c>
      <c r="K140" s="247" t="s">
        <v>1</v>
      </c>
      <c r="L140" s="252"/>
      <c r="M140" s="253" t="s">
        <v>1</v>
      </c>
      <c r="N140" s="254" t="s">
        <v>41</v>
      </c>
      <c r="O140" s="92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8" t="s">
        <v>477</v>
      </c>
      <c r="AT140" s="238" t="s">
        <v>220</v>
      </c>
      <c r="AU140" s="238" t="s">
        <v>83</v>
      </c>
      <c r="AY140" s="18" t="s">
        <v>156</v>
      </c>
      <c r="BE140" s="239">
        <f>IF(N140="základní",J140,0)</f>
        <v>0</v>
      </c>
      <c r="BF140" s="239">
        <f>IF(N140="snížená",J140,0)</f>
        <v>0</v>
      </c>
      <c r="BG140" s="239">
        <f>IF(N140="zákl. přenesená",J140,0)</f>
        <v>0</v>
      </c>
      <c r="BH140" s="239">
        <f>IF(N140="sníž. přenesená",J140,0)</f>
        <v>0</v>
      </c>
      <c r="BI140" s="239">
        <f>IF(N140="nulová",J140,0)</f>
        <v>0</v>
      </c>
      <c r="BJ140" s="18" t="s">
        <v>83</v>
      </c>
      <c r="BK140" s="239">
        <f>ROUND(I140*H140,2)</f>
        <v>0</v>
      </c>
      <c r="BL140" s="18" t="s">
        <v>335</v>
      </c>
      <c r="BM140" s="238" t="s">
        <v>2790</v>
      </c>
    </row>
    <row r="141" spans="1:65" s="2" customFormat="1" ht="16.5" customHeight="1">
      <c r="A141" s="39"/>
      <c r="B141" s="40"/>
      <c r="C141" s="227" t="s">
        <v>8</v>
      </c>
      <c r="D141" s="227" t="s">
        <v>159</v>
      </c>
      <c r="E141" s="228" t="s">
        <v>2791</v>
      </c>
      <c r="F141" s="229" t="s">
        <v>2758</v>
      </c>
      <c r="G141" s="230" t="s">
        <v>2526</v>
      </c>
      <c r="H141" s="231">
        <v>1</v>
      </c>
      <c r="I141" s="232"/>
      <c r="J141" s="233">
        <f>ROUND(I141*H141,2)</f>
        <v>0</v>
      </c>
      <c r="K141" s="229" t="s">
        <v>1</v>
      </c>
      <c r="L141" s="45"/>
      <c r="M141" s="234" t="s">
        <v>1</v>
      </c>
      <c r="N141" s="235" t="s">
        <v>41</v>
      </c>
      <c r="O141" s="92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8" t="s">
        <v>335</v>
      </c>
      <c r="AT141" s="238" t="s">
        <v>159</v>
      </c>
      <c r="AU141" s="238" t="s">
        <v>83</v>
      </c>
      <c r="AY141" s="18" t="s">
        <v>156</v>
      </c>
      <c r="BE141" s="239">
        <f>IF(N141="základní",J141,0)</f>
        <v>0</v>
      </c>
      <c r="BF141" s="239">
        <f>IF(N141="snížená",J141,0)</f>
        <v>0</v>
      </c>
      <c r="BG141" s="239">
        <f>IF(N141="zákl. přenesená",J141,0)</f>
        <v>0</v>
      </c>
      <c r="BH141" s="239">
        <f>IF(N141="sníž. přenesená",J141,0)</f>
        <v>0</v>
      </c>
      <c r="BI141" s="239">
        <f>IF(N141="nulová",J141,0)</f>
        <v>0</v>
      </c>
      <c r="BJ141" s="18" t="s">
        <v>83</v>
      </c>
      <c r="BK141" s="239">
        <f>ROUND(I141*H141,2)</f>
        <v>0</v>
      </c>
      <c r="BL141" s="18" t="s">
        <v>335</v>
      </c>
      <c r="BM141" s="238" t="s">
        <v>2792</v>
      </c>
    </row>
    <row r="142" spans="1:65" s="2" customFormat="1" ht="24.15" customHeight="1">
      <c r="A142" s="39"/>
      <c r="B142" s="40"/>
      <c r="C142" s="245" t="s">
        <v>335</v>
      </c>
      <c r="D142" s="245" t="s">
        <v>220</v>
      </c>
      <c r="E142" s="246" t="s">
        <v>2793</v>
      </c>
      <c r="F142" s="247" t="s">
        <v>2794</v>
      </c>
      <c r="G142" s="248" t="s">
        <v>2526</v>
      </c>
      <c r="H142" s="249">
        <v>2</v>
      </c>
      <c r="I142" s="250"/>
      <c r="J142" s="251">
        <f>ROUND(I142*H142,2)</f>
        <v>0</v>
      </c>
      <c r="K142" s="247" t="s">
        <v>1</v>
      </c>
      <c r="L142" s="252"/>
      <c r="M142" s="253" t="s">
        <v>1</v>
      </c>
      <c r="N142" s="254" t="s">
        <v>41</v>
      </c>
      <c r="O142" s="92"/>
      <c r="P142" s="236">
        <f>O142*H142</f>
        <v>0</v>
      </c>
      <c r="Q142" s="236">
        <v>0</v>
      </c>
      <c r="R142" s="236">
        <f>Q142*H142</f>
        <v>0</v>
      </c>
      <c r="S142" s="236">
        <v>0</v>
      </c>
      <c r="T142" s="237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8" t="s">
        <v>477</v>
      </c>
      <c r="AT142" s="238" t="s">
        <v>220</v>
      </c>
      <c r="AU142" s="238" t="s">
        <v>83</v>
      </c>
      <c r="AY142" s="18" t="s">
        <v>156</v>
      </c>
      <c r="BE142" s="239">
        <f>IF(N142="základní",J142,0)</f>
        <v>0</v>
      </c>
      <c r="BF142" s="239">
        <f>IF(N142="snížená",J142,0)</f>
        <v>0</v>
      </c>
      <c r="BG142" s="239">
        <f>IF(N142="zákl. přenesená",J142,0)</f>
        <v>0</v>
      </c>
      <c r="BH142" s="239">
        <f>IF(N142="sníž. přenesená",J142,0)</f>
        <v>0</v>
      </c>
      <c r="BI142" s="239">
        <f>IF(N142="nulová",J142,0)</f>
        <v>0</v>
      </c>
      <c r="BJ142" s="18" t="s">
        <v>83</v>
      </c>
      <c r="BK142" s="239">
        <f>ROUND(I142*H142,2)</f>
        <v>0</v>
      </c>
      <c r="BL142" s="18" t="s">
        <v>335</v>
      </c>
      <c r="BM142" s="238" t="s">
        <v>2795</v>
      </c>
    </row>
    <row r="143" spans="1:65" s="2" customFormat="1" ht="16.5" customHeight="1">
      <c r="A143" s="39"/>
      <c r="B143" s="40"/>
      <c r="C143" s="227" t="s">
        <v>339</v>
      </c>
      <c r="D143" s="227" t="s">
        <v>159</v>
      </c>
      <c r="E143" s="228" t="s">
        <v>2796</v>
      </c>
      <c r="F143" s="229" t="s">
        <v>2758</v>
      </c>
      <c r="G143" s="230" t="s">
        <v>2526</v>
      </c>
      <c r="H143" s="231">
        <v>2</v>
      </c>
      <c r="I143" s="232"/>
      <c r="J143" s="233">
        <f>ROUND(I143*H143,2)</f>
        <v>0</v>
      </c>
      <c r="K143" s="229" t="s">
        <v>1</v>
      </c>
      <c r="L143" s="45"/>
      <c r="M143" s="234" t="s">
        <v>1</v>
      </c>
      <c r="N143" s="235" t="s">
        <v>41</v>
      </c>
      <c r="O143" s="92"/>
      <c r="P143" s="236">
        <f>O143*H143</f>
        <v>0</v>
      </c>
      <c r="Q143" s="236">
        <v>0</v>
      </c>
      <c r="R143" s="236">
        <f>Q143*H143</f>
        <v>0</v>
      </c>
      <c r="S143" s="236">
        <v>0</v>
      </c>
      <c r="T143" s="237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8" t="s">
        <v>335</v>
      </c>
      <c r="AT143" s="238" t="s">
        <v>159</v>
      </c>
      <c r="AU143" s="238" t="s">
        <v>83</v>
      </c>
      <c r="AY143" s="18" t="s">
        <v>156</v>
      </c>
      <c r="BE143" s="239">
        <f>IF(N143="základní",J143,0)</f>
        <v>0</v>
      </c>
      <c r="BF143" s="239">
        <f>IF(N143="snížená",J143,0)</f>
        <v>0</v>
      </c>
      <c r="BG143" s="239">
        <f>IF(N143="zákl. přenesená",J143,0)</f>
        <v>0</v>
      </c>
      <c r="BH143" s="239">
        <f>IF(N143="sníž. přenesená",J143,0)</f>
        <v>0</v>
      </c>
      <c r="BI143" s="239">
        <f>IF(N143="nulová",J143,0)</f>
        <v>0</v>
      </c>
      <c r="BJ143" s="18" t="s">
        <v>83</v>
      </c>
      <c r="BK143" s="239">
        <f>ROUND(I143*H143,2)</f>
        <v>0</v>
      </c>
      <c r="BL143" s="18" t="s">
        <v>335</v>
      </c>
      <c r="BM143" s="238" t="s">
        <v>2797</v>
      </c>
    </row>
    <row r="144" spans="1:65" s="2" customFormat="1" ht="24.15" customHeight="1">
      <c r="A144" s="39"/>
      <c r="B144" s="40"/>
      <c r="C144" s="245" t="s">
        <v>344</v>
      </c>
      <c r="D144" s="245" t="s">
        <v>220</v>
      </c>
      <c r="E144" s="246" t="s">
        <v>2798</v>
      </c>
      <c r="F144" s="247" t="s">
        <v>2799</v>
      </c>
      <c r="G144" s="248" t="s">
        <v>2526</v>
      </c>
      <c r="H144" s="249">
        <v>1</v>
      </c>
      <c r="I144" s="250"/>
      <c r="J144" s="251">
        <f>ROUND(I144*H144,2)</f>
        <v>0</v>
      </c>
      <c r="K144" s="247" t="s">
        <v>1</v>
      </c>
      <c r="L144" s="252"/>
      <c r="M144" s="253" t="s">
        <v>1</v>
      </c>
      <c r="N144" s="254" t="s">
        <v>41</v>
      </c>
      <c r="O144" s="92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8" t="s">
        <v>477</v>
      </c>
      <c r="AT144" s="238" t="s">
        <v>220</v>
      </c>
      <c r="AU144" s="238" t="s">
        <v>83</v>
      </c>
      <c r="AY144" s="18" t="s">
        <v>156</v>
      </c>
      <c r="BE144" s="239">
        <f>IF(N144="základní",J144,0)</f>
        <v>0</v>
      </c>
      <c r="BF144" s="239">
        <f>IF(N144="snížená",J144,0)</f>
        <v>0</v>
      </c>
      <c r="BG144" s="239">
        <f>IF(N144="zákl. přenesená",J144,0)</f>
        <v>0</v>
      </c>
      <c r="BH144" s="239">
        <f>IF(N144="sníž. přenesená",J144,0)</f>
        <v>0</v>
      </c>
      <c r="BI144" s="239">
        <f>IF(N144="nulová",J144,0)</f>
        <v>0</v>
      </c>
      <c r="BJ144" s="18" t="s">
        <v>83</v>
      </c>
      <c r="BK144" s="239">
        <f>ROUND(I144*H144,2)</f>
        <v>0</v>
      </c>
      <c r="BL144" s="18" t="s">
        <v>335</v>
      </c>
      <c r="BM144" s="238" t="s">
        <v>2800</v>
      </c>
    </row>
    <row r="145" spans="1:65" s="2" customFormat="1" ht="16.5" customHeight="1">
      <c r="A145" s="39"/>
      <c r="B145" s="40"/>
      <c r="C145" s="227" t="s">
        <v>349</v>
      </c>
      <c r="D145" s="227" t="s">
        <v>159</v>
      </c>
      <c r="E145" s="228" t="s">
        <v>2801</v>
      </c>
      <c r="F145" s="229" t="s">
        <v>2758</v>
      </c>
      <c r="G145" s="230" t="s">
        <v>2526</v>
      </c>
      <c r="H145" s="231">
        <v>1</v>
      </c>
      <c r="I145" s="232"/>
      <c r="J145" s="233">
        <f>ROUND(I145*H145,2)</f>
        <v>0</v>
      </c>
      <c r="K145" s="229" t="s">
        <v>1</v>
      </c>
      <c r="L145" s="45"/>
      <c r="M145" s="234" t="s">
        <v>1</v>
      </c>
      <c r="N145" s="235" t="s">
        <v>41</v>
      </c>
      <c r="O145" s="92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8" t="s">
        <v>335</v>
      </c>
      <c r="AT145" s="238" t="s">
        <v>159</v>
      </c>
      <c r="AU145" s="238" t="s">
        <v>83</v>
      </c>
      <c r="AY145" s="18" t="s">
        <v>156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8" t="s">
        <v>83</v>
      </c>
      <c r="BK145" s="239">
        <f>ROUND(I145*H145,2)</f>
        <v>0</v>
      </c>
      <c r="BL145" s="18" t="s">
        <v>335</v>
      </c>
      <c r="BM145" s="238" t="s">
        <v>2802</v>
      </c>
    </row>
    <row r="146" spans="1:65" s="2" customFormat="1" ht="16.5" customHeight="1">
      <c r="A146" s="39"/>
      <c r="B146" s="40"/>
      <c r="C146" s="245" t="s">
        <v>354</v>
      </c>
      <c r="D146" s="245" t="s">
        <v>220</v>
      </c>
      <c r="E146" s="246" t="s">
        <v>2803</v>
      </c>
      <c r="F146" s="247" t="s">
        <v>2804</v>
      </c>
      <c r="G146" s="248" t="s">
        <v>2526</v>
      </c>
      <c r="H146" s="249">
        <v>6</v>
      </c>
      <c r="I146" s="250"/>
      <c r="J146" s="251">
        <f>ROUND(I146*H146,2)</f>
        <v>0</v>
      </c>
      <c r="K146" s="247" t="s">
        <v>1</v>
      </c>
      <c r="L146" s="252"/>
      <c r="M146" s="253" t="s">
        <v>1</v>
      </c>
      <c r="N146" s="254" t="s">
        <v>41</v>
      </c>
      <c r="O146" s="92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8" t="s">
        <v>477</v>
      </c>
      <c r="AT146" s="238" t="s">
        <v>220</v>
      </c>
      <c r="AU146" s="238" t="s">
        <v>83</v>
      </c>
      <c r="AY146" s="18" t="s">
        <v>156</v>
      </c>
      <c r="BE146" s="239">
        <f>IF(N146="základní",J146,0)</f>
        <v>0</v>
      </c>
      <c r="BF146" s="239">
        <f>IF(N146="snížená",J146,0)</f>
        <v>0</v>
      </c>
      <c r="BG146" s="239">
        <f>IF(N146="zákl. přenesená",J146,0)</f>
        <v>0</v>
      </c>
      <c r="BH146" s="239">
        <f>IF(N146="sníž. přenesená",J146,0)</f>
        <v>0</v>
      </c>
      <c r="BI146" s="239">
        <f>IF(N146="nulová",J146,0)</f>
        <v>0</v>
      </c>
      <c r="BJ146" s="18" t="s">
        <v>83</v>
      </c>
      <c r="BK146" s="239">
        <f>ROUND(I146*H146,2)</f>
        <v>0</v>
      </c>
      <c r="BL146" s="18" t="s">
        <v>335</v>
      </c>
      <c r="BM146" s="238" t="s">
        <v>2805</v>
      </c>
    </row>
    <row r="147" spans="1:65" s="2" customFormat="1" ht="16.5" customHeight="1">
      <c r="A147" s="39"/>
      <c r="B147" s="40"/>
      <c r="C147" s="227" t="s">
        <v>7</v>
      </c>
      <c r="D147" s="227" t="s">
        <v>159</v>
      </c>
      <c r="E147" s="228" t="s">
        <v>2806</v>
      </c>
      <c r="F147" s="229" t="s">
        <v>2758</v>
      </c>
      <c r="G147" s="230" t="s">
        <v>2526</v>
      </c>
      <c r="H147" s="231">
        <v>6</v>
      </c>
      <c r="I147" s="232"/>
      <c r="J147" s="233">
        <f>ROUND(I147*H147,2)</f>
        <v>0</v>
      </c>
      <c r="K147" s="229" t="s">
        <v>1</v>
      </c>
      <c r="L147" s="45"/>
      <c r="M147" s="234" t="s">
        <v>1</v>
      </c>
      <c r="N147" s="235" t="s">
        <v>41</v>
      </c>
      <c r="O147" s="92"/>
      <c r="P147" s="236">
        <f>O147*H147</f>
        <v>0</v>
      </c>
      <c r="Q147" s="236">
        <v>0</v>
      </c>
      <c r="R147" s="236">
        <f>Q147*H147</f>
        <v>0</v>
      </c>
      <c r="S147" s="236">
        <v>0</v>
      </c>
      <c r="T147" s="237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8" t="s">
        <v>335</v>
      </c>
      <c r="AT147" s="238" t="s">
        <v>159</v>
      </c>
      <c r="AU147" s="238" t="s">
        <v>83</v>
      </c>
      <c r="AY147" s="18" t="s">
        <v>156</v>
      </c>
      <c r="BE147" s="239">
        <f>IF(N147="základní",J147,0)</f>
        <v>0</v>
      </c>
      <c r="BF147" s="239">
        <f>IF(N147="snížená",J147,0)</f>
        <v>0</v>
      </c>
      <c r="BG147" s="239">
        <f>IF(N147="zákl. přenesená",J147,0)</f>
        <v>0</v>
      </c>
      <c r="BH147" s="239">
        <f>IF(N147="sníž. přenesená",J147,0)</f>
        <v>0</v>
      </c>
      <c r="BI147" s="239">
        <f>IF(N147="nulová",J147,0)</f>
        <v>0</v>
      </c>
      <c r="BJ147" s="18" t="s">
        <v>83</v>
      </c>
      <c r="BK147" s="239">
        <f>ROUND(I147*H147,2)</f>
        <v>0</v>
      </c>
      <c r="BL147" s="18" t="s">
        <v>335</v>
      </c>
      <c r="BM147" s="238" t="s">
        <v>2807</v>
      </c>
    </row>
    <row r="148" spans="1:65" s="2" customFormat="1" ht="24.15" customHeight="1">
      <c r="A148" s="39"/>
      <c r="B148" s="40"/>
      <c r="C148" s="245" t="s">
        <v>386</v>
      </c>
      <c r="D148" s="245" t="s">
        <v>220</v>
      </c>
      <c r="E148" s="246" t="s">
        <v>2808</v>
      </c>
      <c r="F148" s="247" t="s">
        <v>2809</v>
      </c>
      <c r="G148" s="248" t="s">
        <v>1</v>
      </c>
      <c r="H148" s="249">
        <v>0</v>
      </c>
      <c r="I148" s="250"/>
      <c r="J148" s="251">
        <f>ROUND(I148*H148,2)</f>
        <v>0</v>
      </c>
      <c r="K148" s="247" t="s">
        <v>1</v>
      </c>
      <c r="L148" s="252"/>
      <c r="M148" s="253" t="s">
        <v>1</v>
      </c>
      <c r="N148" s="254" t="s">
        <v>41</v>
      </c>
      <c r="O148" s="92"/>
      <c r="P148" s="236">
        <f>O148*H148</f>
        <v>0</v>
      </c>
      <c r="Q148" s="236">
        <v>0</v>
      </c>
      <c r="R148" s="236">
        <f>Q148*H148</f>
        <v>0</v>
      </c>
      <c r="S148" s="236">
        <v>0</v>
      </c>
      <c r="T148" s="237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8" t="s">
        <v>477</v>
      </c>
      <c r="AT148" s="238" t="s">
        <v>220</v>
      </c>
      <c r="AU148" s="238" t="s">
        <v>83</v>
      </c>
      <c r="AY148" s="18" t="s">
        <v>156</v>
      </c>
      <c r="BE148" s="239">
        <f>IF(N148="základní",J148,0)</f>
        <v>0</v>
      </c>
      <c r="BF148" s="239">
        <f>IF(N148="snížená",J148,0)</f>
        <v>0</v>
      </c>
      <c r="BG148" s="239">
        <f>IF(N148="zákl. přenesená",J148,0)</f>
        <v>0</v>
      </c>
      <c r="BH148" s="239">
        <f>IF(N148="sníž. přenesená",J148,0)</f>
        <v>0</v>
      </c>
      <c r="BI148" s="239">
        <f>IF(N148="nulová",J148,0)</f>
        <v>0</v>
      </c>
      <c r="BJ148" s="18" t="s">
        <v>83</v>
      </c>
      <c r="BK148" s="239">
        <f>ROUND(I148*H148,2)</f>
        <v>0</v>
      </c>
      <c r="BL148" s="18" t="s">
        <v>335</v>
      </c>
      <c r="BM148" s="238" t="s">
        <v>2810</v>
      </c>
    </row>
    <row r="149" spans="1:65" s="2" customFormat="1" ht="16.5" customHeight="1">
      <c r="A149" s="39"/>
      <c r="B149" s="40"/>
      <c r="C149" s="245" t="s">
        <v>411</v>
      </c>
      <c r="D149" s="245" t="s">
        <v>220</v>
      </c>
      <c r="E149" s="246" t="s">
        <v>2811</v>
      </c>
      <c r="F149" s="247" t="s">
        <v>2812</v>
      </c>
      <c r="G149" s="248" t="s">
        <v>2813</v>
      </c>
      <c r="H149" s="249">
        <v>1</v>
      </c>
      <c r="I149" s="250"/>
      <c r="J149" s="251">
        <f>ROUND(I149*H149,2)</f>
        <v>0</v>
      </c>
      <c r="K149" s="247" t="s">
        <v>1</v>
      </c>
      <c r="L149" s="252"/>
      <c r="M149" s="253" t="s">
        <v>1</v>
      </c>
      <c r="N149" s="254" t="s">
        <v>41</v>
      </c>
      <c r="O149" s="92"/>
      <c r="P149" s="236">
        <f>O149*H149</f>
        <v>0</v>
      </c>
      <c r="Q149" s="236">
        <v>0</v>
      </c>
      <c r="R149" s="236">
        <f>Q149*H149</f>
        <v>0</v>
      </c>
      <c r="S149" s="236">
        <v>0</v>
      </c>
      <c r="T149" s="237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8" t="s">
        <v>477</v>
      </c>
      <c r="AT149" s="238" t="s">
        <v>220</v>
      </c>
      <c r="AU149" s="238" t="s">
        <v>83</v>
      </c>
      <c r="AY149" s="18" t="s">
        <v>156</v>
      </c>
      <c r="BE149" s="239">
        <f>IF(N149="základní",J149,0)</f>
        <v>0</v>
      </c>
      <c r="BF149" s="239">
        <f>IF(N149="snížená",J149,0)</f>
        <v>0</v>
      </c>
      <c r="BG149" s="239">
        <f>IF(N149="zákl. přenesená",J149,0)</f>
        <v>0</v>
      </c>
      <c r="BH149" s="239">
        <f>IF(N149="sníž. přenesená",J149,0)</f>
        <v>0</v>
      </c>
      <c r="BI149" s="239">
        <f>IF(N149="nulová",J149,0)</f>
        <v>0</v>
      </c>
      <c r="BJ149" s="18" t="s">
        <v>83</v>
      </c>
      <c r="BK149" s="239">
        <f>ROUND(I149*H149,2)</f>
        <v>0</v>
      </c>
      <c r="BL149" s="18" t="s">
        <v>335</v>
      </c>
      <c r="BM149" s="238" t="s">
        <v>2814</v>
      </c>
    </row>
    <row r="150" spans="1:65" s="2" customFormat="1" ht="16.5" customHeight="1">
      <c r="A150" s="39"/>
      <c r="B150" s="40"/>
      <c r="C150" s="227" t="s">
        <v>416</v>
      </c>
      <c r="D150" s="227" t="s">
        <v>159</v>
      </c>
      <c r="E150" s="228" t="s">
        <v>2815</v>
      </c>
      <c r="F150" s="229" t="s">
        <v>2758</v>
      </c>
      <c r="G150" s="230" t="s">
        <v>2813</v>
      </c>
      <c r="H150" s="231">
        <v>1</v>
      </c>
      <c r="I150" s="232"/>
      <c r="J150" s="233">
        <f>ROUND(I150*H150,2)</f>
        <v>0</v>
      </c>
      <c r="K150" s="229" t="s">
        <v>1</v>
      </c>
      <c r="L150" s="45"/>
      <c r="M150" s="234" t="s">
        <v>1</v>
      </c>
      <c r="N150" s="235" t="s">
        <v>41</v>
      </c>
      <c r="O150" s="92"/>
      <c r="P150" s="236">
        <f>O150*H150</f>
        <v>0</v>
      </c>
      <c r="Q150" s="236">
        <v>0</v>
      </c>
      <c r="R150" s="236">
        <f>Q150*H150</f>
        <v>0</v>
      </c>
      <c r="S150" s="236">
        <v>0</v>
      </c>
      <c r="T150" s="237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8" t="s">
        <v>335</v>
      </c>
      <c r="AT150" s="238" t="s">
        <v>159</v>
      </c>
      <c r="AU150" s="238" t="s">
        <v>83</v>
      </c>
      <c r="AY150" s="18" t="s">
        <v>156</v>
      </c>
      <c r="BE150" s="239">
        <f>IF(N150="základní",J150,0)</f>
        <v>0</v>
      </c>
      <c r="BF150" s="239">
        <f>IF(N150="snížená",J150,0)</f>
        <v>0</v>
      </c>
      <c r="BG150" s="239">
        <f>IF(N150="zákl. přenesená",J150,0)</f>
        <v>0</v>
      </c>
      <c r="BH150" s="239">
        <f>IF(N150="sníž. přenesená",J150,0)</f>
        <v>0</v>
      </c>
      <c r="BI150" s="239">
        <f>IF(N150="nulová",J150,0)</f>
        <v>0</v>
      </c>
      <c r="BJ150" s="18" t="s">
        <v>83</v>
      </c>
      <c r="BK150" s="239">
        <f>ROUND(I150*H150,2)</f>
        <v>0</v>
      </c>
      <c r="BL150" s="18" t="s">
        <v>335</v>
      </c>
      <c r="BM150" s="238" t="s">
        <v>2816</v>
      </c>
    </row>
    <row r="151" spans="1:65" s="2" customFormat="1" ht="16.5" customHeight="1">
      <c r="A151" s="39"/>
      <c r="B151" s="40"/>
      <c r="C151" s="245" t="s">
        <v>420</v>
      </c>
      <c r="D151" s="245" t="s">
        <v>220</v>
      </c>
      <c r="E151" s="246" t="s">
        <v>2817</v>
      </c>
      <c r="F151" s="247" t="s">
        <v>2818</v>
      </c>
      <c r="G151" s="248" t="s">
        <v>2813</v>
      </c>
      <c r="H151" s="249">
        <v>30</v>
      </c>
      <c r="I151" s="250"/>
      <c r="J151" s="251">
        <f>ROUND(I151*H151,2)</f>
        <v>0</v>
      </c>
      <c r="K151" s="247" t="s">
        <v>1</v>
      </c>
      <c r="L151" s="252"/>
      <c r="M151" s="253" t="s">
        <v>1</v>
      </c>
      <c r="N151" s="254" t="s">
        <v>41</v>
      </c>
      <c r="O151" s="92"/>
      <c r="P151" s="236">
        <f>O151*H151</f>
        <v>0</v>
      </c>
      <c r="Q151" s="236">
        <v>0</v>
      </c>
      <c r="R151" s="236">
        <f>Q151*H151</f>
        <v>0</v>
      </c>
      <c r="S151" s="236">
        <v>0</v>
      </c>
      <c r="T151" s="237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8" t="s">
        <v>477</v>
      </c>
      <c r="AT151" s="238" t="s">
        <v>220</v>
      </c>
      <c r="AU151" s="238" t="s">
        <v>83</v>
      </c>
      <c r="AY151" s="18" t="s">
        <v>156</v>
      </c>
      <c r="BE151" s="239">
        <f>IF(N151="základní",J151,0)</f>
        <v>0</v>
      </c>
      <c r="BF151" s="239">
        <f>IF(N151="snížená",J151,0)</f>
        <v>0</v>
      </c>
      <c r="BG151" s="239">
        <f>IF(N151="zákl. přenesená",J151,0)</f>
        <v>0</v>
      </c>
      <c r="BH151" s="239">
        <f>IF(N151="sníž. přenesená",J151,0)</f>
        <v>0</v>
      </c>
      <c r="BI151" s="239">
        <f>IF(N151="nulová",J151,0)</f>
        <v>0</v>
      </c>
      <c r="BJ151" s="18" t="s">
        <v>83</v>
      </c>
      <c r="BK151" s="239">
        <f>ROUND(I151*H151,2)</f>
        <v>0</v>
      </c>
      <c r="BL151" s="18" t="s">
        <v>335</v>
      </c>
      <c r="BM151" s="238" t="s">
        <v>2819</v>
      </c>
    </row>
    <row r="152" spans="1:65" s="2" customFormat="1" ht="16.5" customHeight="1">
      <c r="A152" s="39"/>
      <c r="B152" s="40"/>
      <c r="C152" s="227" t="s">
        <v>425</v>
      </c>
      <c r="D152" s="227" t="s">
        <v>159</v>
      </c>
      <c r="E152" s="228" t="s">
        <v>2820</v>
      </c>
      <c r="F152" s="229" t="s">
        <v>2758</v>
      </c>
      <c r="G152" s="230" t="s">
        <v>2813</v>
      </c>
      <c r="H152" s="231">
        <v>30</v>
      </c>
      <c r="I152" s="232"/>
      <c r="J152" s="233">
        <f>ROUND(I152*H152,2)</f>
        <v>0</v>
      </c>
      <c r="K152" s="229" t="s">
        <v>1</v>
      </c>
      <c r="L152" s="45"/>
      <c r="M152" s="234" t="s">
        <v>1</v>
      </c>
      <c r="N152" s="235" t="s">
        <v>41</v>
      </c>
      <c r="O152" s="92"/>
      <c r="P152" s="236">
        <f>O152*H152</f>
        <v>0</v>
      </c>
      <c r="Q152" s="236">
        <v>0</v>
      </c>
      <c r="R152" s="236">
        <f>Q152*H152</f>
        <v>0</v>
      </c>
      <c r="S152" s="236">
        <v>0</v>
      </c>
      <c r="T152" s="237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8" t="s">
        <v>335</v>
      </c>
      <c r="AT152" s="238" t="s">
        <v>159</v>
      </c>
      <c r="AU152" s="238" t="s">
        <v>83</v>
      </c>
      <c r="AY152" s="18" t="s">
        <v>156</v>
      </c>
      <c r="BE152" s="239">
        <f>IF(N152="základní",J152,0)</f>
        <v>0</v>
      </c>
      <c r="BF152" s="239">
        <f>IF(N152="snížená",J152,0)</f>
        <v>0</v>
      </c>
      <c r="BG152" s="239">
        <f>IF(N152="zákl. přenesená",J152,0)</f>
        <v>0</v>
      </c>
      <c r="BH152" s="239">
        <f>IF(N152="sníž. přenesená",J152,0)</f>
        <v>0</v>
      </c>
      <c r="BI152" s="239">
        <f>IF(N152="nulová",J152,0)</f>
        <v>0</v>
      </c>
      <c r="BJ152" s="18" t="s">
        <v>83</v>
      </c>
      <c r="BK152" s="239">
        <f>ROUND(I152*H152,2)</f>
        <v>0</v>
      </c>
      <c r="BL152" s="18" t="s">
        <v>335</v>
      </c>
      <c r="BM152" s="238" t="s">
        <v>2821</v>
      </c>
    </row>
    <row r="153" spans="1:65" s="2" customFormat="1" ht="24.15" customHeight="1">
      <c r="A153" s="39"/>
      <c r="B153" s="40"/>
      <c r="C153" s="245" t="s">
        <v>433</v>
      </c>
      <c r="D153" s="245" t="s">
        <v>220</v>
      </c>
      <c r="E153" s="246" t="s">
        <v>2822</v>
      </c>
      <c r="F153" s="247" t="s">
        <v>2823</v>
      </c>
      <c r="G153" s="248" t="s">
        <v>1</v>
      </c>
      <c r="H153" s="249">
        <v>0</v>
      </c>
      <c r="I153" s="250"/>
      <c r="J153" s="251">
        <f>ROUND(I153*H153,2)</f>
        <v>0</v>
      </c>
      <c r="K153" s="247" t="s">
        <v>1</v>
      </c>
      <c r="L153" s="252"/>
      <c r="M153" s="253" t="s">
        <v>1</v>
      </c>
      <c r="N153" s="254" t="s">
        <v>41</v>
      </c>
      <c r="O153" s="92"/>
      <c r="P153" s="236">
        <f>O153*H153</f>
        <v>0</v>
      </c>
      <c r="Q153" s="236">
        <v>0</v>
      </c>
      <c r="R153" s="236">
        <f>Q153*H153</f>
        <v>0</v>
      </c>
      <c r="S153" s="236">
        <v>0</v>
      </c>
      <c r="T153" s="237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8" t="s">
        <v>477</v>
      </c>
      <c r="AT153" s="238" t="s">
        <v>220</v>
      </c>
      <c r="AU153" s="238" t="s">
        <v>83</v>
      </c>
      <c r="AY153" s="18" t="s">
        <v>156</v>
      </c>
      <c r="BE153" s="239">
        <f>IF(N153="základní",J153,0)</f>
        <v>0</v>
      </c>
      <c r="BF153" s="239">
        <f>IF(N153="snížená",J153,0)</f>
        <v>0</v>
      </c>
      <c r="BG153" s="239">
        <f>IF(N153="zákl. přenesená",J153,0)</f>
        <v>0</v>
      </c>
      <c r="BH153" s="239">
        <f>IF(N153="sníž. přenesená",J153,0)</f>
        <v>0</v>
      </c>
      <c r="BI153" s="239">
        <f>IF(N153="nulová",J153,0)</f>
        <v>0</v>
      </c>
      <c r="BJ153" s="18" t="s">
        <v>83</v>
      </c>
      <c r="BK153" s="239">
        <f>ROUND(I153*H153,2)</f>
        <v>0</v>
      </c>
      <c r="BL153" s="18" t="s">
        <v>335</v>
      </c>
      <c r="BM153" s="238" t="s">
        <v>2824</v>
      </c>
    </row>
    <row r="154" spans="1:65" s="2" customFormat="1" ht="16.5" customHeight="1">
      <c r="A154" s="39"/>
      <c r="B154" s="40"/>
      <c r="C154" s="245" t="s">
        <v>443</v>
      </c>
      <c r="D154" s="245" t="s">
        <v>220</v>
      </c>
      <c r="E154" s="246" t="s">
        <v>2825</v>
      </c>
      <c r="F154" s="247" t="s">
        <v>2826</v>
      </c>
      <c r="G154" s="248" t="s">
        <v>237</v>
      </c>
      <c r="H154" s="249">
        <v>1</v>
      </c>
      <c r="I154" s="250"/>
      <c r="J154" s="251">
        <f>ROUND(I154*H154,2)</f>
        <v>0</v>
      </c>
      <c r="K154" s="247" t="s">
        <v>1</v>
      </c>
      <c r="L154" s="252"/>
      <c r="M154" s="253" t="s">
        <v>1</v>
      </c>
      <c r="N154" s="254" t="s">
        <v>41</v>
      </c>
      <c r="O154" s="92"/>
      <c r="P154" s="236">
        <f>O154*H154</f>
        <v>0</v>
      </c>
      <c r="Q154" s="236">
        <v>0</v>
      </c>
      <c r="R154" s="236">
        <f>Q154*H154</f>
        <v>0</v>
      </c>
      <c r="S154" s="236">
        <v>0</v>
      </c>
      <c r="T154" s="237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8" t="s">
        <v>477</v>
      </c>
      <c r="AT154" s="238" t="s">
        <v>220</v>
      </c>
      <c r="AU154" s="238" t="s">
        <v>83</v>
      </c>
      <c r="AY154" s="18" t="s">
        <v>156</v>
      </c>
      <c r="BE154" s="239">
        <f>IF(N154="základní",J154,0)</f>
        <v>0</v>
      </c>
      <c r="BF154" s="239">
        <f>IF(N154="snížená",J154,0)</f>
        <v>0</v>
      </c>
      <c r="BG154" s="239">
        <f>IF(N154="zákl. přenesená",J154,0)</f>
        <v>0</v>
      </c>
      <c r="BH154" s="239">
        <f>IF(N154="sníž. přenesená",J154,0)</f>
        <v>0</v>
      </c>
      <c r="BI154" s="239">
        <f>IF(N154="nulová",J154,0)</f>
        <v>0</v>
      </c>
      <c r="BJ154" s="18" t="s">
        <v>83</v>
      </c>
      <c r="BK154" s="239">
        <f>ROUND(I154*H154,2)</f>
        <v>0</v>
      </c>
      <c r="BL154" s="18" t="s">
        <v>335</v>
      </c>
      <c r="BM154" s="238" t="s">
        <v>2827</v>
      </c>
    </row>
    <row r="155" spans="1:65" s="2" customFormat="1" ht="16.5" customHeight="1">
      <c r="A155" s="39"/>
      <c r="B155" s="40"/>
      <c r="C155" s="227" t="s">
        <v>449</v>
      </c>
      <c r="D155" s="227" t="s">
        <v>159</v>
      </c>
      <c r="E155" s="228" t="s">
        <v>2828</v>
      </c>
      <c r="F155" s="229" t="s">
        <v>2758</v>
      </c>
      <c r="G155" s="230" t="s">
        <v>237</v>
      </c>
      <c r="H155" s="231">
        <v>1</v>
      </c>
      <c r="I155" s="232"/>
      <c r="J155" s="233">
        <f>ROUND(I155*H155,2)</f>
        <v>0</v>
      </c>
      <c r="K155" s="229" t="s">
        <v>1</v>
      </c>
      <c r="L155" s="45"/>
      <c r="M155" s="234" t="s">
        <v>1</v>
      </c>
      <c r="N155" s="235" t="s">
        <v>41</v>
      </c>
      <c r="O155" s="92"/>
      <c r="P155" s="236">
        <f>O155*H155</f>
        <v>0</v>
      </c>
      <c r="Q155" s="236">
        <v>0</v>
      </c>
      <c r="R155" s="236">
        <f>Q155*H155</f>
        <v>0</v>
      </c>
      <c r="S155" s="236">
        <v>0</v>
      </c>
      <c r="T155" s="237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8" t="s">
        <v>335</v>
      </c>
      <c r="AT155" s="238" t="s">
        <v>159</v>
      </c>
      <c r="AU155" s="238" t="s">
        <v>83</v>
      </c>
      <c r="AY155" s="18" t="s">
        <v>156</v>
      </c>
      <c r="BE155" s="239">
        <f>IF(N155="základní",J155,0)</f>
        <v>0</v>
      </c>
      <c r="BF155" s="239">
        <f>IF(N155="snížená",J155,0)</f>
        <v>0</v>
      </c>
      <c r="BG155" s="239">
        <f>IF(N155="zákl. přenesená",J155,0)</f>
        <v>0</v>
      </c>
      <c r="BH155" s="239">
        <f>IF(N155="sníž. přenesená",J155,0)</f>
        <v>0</v>
      </c>
      <c r="BI155" s="239">
        <f>IF(N155="nulová",J155,0)</f>
        <v>0</v>
      </c>
      <c r="BJ155" s="18" t="s">
        <v>83</v>
      </c>
      <c r="BK155" s="239">
        <f>ROUND(I155*H155,2)</f>
        <v>0</v>
      </c>
      <c r="BL155" s="18" t="s">
        <v>335</v>
      </c>
      <c r="BM155" s="238" t="s">
        <v>2829</v>
      </c>
    </row>
    <row r="156" spans="1:65" s="2" customFormat="1" ht="21.75" customHeight="1">
      <c r="A156" s="39"/>
      <c r="B156" s="40"/>
      <c r="C156" s="227" t="s">
        <v>457</v>
      </c>
      <c r="D156" s="227" t="s">
        <v>159</v>
      </c>
      <c r="E156" s="228" t="s">
        <v>2830</v>
      </c>
      <c r="F156" s="229" t="s">
        <v>2831</v>
      </c>
      <c r="G156" s="230" t="s">
        <v>237</v>
      </c>
      <c r="H156" s="231">
        <v>4</v>
      </c>
      <c r="I156" s="232"/>
      <c r="J156" s="233">
        <f>ROUND(I156*H156,2)</f>
        <v>0</v>
      </c>
      <c r="K156" s="229" t="s">
        <v>1</v>
      </c>
      <c r="L156" s="45"/>
      <c r="M156" s="234" t="s">
        <v>1</v>
      </c>
      <c r="N156" s="235" t="s">
        <v>41</v>
      </c>
      <c r="O156" s="92"/>
      <c r="P156" s="236">
        <f>O156*H156</f>
        <v>0</v>
      </c>
      <c r="Q156" s="236">
        <v>0</v>
      </c>
      <c r="R156" s="236">
        <f>Q156*H156</f>
        <v>0</v>
      </c>
      <c r="S156" s="236">
        <v>0</v>
      </c>
      <c r="T156" s="237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8" t="s">
        <v>335</v>
      </c>
      <c r="AT156" s="238" t="s">
        <v>159</v>
      </c>
      <c r="AU156" s="238" t="s">
        <v>83</v>
      </c>
      <c r="AY156" s="18" t="s">
        <v>156</v>
      </c>
      <c r="BE156" s="239">
        <f>IF(N156="základní",J156,0)</f>
        <v>0</v>
      </c>
      <c r="BF156" s="239">
        <f>IF(N156="snížená",J156,0)</f>
        <v>0</v>
      </c>
      <c r="BG156" s="239">
        <f>IF(N156="zákl. přenesená",J156,0)</f>
        <v>0</v>
      </c>
      <c r="BH156" s="239">
        <f>IF(N156="sníž. přenesená",J156,0)</f>
        <v>0</v>
      </c>
      <c r="BI156" s="239">
        <f>IF(N156="nulová",J156,0)</f>
        <v>0</v>
      </c>
      <c r="BJ156" s="18" t="s">
        <v>83</v>
      </c>
      <c r="BK156" s="239">
        <f>ROUND(I156*H156,2)</f>
        <v>0</v>
      </c>
      <c r="BL156" s="18" t="s">
        <v>335</v>
      </c>
      <c r="BM156" s="238" t="s">
        <v>2832</v>
      </c>
    </row>
    <row r="157" spans="1:65" s="2" customFormat="1" ht="16.5" customHeight="1">
      <c r="A157" s="39"/>
      <c r="B157" s="40"/>
      <c r="C157" s="227" t="s">
        <v>465</v>
      </c>
      <c r="D157" s="227" t="s">
        <v>159</v>
      </c>
      <c r="E157" s="228" t="s">
        <v>2833</v>
      </c>
      <c r="F157" s="229" t="s">
        <v>2834</v>
      </c>
      <c r="G157" s="230" t="s">
        <v>237</v>
      </c>
      <c r="H157" s="231">
        <v>4</v>
      </c>
      <c r="I157" s="232"/>
      <c r="J157" s="233">
        <f>ROUND(I157*H157,2)</f>
        <v>0</v>
      </c>
      <c r="K157" s="229" t="s">
        <v>1</v>
      </c>
      <c r="L157" s="45"/>
      <c r="M157" s="234" t="s">
        <v>1</v>
      </c>
      <c r="N157" s="235" t="s">
        <v>41</v>
      </c>
      <c r="O157" s="92"/>
      <c r="P157" s="236">
        <f>O157*H157</f>
        <v>0</v>
      </c>
      <c r="Q157" s="236">
        <v>0</v>
      </c>
      <c r="R157" s="236">
        <f>Q157*H157</f>
        <v>0</v>
      </c>
      <c r="S157" s="236">
        <v>0</v>
      </c>
      <c r="T157" s="237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8" t="s">
        <v>335</v>
      </c>
      <c r="AT157" s="238" t="s">
        <v>159</v>
      </c>
      <c r="AU157" s="238" t="s">
        <v>83</v>
      </c>
      <c r="AY157" s="18" t="s">
        <v>156</v>
      </c>
      <c r="BE157" s="239">
        <f>IF(N157="základní",J157,0)</f>
        <v>0</v>
      </c>
      <c r="BF157" s="239">
        <f>IF(N157="snížená",J157,0)</f>
        <v>0</v>
      </c>
      <c r="BG157" s="239">
        <f>IF(N157="zákl. přenesená",J157,0)</f>
        <v>0</v>
      </c>
      <c r="BH157" s="239">
        <f>IF(N157="sníž. přenesená",J157,0)</f>
        <v>0</v>
      </c>
      <c r="BI157" s="239">
        <f>IF(N157="nulová",J157,0)</f>
        <v>0</v>
      </c>
      <c r="BJ157" s="18" t="s">
        <v>83</v>
      </c>
      <c r="BK157" s="239">
        <f>ROUND(I157*H157,2)</f>
        <v>0</v>
      </c>
      <c r="BL157" s="18" t="s">
        <v>335</v>
      </c>
      <c r="BM157" s="238" t="s">
        <v>2835</v>
      </c>
    </row>
    <row r="158" spans="1:63" s="12" customFormat="1" ht="25.9" customHeight="1">
      <c r="A158" s="12"/>
      <c r="B158" s="211"/>
      <c r="C158" s="212"/>
      <c r="D158" s="213" t="s">
        <v>75</v>
      </c>
      <c r="E158" s="214" t="s">
        <v>2636</v>
      </c>
      <c r="F158" s="214" t="s">
        <v>2836</v>
      </c>
      <c r="G158" s="212"/>
      <c r="H158" s="212"/>
      <c r="I158" s="215"/>
      <c r="J158" s="216">
        <f>BK158</f>
        <v>0</v>
      </c>
      <c r="K158" s="212"/>
      <c r="L158" s="217"/>
      <c r="M158" s="218"/>
      <c r="N158" s="219"/>
      <c r="O158" s="219"/>
      <c r="P158" s="220">
        <f>SUM(P159:P187)</f>
        <v>0</v>
      </c>
      <c r="Q158" s="219"/>
      <c r="R158" s="220">
        <f>SUM(R159:R187)</f>
        <v>0</v>
      </c>
      <c r="S158" s="219"/>
      <c r="T158" s="221">
        <f>SUM(T159:T187)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22" t="s">
        <v>83</v>
      </c>
      <c r="AT158" s="223" t="s">
        <v>75</v>
      </c>
      <c r="AU158" s="223" t="s">
        <v>76</v>
      </c>
      <c r="AY158" s="222" t="s">
        <v>156</v>
      </c>
      <c r="BK158" s="224">
        <f>SUM(BK159:BK187)</f>
        <v>0</v>
      </c>
    </row>
    <row r="159" spans="1:65" s="2" customFormat="1" ht="66.75" customHeight="1">
      <c r="A159" s="39"/>
      <c r="B159" s="40"/>
      <c r="C159" s="245" t="s">
        <v>477</v>
      </c>
      <c r="D159" s="245" t="s">
        <v>220</v>
      </c>
      <c r="E159" s="246" t="s">
        <v>2837</v>
      </c>
      <c r="F159" s="247" t="s">
        <v>2838</v>
      </c>
      <c r="G159" s="248" t="s">
        <v>2526</v>
      </c>
      <c r="H159" s="249">
        <v>1</v>
      </c>
      <c r="I159" s="250"/>
      <c r="J159" s="251">
        <f>ROUND(I159*H159,2)</f>
        <v>0</v>
      </c>
      <c r="K159" s="247" t="s">
        <v>1</v>
      </c>
      <c r="L159" s="252"/>
      <c r="M159" s="253" t="s">
        <v>1</v>
      </c>
      <c r="N159" s="254" t="s">
        <v>41</v>
      </c>
      <c r="O159" s="92"/>
      <c r="P159" s="236">
        <f>O159*H159</f>
        <v>0</v>
      </c>
      <c r="Q159" s="236">
        <v>0</v>
      </c>
      <c r="R159" s="236">
        <f>Q159*H159</f>
        <v>0</v>
      </c>
      <c r="S159" s="236">
        <v>0</v>
      </c>
      <c r="T159" s="237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8" t="s">
        <v>477</v>
      </c>
      <c r="AT159" s="238" t="s">
        <v>220</v>
      </c>
      <c r="AU159" s="238" t="s">
        <v>83</v>
      </c>
      <c r="AY159" s="18" t="s">
        <v>156</v>
      </c>
      <c r="BE159" s="239">
        <f>IF(N159="základní",J159,0)</f>
        <v>0</v>
      </c>
      <c r="BF159" s="239">
        <f>IF(N159="snížená",J159,0)</f>
        <v>0</v>
      </c>
      <c r="BG159" s="239">
        <f>IF(N159="zákl. přenesená",J159,0)</f>
        <v>0</v>
      </c>
      <c r="BH159" s="239">
        <f>IF(N159="sníž. přenesená",J159,0)</f>
        <v>0</v>
      </c>
      <c r="BI159" s="239">
        <f>IF(N159="nulová",J159,0)</f>
        <v>0</v>
      </c>
      <c r="BJ159" s="18" t="s">
        <v>83</v>
      </c>
      <c r="BK159" s="239">
        <f>ROUND(I159*H159,2)</f>
        <v>0</v>
      </c>
      <c r="BL159" s="18" t="s">
        <v>335</v>
      </c>
      <c r="BM159" s="238" t="s">
        <v>2839</v>
      </c>
    </row>
    <row r="160" spans="1:65" s="2" customFormat="1" ht="16.5" customHeight="1">
      <c r="A160" s="39"/>
      <c r="B160" s="40"/>
      <c r="C160" s="227" t="s">
        <v>483</v>
      </c>
      <c r="D160" s="227" t="s">
        <v>159</v>
      </c>
      <c r="E160" s="228" t="s">
        <v>2840</v>
      </c>
      <c r="F160" s="229" t="s">
        <v>2758</v>
      </c>
      <c r="G160" s="230" t="s">
        <v>2526</v>
      </c>
      <c r="H160" s="231">
        <v>1</v>
      </c>
      <c r="I160" s="232"/>
      <c r="J160" s="233">
        <f>ROUND(I160*H160,2)</f>
        <v>0</v>
      </c>
      <c r="K160" s="229" t="s">
        <v>1</v>
      </c>
      <c r="L160" s="45"/>
      <c r="M160" s="234" t="s">
        <v>1</v>
      </c>
      <c r="N160" s="235" t="s">
        <v>41</v>
      </c>
      <c r="O160" s="92"/>
      <c r="P160" s="236">
        <f>O160*H160</f>
        <v>0</v>
      </c>
      <c r="Q160" s="236">
        <v>0</v>
      </c>
      <c r="R160" s="236">
        <f>Q160*H160</f>
        <v>0</v>
      </c>
      <c r="S160" s="236">
        <v>0</v>
      </c>
      <c r="T160" s="237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8" t="s">
        <v>335</v>
      </c>
      <c r="AT160" s="238" t="s">
        <v>159</v>
      </c>
      <c r="AU160" s="238" t="s">
        <v>83</v>
      </c>
      <c r="AY160" s="18" t="s">
        <v>156</v>
      </c>
      <c r="BE160" s="239">
        <f>IF(N160="základní",J160,0)</f>
        <v>0</v>
      </c>
      <c r="BF160" s="239">
        <f>IF(N160="snížená",J160,0)</f>
        <v>0</v>
      </c>
      <c r="BG160" s="239">
        <f>IF(N160="zákl. přenesená",J160,0)</f>
        <v>0</v>
      </c>
      <c r="BH160" s="239">
        <f>IF(N160="sníž. přenesená",J160,0)</f>
        <v>0</v>
      </c>
      <c r="BI160" s="239">
        <f>IF(N160="nulová",J160,0)</f>
        <v>0</v>
      </c>
      <c r="BJ160" s="18" t="s">
        <v>83</v>
      </c>
      <c r="BK160" s="239">
        <f>ROUND(I160*H160,2)</f>
        <v>0</v>
      </c>
      <c r="BL160" s="18" t="s">
        <v>335</v>
      </c>
      <c r="BM160" s="238" t="s">
        <v>2841</v>
      </c>
    </row>
    <row r="161" spans="1:65" s="2" customFormat="1" ht="16.5" customHeight="1">
      <c r="A161" s="39"/>
      <c r="B161" s="40"/>
      <c r="C161" s="227" t="s">
        <v>488</v>
      </c>
      <c r="D161" s="227" t="s">
        <v>159</v>
      </c>
      <c r="E161" s="228" t="s">
        <v>2760</v>
      </c>
      <c r="F161" s="229" t="s">
        <v>2761</v>
      </c>
      <c r="G161" s="230" t="s">
        <v>265</v>
      </c>
      <c r="H161" s="231">
        <v>1</v>
      </c>
      <c r="I161" s="232"/>
      <c r="J161" s="233">
        <f>ROUND(I161*H161,2)</f>
        <v>0</v>
      </c>
      <c r="K161" s="229" t="s">
        <v>1</v>
      </c>
      <c r="L161" s="45"/>
      <c r="M161" s="234" t="s">
        <v>1</v>
      </c>
      <c r="N161" s="235" t="s">
        <v>41</v>
      </c>
      <c r="O161" s="92"/>
      <c r="P161" s="236">
        <f>O161*H161</f>
        <v>0</v>
      </c>
      <c r="Q161" s="236">
        <v>0</v>
      </c>
      <c r="R161" s="236">
        <f>Q161*H161</f>
        <v>0</v>
      </c>
      <c r="S161" s="236">
        <v>0</v>
      </c>
      <c r="T161" s="237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8" t="s">
        <v>335</v>
      </c>
      <c r="AT161" s="238" t="s">
        <v>159</v>
      </c>
      <c r="AU161" s="238" t="s">
        <v>83</v>
      </c>
      <c r="AY161" s="18" t="s">
        <v>156</v>
      </c>
      <c r="BE161" s="239">
        <f>IF(N161="základní",J161,0)</f>
        <v>0</v>
      </c>
      <c r="BF161" s="239">
        <f>IF(N161="snížená",J161,0)</f>
        <v>0</v>
      </c>
      <c r="BG161" s="239">
        <f>IF(N161="zákl. přenesená",J161,0)</f>
        <v>0</v>
      </c>
      <c r="BH161" s="239">
        <f>IF(N161="sníž. přenesená",J161,0)</f>
        <v>0</v>
      </c>
      <c r="BI161" s="239">
        <f>IF(N161="nulová",J161,0)</f>
        <v>0</v>
      </c>
      <c r="BJ161" s="18" t="s">
        <v>83</v>
      </c>
      <c r="BK161" s="239">
        <f>ROUND(I161*H161,2)</f>
        <v>0</v>
      </c>
      <c r="BL161" s="18" t="s">
        <v>335</v>
      </c>
      <c r="BM161" s="238" t="s">
        <v>2842</v>
      </c>
    </row>
    <row r="162" spans="1:65" s="2" customFormat="1" ht="16.5" customHeight="1">
      <c r="A162" s="39"/>
      <c r="B162" s="40"/>
      <c r="C162" s="245" t="s">
        <v>492</v>
      </c>
      <c r="D162" s="245" t="s">
        <v>220</v>
      </c>
      <c r="E162" s="246" t="s">
        <v>2763</v>
      </c>
      <c r="F162" s="247" t="s">
        <v>2764</v>
      </c>
      <c r="G162" s="248" t="s">
        <v>2526</v>
      </c>
      <c r="H162" s="249">
        <v>1</v>
      </c>
      <c r="I162" s="250"/>
      <c r="J162" s="251">
        <f>ROUND(I162*H162,2)</f>
        <v>0</v>
      </c>
      <c r="K162" s="247" t="s">
        <v>1</v>
      </c>
      <c r="L162" s="252"/>
      <c r="M162" s="253" t="s">
        <v>1</v>
      </c>
      <c r="N162" s="254" t="s">
        <v>41</v>
      </c>
      <c r="O162" s="92"/>
      <c r="P162" s="236">
        <f>O162*H162</f>
        <v>0</v>
      </c>
      <c r="Q162" s="236">
        <v>0</v>
      </c>
      <c r="R162" s="236">
        <f>Q162*H162</f>
        <v>0</v>
      </c>
      <c r="S162" s="236">
        <v>0</v>
      </c>
      <c r="T162" s="237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8" t="s">
        <v>477</v>
      </c>
      <c r="AT162" s="238" t="s">
        <v>220</v>
      </c>
      <c r="AU162" s="238" t="s">
        <v>83</v>
      </c>
      <c r="AY162" s="18" t="s">
        <v>156</v>
      </c>
      <c r="BE162" s="239">
        <f>IF(N162="základní",J162,0)</f>
        <v>0</v>
      </c>
      <c r="BF162" s="239">
        <f>IF(N162="snížená",J162,0)</f>
        <v>0</v>
      </c>
      <c r="BG162" s="239">
        <f>IF(N162="zákl. přenesená",J162,0)</f>
        <v>0</v>
      </c>
      <c r="BH162" s="239">
        <f>IF(N162="sníž. přenesená",J162,0)</f>
        <v>0</v>
      </c>
      <c r="BI162" s="239">
        <f>IF(N162="nulová",J162,0)</f>
        <v>0</v>
      </c>
      <c r="BJ162" s="18" t="s">
        <v>83</v>
      </c>
      <c r="BK162" s="239">
        <f>ROUND(I162*H162,2)</f>
        <v>0</v>
      </c>
      <c r="BL162" s="18" t="s">
        <v>335</v>
      </c>
      <c r="BM162" s="238" t="s">
        <v>2843</v>
      </c>
    </row>
    <row r="163" spans="1:65" s="2" customFormat="1" ht="16.5" customHeight="1">
      <c r="A163" s="39"/>
      <c r="B163" s="40"/>
      <c r="C163" s="227" t="s">
        <v>496</v>
      </c>
      <c r="D163" s="227" t="s">
        <v>159</v>
      </c>
      <c r="E163" s="228" t="s">
        <v>2766</v>
      </c>
      <c r="F163" s="229" t="s">
        <v>2758</v>
      </c>
      <c r="G163" s="230" t="s">
        <v>2526</v>
      </c>
      <c r="H163" s="231">
        <v>1</v>
      </c>
      <c r="I163" s="232"/>
      <c r="J163" s="233">
        <f>ROUND(I163*H163,2)</f>
        <v>0</v>
      </c>
      <c r="K163" s="229" t="s">
        <v>1</v>
      </c>
      <c r="L163" s="45"/>
      <c r="M163" s="234" t="s">
        <v>1</v>
      </c>
      <c r="N163" s="235" t="s">
        <v>41</v>
      </c>
      <c r="O163" s="92"/>
      <c r="P163" s="236">
        <f>O163*H163</f>
        <v>0</v>
      </c>
      <c r="Q163" s="236">
        <v>0</v>
      </c>
      <c r="R163" s="236">
        <f>Q163*H163</f>
        <v>0</v>
      </c>
      <c r="S163" s="236">
        <v>0</v>
      </c>
      <c r="T163" s="237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8" t="s">
        <v>335</v>
      </c>
      <c r="AT163" s="238" t="s">
        <v>159</v>
      </c>
      <c r="AU163" s="238" t="s">
        <v>83</v>
      </c>
      <c r="AY163" s="18" t="s">
        <v>156</v>
      </c>
      <c r="BE163" s="239">
        <f>IF(N163="základní",J163,0)</f>
        <v>0</v>
      </c>
      <c r="BF163" s="239">
        <f>IF(N163="snížená",J163,0)</f>
        <v>0</v>
      </c>
      <c r="BG163" s="239">
        <f>IF(N163="zákl. přenesená",J163,0)</f>
        <v>0</v>
      </c>
      <c r="BH163" s="239">
        <f>IF(N163="sníž. přenesená",J163,0)</f>
        <v>0</v>
      </c>
      <c r="BI163" s="239">
        <f>IF(N163="nulová",J163,0)</f>
        <v>0</v>
      </c>
      <c r="BJ163" s="18" t="s">
        <v>83</v>
      </c>
      <c r="BK163" s="239">
        <f>ROUND(I163*H163,2)</f>
        <v>0</v>
      </c>
      <c r="BL163" s="18" t="s">
        <v>335</v>
      </c>
      <c r="BM163" s="238" t="s">
        <v>2844</v>
      </c>
    </row>
    <row r="164" spans="1:65" s="2" customFormat="1" ht="16.5" customHeight="1">
      <c r="A164" s="39"/>
      <c r="B164" s="40"/>
      <c r="C164" s="245" t="s">
        <v>500</v>
      </c>
      <c r="D164" s="245" t="s">
        <v>220</v>
      </c>
      <c r="E164" s="246" t="s">
        <v>2768</v>
      </c>
      <c r="F164" s="247" t="s">
        <v>2769</v>
      </c>
      <c r="G164" s="248" t="s">
        <v>2526</v>
      </c>
      <c r="H164" s="249">
        <v>1</v>
      </c>
      <c r="I164" s="250"/>
      <c r="J164" s="251">
        <f>ROUND(I164*H164,2)</f>
        <v>0</v>
      </c>
      <c r="K164" s="247" t="s">
        <v>1</v>
      </c>
      <c r="L164" s="252"/>
      <c r="M164" s="253" t="s">
        <v>1</v>
      </c>
      <c r="N164" s="254" t="s">
        <v>41</v>
      </c>
      <c r="O164" s="92"/>
      <c r="P164" s="236">
        <f>O164*H164</f>
        <v>0</v>
      </c>
      <c r="Q164" s="236">
        <v>0</v>
      </c>
      <c r="R164" s="236">
        <f>Q164*H164</f>
        <v>0</v>
      </c>
      <c r="S164" s="236">
        <v>0</v>
      </c>
      <c r="T164" s="237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8" t="s">
        <v>477</v>
      </c>
      <c r="AT164" s="238" t="s">
        <v>220</v>
      </c>
      <c r="AU164" s="238" t="s">
        <v>83</v>
      </c>
      <c r="AY164" s="18" t="s">
        <v>156</v>
      </c>
      <c r="BE164" s="239">
        <f>IF(N164="základní",J164,0)</f>
        <v>0</v>
      </c>
      <c r="BF164" s="239">
        <f>IF(N164="snížená",J164,0)</f>
        <v>0</v>
      </c>
      <c r="BG164" s="239">
        <f>IF(N164="zákl. přenesená",J164,0)</f>
        <v>0</v>
      </c>
      <c r="BH164" s="239">
        <f>IF(N164="sníž. přenesená",J164,0)</f>
        <v>0</v>
      </c>
      <c r="BI164" s="239">
        <f>IF(N164="nulová",J164,0)</f>
        <v>0</v>
      </c>
      <c r="BJ164" s="18" t="s">
        <v>83</v>
      </c>
      <c r="BK164" s="239">
        <f>ROUND(I164*H164,2)</f>
        <v>0</v>
      </c>
      <c r="BL164" s="18" t="s">
        <v>335</v>
      </c>
      <c r="BM164" s="238" t="s">
        <v>2845</v>
      </c>
    </row>
    <row r="165" spans="1:65" s="2" customFormat="1" ht="16.5" customHeight="1">
      <c r="A165" s="39"/>
      <c r="B165" s="40"/>
      <c r="C165" s="227" t="s">
        <v>506</v>
      </c>
      <c r="D165" s="227" t="s">
        <v>159</v>
      </c>
      <c r="E165" s="228" t="s">
        <v>2771</v>
      </c>
      <c r="F165" s="229" t="s">
        <v>2758</v>
      </c>
      <c r="G165" s="230" t="s">
        <v>2526</v>
      </c>
      <c r="H165" s="231">
        <v>1</v>
      </c>
      <c r="I165" s="232"/>
      <c r="J165" s="233">
        <f>ROUND(I165*H165,2)</f>
        <v>0</v>
      </c>
      <c r="K165" s="229" t="s">
        <v>1</v>
      </c>
      <c r="L165" s="45"/>
      <c r="M165" s="234" t="s">
        <v>1</v>
      </c>
      <c r="N165" s="235" t="s">
        <v>41</v>
      </c>
      <c r="O165" s="92"/>
      <c r="P165" s="236">
        <f>O165*H165</f>
        <v>0</v>
      </c>
      <c r="Q165" s="236">
        <v>0</v>
      </c>
      <c r="R165" s="236">
        <f>Q165*H165</f>
        <v>0</v>
      </c>
      <c r="S165" s="236">
        <v>0</v>
      </c>
      <c r="T165" s="237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8" t="s">
        <v>335</v>
      </c>
      <c r="AT165" s="238" t="s">
        <v>159</v>
      </c>
      <c r="AU165" s="238" t="s">
        <v>83</v>
      </c>
      <c r="AY165" s="18" t="s">
        <v>156</v>
      </c>
      <c r="BE165" s="239">
        <f>IF(N165="základní",J165,0)</f>
        <v>0</v>
      </c>
      <c r="BF165" s="239">
        <f>IF(N165="snížená",J165,0)</f>
        <v>0</v>
      </c>
      <c r="BG165" s="239">
        <f>IF(N165="zákl. přenesená",J165,0)</f>
        <v>0</v>
      </c>
      <c r="BH165" s="239">
        <f>IF(N165="sníž. přenesená",J165,0)</f>
        <v>0</v>
      </c>
      <c r="BI165" s="239">
        <f>IF(N165="nulová",J165,0)</f>
        <v>0</v>
      </c>
      <c r="BJ165" s="18" t="s">
        <v>83</v>
      </c>
      <c r="BK165" s="239">
        <f>ROUND(I165*H165,2)</f>
        <v>0</v>
      </c>
      <c r="BL165" s="18" t="s">
        <v>335</v>
      </c>
      <c r="BM165" s="238" t="s">
        <v>2846</v>
      </c>
    </row>
    <row r="166" spans="1:65" s="2" customFormat="1" ht="16.5" customHeight="1">
      <c r="A166" s="39"/>
      <c r="B166" s="40"/>
      <c r="C166" s="245" t="s">
        <v>512</v>
      </c>
      <c r="D166" s="245" t="s">
        <v>220</v>
      </c>
      <c r="E166" s="246" t="s">
        <v>2773</v>
      </c>
      <c r="F166" s="247" t="s">
        <v>2774</v>
      </c>
      <c r="G166" s="248" t="s">
        <v>2526</v>
      </c>
      <c r="H166" s="249">
        <v>2</v>
      </c>
      <c r="I166" s="250"/>
      <c r="J166" s="251">
        <f>ROUND(I166*H166,2)</f>
        <v>0</v>
      </c>
      <c r="K166" s="247" t="s">
        <v>1</v>
      </c>
      <c r="L166" s="252"/>
      <c r="M166" s="253" t="s">
        <v>1</v>
      </c>
      <c r="N166" s="254" t="s">
        <v>41</v>
      </c>
      <c r="O166" s="92"/>
      <c r="P166" s="236">
        <f>O166*H166</f>
        <v>0</v>
      </c>
      <c r="Q166" s="236">
        <v>0</v>
      </c>
      <c r="R166" s="236">
        <f>Q166*H166</f>
        <v>0</v>
      </c>
      <c r="S166" s="236">
        <v>0</v>
      </c>
      <c r="T166" s="237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8" t="s">
        <v>477</v>
      </c>
      <c r="AT166" s="238" t="s">
        <v>220</v>
      </c>
      <c r="AU166" s="238" t="s">
        <v>83</v>
      </c>
      <c r="AY166" s="18" t="s">
        <v>156</v>
      </c>
      <c r="BE166" s="239">
        <f>IF(N166="základní",J166,0)</f>
        <v>0</v>
      </c>
      <c r="BF166" s="239">
        <f>IF(N166="snížená",J166,0)</f>
        <v>0</v>
      </c>
      <c r="BG166" s="239">
        <f>IF(N166="zákl. přenesená",J166,0)</f>
        <v>0</v>
      </c>
      <c r="BH166" s="239">
        <f>IF(N166="sníž. přenesená",J166,0)</f>
        <v>0</v>
      </c>
      <c r="BI166" s="239">
        <f>IF(N166="nulová",J166,0)</f>
        <v>0</v>
      </c>
      <c r="BJ166" s="18" t="s">
        <v>83</v>
      </c>
      <c r="BK166" s="239">
        <f>ROUND(I166*H166,2)</f>
        <v>0</v>
      </c>
      <c r="BL166" s="18" t="s">
        <v>335</v>
      </c>
      <c r="BM166" s="238" t="s">
        <v>2847</v>
      </c>
    </row>
    <row r="167" spans="1:65" s="2" customFormat="1" ht="16.5" customHeight="1">
      <c r="A167" s="39"/>
      <c r="B167" s="40"/>
      <c r="C167" s="227" t="s">
        <v>518</v>
      </c>
      <c r="D167" s="227" t="s">
        <v>159</v>
      </c>
      <c r="E167" s="228" t="s">
        <v>2776</v>
      </c>
      <c r="F167" s="229" t="s">
        <v>2758</v>
      </c>
      <c r="G167" s="230" t="s">
        <v>2526</v>
      </c>
      <c r="H167" s="231">
        <v>2</v>
      </c>
      <c r="I167" s="232"/>
      <c r="J167" s="233">
        <f>ROUND(I167*H167,2)</f>
        <v>0</v>
      </c>
      <c r="K167" s="229" t="s">
        <v>1</v>
      </c>
      <c r="L167" s="45"/>
      <c r="M167" s="234" t="s">
        <v>1</v>
      </c>
      <c r="N167" s="235" t="s">
        <v>41</v>
      </c>
      <c r="O167" s="92"/>
      <c r="P167" s="236">
        <f>O167*H167</f>
        <v>0</v>
      </c>
      <c r="Q167" s="236">
        <v>0</v>
      </c>
      <c r="R167" s="236">
        <f>Q167*H167</f>
        <v>0</v>
      </c>
      <c r="S167" s="236">
        <v>0</v>
      </c>
      <c r="T167" s="237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8" t="s">
        <v>335</v>
      </c>
      <c r="AT167" s="238" t="s">
        <v>159</v>
      </c>
      <c r="AU167" s="238" t="s">
        <v>83</v>
      </c>
      <c r="AY167" s="18" t="s">
        <v>156</v>
      </c>
      <c r="BE167" s="239">
        <f>IF(N167="základní",J167,0)</f>
        <v>0</v>
      </c>
      <c r="BF167" s="239">
        <f>IF(N167="snížená",J167,0)</f>
        <v>0</v>
      </c>
      <c r="BG167" s="239">
        <f>IF(N167="zákl. přenesená",J167,0)</f>
        <v>0</v>
      </c>
      <c r="BH167" s="239">
        <f>IF(N167="sníž. přenesená",J167,0)</f>
        <v>0</v>
      </c>
      <c r="BI167" s="239">
        <f>IF(N167="nulová",J167,0)</f>
        <v>0</v>
      </c>
      <c r="BJ167" s="18" t="s">
        <v>83</v>
      </c>
      <c r="BK167" s="239">
        <f>ROUND(I167*H167,2)</f>
        <v>0</v>
      </c>
      <c r="BL167" s="18" t="s">
        <v>335</v>
      </c>
      <c r="BM167" s="238" t="s">
        <v>2848</v>
      </c>
    </row>
    <row r="168" spans="1:65" s="2" customFormat="1" ht="16.5" customHeight="1">
      <c r="A168" s="39"/>
      <c r="B168" s="40"/>
      <c r="C168" s="245" t="s">
        <v>531</v>
      </c>
      <c r="D168" s="245" t="s">
        <v>220</v>
      </c>
      <c r="E168" s="246" t="s">
        <v>2778</v>
      </c>
      <c r="F168" s="247" t="s">
        <v>2779</v>
      </c>
      <c r="G168" s="248" t="s">
        <v>2526</v>
      </c>
      <c r="H168" s="249">
        <v>2</v>
      </c>
      <c r="I168" s="250"/>
      <c r="J168" s="251">
        <f>ROUND(I168*H168,2)</f>
        <v>0</v>
      </c>
      <c r="K168" s="247" t="s">
        <v>1</v>
      </c>
      <c r="L168" s="252"/>
      <c r="M168" s="253" t="s">
        <v>1</v>
      </c>
      <c r="N168" s="254" t="s">
        <v>41</v>
      </c>
      <c r="O168" s="92"/>
      <c r="P168" s="236">
        <f>O168*H168</f>
        <v>0</v>
      </c>
      <c r="Q168" s="236">
        <v>0</v>
      </c>
      <c r="R168" s="236">
        <f>Q168*H168</f>
        <v>0</v>
      </c>
      <c r="S168" s="236">
        <v>0</v>
      </c>
      <c r="T168" s="237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8" t="s">
        <v>477</v>
      </c>
      <c r="AT168" s="238" t="s">
        <v>220</v>
      </c>
      <c r="AU168" s="238" t="s">
        <v>83</v>
      </c>
      <c r="AY168" s="18" t="s">
        <v>156</v>
      </c>
      <c r="BE168" s="239">
        <f>IF(N168="základní",J168,0)</f>
        <v>0</v>
      </c>
      <c r="BF168" s="239">
        <f>IF(N168="snížená",J168,0)</f>
        <v>0</v>
      </c>
      <c r="BG168" s="239">
        <f>IF(N168="zákl. přenesená",J168,0)</f>
        <v>0</v>
      </c>
      <c r="BH168" s="239">
        <f>IF(N168="sníž. přenesená",J168,0)</f>
        <v>0</v>
      </c>
      <c r="BI168" s="239">
        <f>IF(N168="nulová",J168,0)</f>
        <v>0</v>
      </c>
      <c r="BJ168" s="18" t="s">
        <v>83</v>
      </c>
      <c r="BK168" s="239">
        <f>ROUND(I168*H168,2)</f>
        <v>0</v>
      </c>
      <c r="BL168" s="18" t="s">
        <v>335</v>
      </c>
      <c r="BM168" s="238" t="s">
        <v>2849</v>
      </c>
    </row>
    <row r="169" spans="1:65" s="2" customFormat="1" ht="16.5" customHeight="1">
      <c r="A169" s="39"/>
      <c r="B169" s="40"/>
      <c r="C169" s="227" t="s">
        <v>543</v>
      </c>
      <c r="D169" s="227" t="s">
        <v>159</v>
      </c>
      <c r="E169" s="228" t="s">
        <v>2781</v>
      </c>
      <c r="F169" s="229" t="s">
        <v>2758</v>
      </c>
      <c r="G169" s="230" t="s">
        <v>2526</v>
      </c>
      <c r="H169" s="231">
        <v>2</v>
      </c>
      <c r="I169" s="232"/>
      <c r="J169" s="233">
        <f>ROUND(I169*H169,2)</f>
        <v>0</v>
      </c>
      <c r="K169" s="229" t="s">
        <v>1</v>
      </c>
      <c r="L169" s="45"/>
      <c r="M169" s="234" t="s">
        <v>1</v>
      </c>
      <c r="N169" s="235" t="s">
        <v>41</v>
      </c>
      <c r="O169" s="92"/>
      <c r="P169" s="236">
        <f>O169*H169</f>
        <v>0</v>
      </c>
      <c r="Q169" s="236">
        <v>0</v>
      </c>
      <c r="R169" s="236">
        <f>Q169*H169</f>
        <v>0</v>
      </c>
      <c r="S169" s="236">
        <v>0</v>
      </c>
      <c r="T169" s="237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8" t="s">
        <v>335</v>
      </c>
      <c r="AT169" s="238" t="s">
        <v>159</v>
      </c>
      <c r="AU169" s="238" t="s">
        <v>83</v>
      </c>
      <c r="AY169" s="18" t="s">
        <v>156</v>
      </c>
      <c r="BE169" s="239">
        <f>IF(N169="základní",J169,0)</f>
        <v>0</v>
      </c>
      <c r="BF169" s="239">
        <f>IF(N169="snížená",J169,0)</f>
        <v>0</v>
      </c>
      <c r="BG169" s="239">
        <f>IF(N169="zákl. přenesená",J169,0)</f>
        <v>0</v>
      </c>
      <c r="BH169" s="239">
        <f>IF(N169="sníž. přenesená",J169,0)</f>
        <v>0</v>
      </c>
      <c r="BI169" s="239">
        <f>IF(N169="nulová",J169,0)</f>
        <v>0</v>
      </c>
      <c r="BJ169" s="18" t="s">
        <v>83</v>
      </c>
      <c r="BK169" s="239">
        <f>ROUND(I169*H169,2)</f>
        <v>0</v>
      </c>
      <c r="BL169" s="18" t="s">
        <v>335</v>
      </c>
      <c r="BM169" s="238" t="s">
        <v>2850</v>
      </c>
    </row>
    <row r="170" spans="1:65" s="2" customFormat="1" ht="24.15" customHeight="1">
      <c r="A170" s="39"/>
      <c r="B170" s="40"/>
      <c r="C170" s="245" t="s">
        <v>547</v>
      </c>
      <c r="D170" s="245" t="s">
        <v>220</v>
      </c>
      <c r="E170" s="246" t="s">
        <v>2783</v>
      </c>
      <c r="F170" s="247" t="s">
        <v>2784</v>
      </c>
      <c r="G170" s="248" t="s">
        <v>2526</v>
      </c>
      <c r="H170" s="249">
        <v>2</v>
      </c>
      <c r="I170" s="250"/>
      <c r="J170" s="251">
        <f>ROUND(I170*H170,2)</f>
        <v>0</v>
      </c>
      <c r="K170" s="247" t="s">
        <v>1</v>
      </c>
      <c r="L170" s="252"/>
      <c r="M170" s="253" t="s">
        <v>1</v>
      </c>
      <c r="N170" s="254" t="s">
        <v>41</v>
      </c>
      <c r="O170" s="92"/>
      <c r="P170" s="236">
        <f>O170*H170</f>
        <v>0</v>
      </c>
      <c r="Q170" s="236">
        <v>0</v>
      </c>
      <c r="R170" s="236">
        <f>Q170*H170</f>
        <v>0</v>
      </c>
      <c r="S170" s="236">
        <v>0</v>
      </c>
      <c r="T170" s="237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8" t="s">
        <v>477</v>
      </c>
      <c r="AT170" s="238" t="s">
        <v>220</v>
      </c>
      <c r="AU170" s="238" t="s">
        <v>83</v>
      </c>
      <c r="AY170" s="18" t="s">
        <v>156</v>
      </c>
      <c r="BE170" s="239">
        <f>IF(N170="základní",J170,0)</f>
        <v>0</v>
      </c>
      <c r="BF170" s="239">
        <f>IF(N170="snížená",J170,0)</f>
        <v>0</v>
      </c>
      <c r="BG170" s="239">
        <f>IF(N170="zákl. přenesená",J170,0)</f>
        <v>0</v>
      </c>
      <c r="BH170" s="239">
        <f>IF(N170="sníž. přenesená",J170,0)</f>
        <v>0</v>
      </c>
      <c r="BI170" s="239">
        <f>IF(N170="nulová",J170,0)</f>
        <v>0</v>
      </c>
      <c r="BJ170" s="18" t="s">
        <v>83</v>
      </c>
      <c r="BK170" s="239">
        <f>ROUND(I170*H170,2)</f>
        <v>0</v>
      </c>
      <c r="BL170" s="18" t="s">
        <v>335</v>
      </c>
      <c r="BM170" s="238" t="s">
        <v>2851</v>
      </c>
    </row>
    <row r="171" spans="1:65" s="2" customFormat="1" ht="16.5" customHeight="1">
      <c r="A171" s="39"/>
      <c r="B171" s="40"/>
      <c r="C171" s="227" t="s">
        <v>556</v>
      </c>
      <c r="D171" s="227" t="s">
        <v>159</v>
      </c>
      <c r="E171" s="228" t="s">
        <v>2786</v>
      </c>
      <c r="F171" s="229" t="s">
        <v>2758</v>
      </c>
      <c r="G171" s="230" t="s">
        <v>2526</v>
      </c>
      <c r="H171" s="231">
        <v>2</v>
      </c>
      <c r="I171" s="232"/>
      <c r="J171" s="233">
        <f>ROUND(I171*H171,2)</f>
        <v>0</v>
      </c>
      <c r="K171" s="229" t="s">
        <v>1</v>
      </c>
      <c r="L171" s="45"/>
      <c r="M171" s="234" t="s">
        <v>1</v>
      </c>
      <c r="N171" s="235" t="s">
        <v>41</v>
      </c>
      <c r="O171" s="92"/>
      <c r="P171" s="236">
        <f>O171*H171</f>
        <v>0</v>
      </c>
      <c r="Q171" s="236">
        <v>0</v>
      </c>
      <c r="R171" s="236">
        <f>Q171*H171</f>
        <v>0</v>
      </c>
      <c r="S171" s="236">
        <v>0</v>
      </c>
      <c r="T171" s="237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8" t="s">
        <v>335</v>
      </c>
      <c r="AT171" s="238" t="s">
        <v>159</v>
      </c>
      <c r="AU171" s="238" t="s">
        <v>83</v>
      </c>
      <c r="AY171" s="18" t="s">
        <v>156</v>
      </c>
      <c r="BE171" s="239">
        <f>IF(N171="základní",J171,0)</f>
        <v>0</v>
      </c>
      <c r="BF171" s="239">
        <f>IF(N171="snížená",J171,0)</f>
        <v>0</v>
      </c>
      <c r="BG171" s="239">
        <f>IF(N171="zákl. přenesená",J171,0)</f>
        <v>0</v>
      </c>
      <c r="BH171" s="239">
        <f>IF(N171="sníž. přenesená",J171,0)</f>
        <v>0</v>
      </c>
      <c r="BI171" s="239">
        <f>IF(N171="nulová",J171,0)</f>
        <v>0</v>
      </c>
      <c r="BJ171" s="18" t="s">
        <v>83</v>
      </c>
      <c r="BK171" s="239">
        <f>ROUND(I171*H171,2)</f>
        <v>0</v>
      </c>
      <c r="BL171" s="18" t="s">
        <v>335</v>
      </c>
      <c r="BM171" s="238" t="s">
        <v>2852</v>
      </c>
    </row>
    <row r="172" spans="1:65" s="2" customFormat="1" ht="24.15" customHeight="1">
      <c r="A172" s="39"/>
      <c r="B172" s="40"/>
      <c r="C172" s="245" t="s">
        <v>565</v>
      </c>
      <c r="D172" s="245" t="s">
        <v>220</v>
      </c>
      <c r="E172" s="246" t="s">
        <v>2853</v>
      </c>
      <c r="F172" s="247" t="s">
        <v>2854</v>
      </c>
      <c r="G172" s="248" t="s">
        <v>2526</v>
      </c>
      <c r="H172" s="249">
        <v>3</v>
      </c>
      <c r="I172" s="250"/>
      <c r="J172" s="251">
        <f>ROUND(I172*H172,2)</f>
        <v>0</v>
      </c>
      <c r="K172" s="247" t="s">
        <v>1</v>
      </c>
      <c r="L172" s="252"/>
      <c r="M172" s="253" t="s">
        <v>1</v>
      </c>
      <c r="N172" s="254" t="s">
        <v>41</v>
      </c>
      <c r="O172" s="92"/>
      <c r="P172" s="236">
        <f>O172*H172</f>
        <v>0</v>
      </c>
      <c r="Q172" s="236">
        <v>0</v>
      </c>
      <c r="R172" s="236">
        <f>Q172*H172</f>
        <v>0</v>
      </c>
      <c r="S172" s="236">
        <v>0</v>
      </c>
      <c r="T172" s="237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8" t="s">
        <v>477</v>
      </c>
      <c r="AT172" s="238" t="s">
        <v>220</v>
      </c>
      <c r="AU172" s="238" t="s">
        <v>83</v>
      </c>
      <c r="AY172" s="18" t="s">
        <v>156</v>
      </c>
      <c r="BE172" s="239">
        <f>IF(N172="základní",J172,0)</f>
        <v>0</v>
      </c>
      <c r="BF172" s="239">
        <f>IF(N172="snížená",J172,0)</f>
        <v>0</v>
      </c>
      <c r="BG172" s="239">
        <f>IF(N172="zákl. přenesená",J172,0)</f>
        <v>0</v>
      </c>
      <c r="BH172" s="239">
        <f>IF(N172="sníž. přenesená",J172,0)</f>
        <v>0</v>
      </c>
      <c r="BI172" s="239">
        <f>IF(N172="nulová",J172,0)</f>
        <v>0</v>
      </c>
      <c r="BJ172" s="18" t="s">
        <v>83</v>
      </c>
      <c r="BK172" s="239">
        <f>ROUND(I172*H172,2)</f>
        <v>0</v>
      </c>
      <c r="BL172" s="18" t="s">
        <v>335</v>
      </c>
      <c r="BM172" s="238" t="s">
        <v>2855</v>
      </c>
    </row>
    <row r="173" spans="1:65" s="2" customFormat="1" ht="16.5" customHeight="1">
      <c r="A173" s="39"/>
      <c r="B173" s="40"/>
      <c r="C173" s="227" t="s">
        <v>569</v>
      </c>
      <c r="D173" s="227" t="s">
        <v>159</v>
      </c>
      <c r="E173" s="228" t="s">
        <v>2856</v>
      </c>
      <c r="F173" s="229" t="s">
        <v>2758</v>
      </c>
      <c r="G173" s="230" t="s">
        <v>2526</v>
      </c>
      <c r="H173" s="231">
        <v>3</v>
      </c>
      <c r="I173" s="232"/>
      <c r="J173" s="233">
        <f>ROUND(I173*H173,2)</f>
        <v>0</v>
      </c>
      <c r="K173" s="229" t="s">
        <v>1</v>
      </c>
      <c r="L173" s="45"/>
      <c r="M173" s="234" t="s">
        <v>1</v>
      </c>
      <c r="N173" s="235" t="s">
        <v>41</v>
      </c>
      <c r="O173" s="92"/>
      <c r="P173" s="236">
        <f>O173*H173</f>
        <v>0</v>
      </c>
      <c r="Q173" s="236">
        <v>0</v>
      </c>
      <c r="R173" s="236">
        <f>Q173*H173</f>
        <v>0</v>
      </c>
      <c r="S173" s="236">
        <v>0</v>
      </c>
      <c r="T173" s="237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8" t="s">
        <v>335</v>
      </c>
      <c r="AT173" s="238" t="s">
        <v>159</v>
      </c>
      <c r="AU173" s="238" t="s">
        <v>83</v>
      </c>
      <c r="AY173" s="18" t="s">
        <v>156</v>
      </c>
      <c r="BE173" s="239">
        <f>IF(N173="základní",J173,0)</f>
        <v>0</v>
      </c>
      <c r="BF173" s="239">
        <f>IF(N173="snížená",J173,0)</f>
        <v>0</v>
      </c>
      <c r="BG173" s="239">
        <f>IF(N173="zákl. přenesená",J173,0)</f>
        <v>0</v>
      </c>
      <c r="BH173" s="239">
        <f>IF(N173="sníž. přenesená",J173,0)</f>
        <v>0</v>
      </c>
      <c r="BI173" s="239">
        <f>IF(N173="nulová",J173,0)</f>
        <v>0</v>
      </c>
      <c r="BJ173" s="18" t="s">
        <v>83</v>
      </c>
      <c r="BK173" s="239">
        <f>ROUND(I173*H173,2)</f>
        <v>0</v>
      </c>
      <c r="BL173" s="18" t="s">
        <v>335</v>
      </c>
      <c r="BM173" s="238" t="s">
        <v>2857</v>
      </c>
    </row>
    <row r="174" spans="1:65" s="2" customFormat="1" ht="24.15" customHeight="1">
      <c r="A174" s="39"/>
      <c r="B174" s="40"/>
      <c r="C174" s="245" t="s">
        <v>579</v>
      </c>
      <c r="D174" s="245" t="s">
        <v>220</v>
      </c>
      <c r="E174" s="246" t="s">
        <v>2858</v>
      </c>
      <c r="F174" s="247" t="s">
        <v>2799</v>
      </c>
      <c r="G174" s="248" t="s">
        <v>2526</v>
      </c>
      <c r="H174" s="249">
        <v>1</v>
      </c>
      <c r="I174" s="250"/>
      <c r="J174" s="251">
        <f>ROUND(I174*H174,2)</f>
        <v>0</v>
      </c>
      <c r="K174" s="247" t="s">
        <v>1</v>
      </c>
      <c r="L174" s="252"/>
      <c r="M174" s="253" t="s">
        <v>1</v>
      </c>
      <c r="N174" s="254" t="s">
        <v>41</v>
      </c>
      <c r="O174" s="92"/>
      <c r="P174" s="236">
        <f>O174*H174</f>
        <v>0</v>
      </c>
      <c r="Q174" s="236">
        <v>0</v>
      </c>
      <c r="R174" s="236">
        <f>Q174*H174</f>
        <v>0</v>
      </c>
      <c r="S174" s="236">
        <v>0</v>
      </c>
      <c r="T174" s="237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8" t="s">
        <v>477</v>
      </c>
      <c r="AT174" s="238" t="s">
        <v>220</v>
      </c>
      <c r="AU174" s="238" t="s">
        <v>83</v>
      </c>
      <c r="AY174" s="18" t="s">
        <v>156</v>
      </c>
      <c r="BE174" s="239">
        <f>IF(N174="základní",J174,0)</f>
        <v>0</v>
      </c>
      <c r="BF174" s="239">
        <f>IF(N174="snížená",J174,0)</f>
        <v>0</v>
      </c>
      <c r="BG174" s="239">
        <f>IF(N174="zákl. přenesená",J174,0)</f>
        <v>0</v>
      </c>
      <c r="BH174" s="239">
        <f>IF(N174="sníž. přenesená",J174,0)</f>
        <v>0</v>
      </c>
      <c r="BI174" s="239">
        <f>IF(N174="nulová",J174,0)</f>
        <v>0</v>
      </c>
      <c r="BJ174" s="18" t="s">
        <v>83</v>
      </c>
      <c r="BK174" s="239">
        <f>ROUND(I174*H174,2)</f>
        <v>0</v>
      </c>
      <c r="BL174" s="18" t="s">
        <v>335</v>
      </c>
      <c r="BM174" s="238" t="s">
        <v>2859</v>
      </c>
    </row>
    <row r="175" spans="1:65" s="2" customFormat="1" ht="16.5" customHeight="1">
      <c r="A175" s="39"/>
      <c r="B175" s="40"/>
      <c r="C175" s="227" t="s">
        <v>585</v>
      </c>
      <c r="D175" s="227" t="s">
        <v>159</v>
      </c>
      <c r="E175" s="228" t="s">
        <v>2860</v>
      </c>
      <c r="F175" s="229" t="s">
        <v>2758</v>
      </c>
      <c r="G175" s="230" t="s">
        <v>2526</v>
      </c>
      <c r="H175" s="231">
        <v>1</v>
      </c>
      <c r="I175" s="232"/>
      <c r="J175" s="233">
        <f>ROUND(I175*H175,2)</f>
        <v>0</v>
      </c>
      <c r="K175" s="229" t="s">
        <v>1</v>
      </c>
      <c r="L175" s="45"/>
      <c r="M175" s="234" t="s">
        <v>1</v>
      </c>
      <c r="N175" s="235" t="s">
        <v>41</v>
      </c>
      <c r="O175" s="92"/>
      <c r="P175" s="236">
        <f>O175*H175</f>
        <v>0</v>
      </c>
      <c r="Q175" s="236">
        <v>0</v>
      </c>
      <c r="R175" s="236">
        <f>Q175*H175</f>
        <v>0</v>
      </c>
      <c r="S175" s="236">
        <v>0</v>
      </c>
      <c r="T175" s="237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8" t="s">
        <v>335</v>
      </c>
      <c r="AT175" s="238" t="s">
        <v>159</v>
      </c>
      <c r="AU175" s="238" t="s">
        <v>83</v>
      </c>
      <c r="AY175" s="18" t="s">
        <v>156</v>
      </c>
      <c r="BE175" s="239">
        <f>IF(N175="základní",J175,0)</f>
        <v>0</v>
      </c>
      <c r="BF175" s="239">
        <f>IF(N175="snížená",J175,0)</f>
        <v>0</v>
      </c>
      <c r="BG175" s="239">
        <f>IF(N175="zákl. přenesená",J175,0)</f>
        <v>0</v>
      </c>
      <c r="BH175" s="239">
        <f>IF(N175="sníž. přenesená",J175,0)</f>
        <v>0</v>
      </c>
      <c r="BI175" s="239">
        <f>IF(N175="nulová",J175,0)</f>
        <v>0</v>
      </c>
      <c r="BJ175" s="18" t="s">
        <v>83</v>
      </c>
      <c r="BK175" s="239">
        <f>ROUND(I175*H175,2)</f>
        <v>0</v>
      </c>
      <c r="BL175" s="18" t="s">
        <v>335</v>
      </c>
      <c r="BM175" s="238" t="s">
        <v>2861</v>
      </c>
    </row>
    <row r="176" spans="1:65" s="2" customFormat="1" ht="16.5" customHeight="1">
      <c r="A176" s="39"/>
      <c r="B176" s="40"/>
      <c r="C176" s="245" t="s">
        <v>600</v>
      </c>
      <c r="D176" s="245" t="s">
        <v>220</v>
      </c>
      <c r="E176" s="246" t="s">
        <v>2803</v>
      </c>
      <c r="F176" s="247" t="s">
        <v>2804</v>
      </c>
      <c r="G176" s="248" t="s">
        <v>2526</v>
      </c>
      <c r="H176" s="249">
        <v>6</v>
      </c>
      <c r="I176" s="250"/>
      <c r="J176" s="251">
        <f>ROUND(I176*H176,2)</f>
        <v>0</v>
      </c>
      <c r="K176" s="247" t="s">
        <v>1</v>
      </c>
      <c r="L176" s="252"/>
      <c r="M176" s="253" t="s">
        <v>1</v>
      </c>
      <c r="N176" s="254" t="s">
        <v>41</v>
      </c>
      <c r="O176" s="92"/>
      <c r="P176" s="236">
        <f>O176*H176</f>
        <v>0</v>
      </c>
      <c r="Q176" s="236">
        <v>0</v>
      </c>
      <c r="R176" s="236">
        <f>Q176*H176</f>
        <v>0</v>
      </c>
      <c r="S176" s="236">
        <v>0</v>
      </c>
      <c r="T176" s="237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8" t="s">
        <v>477</v>
      </c>
      <c r="AT176" s="238" t="s">
        <v>220</v>
      </c>
      <c r="AU176" s="238" t="s">
        <v>83</v>
      </c>
      <c r="AY176" s="18" t="s">
        <v>156</v>
      </c>
      <c r="BE176" s="239">
        <f>IF(N176="základní",J176,0)</f>
        <v>0</v>
      </c>
      <c r="BF176" s="239">
        <f>IF(N176="snížená",J176,0)</f>
        <v>0</v>
      </c>
      <c r="BG176" s="239">
        <f>IF(N176="zákl. přenesená",J176,0)</f>
        <v>0</v>
      </c>
      <c r="BH176" s="239">
        <f>IF(N176="sníž. přenesená",J176,0)</f>
        <v>0</v>
      </c>
      <c r="BI176" s="239">
        <f>IF(N176="nulová",J176,0)</f>
        <v>0</v>
      </c>
      <c r="BJ176" s="18" t="s">
        <v>83</v>
      </c>
      <c r="BK176" s="239">
        <f>ROUND(I176*H176,2)</f>
        <v>0</v>
      </c>
      <c r="BL176" s="18" t="s">
        <v>335</v>
      </c>
      <c r="BM176" s="238" t="s">
        <v>2862</v>
      </c>
    </row>
    <row r="177" spans="1:65" s="2" customFormat="1" ht="16.5" customHeight="1">
      <c r="A177" s="39"/>
      <c r="B177" s="40"/>
      <c r="C177" s="227" t="s">
        <v>662</v>
      </c>
      <c r="D177" s="227" t="s">
        <v>159</v>
      </c>
      <c r="E177" s="228" t="s">
        <v>2806</v>
      </c>
      <c r="F177" s="229" t="s">
        <v>2758</v>
      </c>
      <c r="G177" s="230" t="s">
        <v>2526</v>
      </c>
      <c r="H177" s="231">
        <v>6</v>
      </c>
      <c r="I177" s="232"/>
      <c r="J177" s="233">
        <f>ROUND(I177*H177,2)</f>
        <v>0</v>
      </c>
      <c r="K177" s="229" t="s">
        <v>1</v>
      </c>
      <c r="L177" s="45"/>
      <c r="M177" s="234" t="s">
        <v>1</v>
      </c>
      <c r="N177" s="235" t="s">
        <v>41</v>
      </c>
      <c r="O177" s="92"/>
      <c r="P177" s="236">
        <f>O177*H177</f>
        <v>0</v>
      </c>
      <c r="Q177" s="236">
        <v>0</v>
      </c>
      <c r="R177" s="236">
        <f>Q177*H177</f>
        <v>0</v>
      </c>
      <c r="S177" s="236">
        <v>0</v>
      </c>
      <c r="T177" s="237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8" t="s">
        <v>335</v>
      </c>
      <c r="AT177" s="238" t="s">
        <v>159</v>
      </c>
      <c r="AU177" s="238" t="s">
        <v>83</v>
      </c>
      <c r="AY177" s="18" t="s">
        <v>156</v>
      </c>
      <c r="BE177" s="239">
        <f>IF(N177="základní",J177,0)</f>
        <v>0</v>
      </c>
      <c r="BF177" s="239">
        <f>IF(N177="snížená",J177,0)</f>
        <v>0</v>
      </c>
      <c r="BG177" s="239">
        <f>IF(N177="zákl. přenesená",J177,0)</f>
        <v>0</v>
      </c>
      <c r="BH177" s="239">
        <f>IF(N177="sníž. přenesená",J177,0)</f>
        <v>0</v>
      </c>
      <c r="BI177" s="239">
        <f>IF(N177="nulová",J177,0)</f>
        <v>0</v>
      </c>
      <c r="BJ177" s="18" t="s">
        <v>83</v>
      </c>
      <c r="BK177" s="239">
        <f>ROUND(I177*H177,2)</f>
        <v>0</v>
      </c>
      <c r="BL177" s="18" t="s">
        <v>335</v>
      </c>
      <c r="BM177" s="238" t="s">
        <v>2863</v>
      </c>
    </row>
    <row r="178" spans="1:65" s="2" customFormat="1" ht="24.15" customHeight="1">
      <c r="A178" s="39"/>
      <c r="B178" s="40"/>
      <c r="C178" s="245" t="s">
        <v>666</v>
      </c>
      <c r="D178" s="245" t="s">
        <v>220</v>
      </c>
      <c r="E178" s="246" t="s">
        <v>2808</v>
      </c>
      <c r="F178" s="247" t="s">
        <v>2809</v>
      </c>
      <c r="G178" s="248" t="s">
        <v>1</v>
      </c>
      <c r="H178" s="249">
        <v>0</v>
      </c>
      <c r="I178" s="250"/>
      <c r="J178" s="251">
        <f>ROUND(I178*H178,2)</f>
        <v>0</v>
      </c>
      <c r="K178" s="247" t="s">
        <v>1</v>
      </c>
      <c r="L178" s="252"/>
      <c r="M178" s="253" t="s">
        <v>1</v>
      </c>
      <c r="N178" s="254" t="s">
        <v>41</v>
      </c>
      <c r="O178" s="92"/>
      <c r="P178" s="236">
        <f>O178*H178</f>
        <v>0</v>
      </c>
      <c r="Q178" s="236">
        <v>0</v>
      </c>
      <c r="R178" s="236">
        <f>Q178*H178</f>
        <v>0</v>
      </c>
      <c r="S178" s="236">
        <v>0</v>
      </c>
      <c r="T178" s="237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8" t="s">
        <v>477</v>
      </c>
      <c r="AT178" s="238" t="s">
        <v>220</v>
      </c>
      <c r="AU178" s="238" t="s">
        <v>83</v>
      </c>
      <c r="AY178" s="18" t="s">
        <v>156</v>
      </c>
      <c r="BE178" s="239">
        <f>IF(N178="základní",J178,0)</f>
        <v>0</v>
      </c>
      <c r="BF178" s="239">
        <f>IF(N178="snížená",J178,0)</f>
        <v>0</v>
      </c>
      <c r="BG178" s="239">
        <f>IF(N178="zákl. přenesená",J178,0)</f>
        <v>0</v>
      </c>
      <c r="BH178" s="239">
        <f>IF(N178="sníž. přenesená",J178,0)</f>
        <v>0</v>
      </c>
      <c r="BI178" s="239">
        <f>IF(N178="nulová",J178,0)</f>
        <v>0</v>
      </c>
      <c r="BJ178" s="18" t="s">
        <v>83</v>
      </c>
      <c r="BK178" s="239">
        <f>ROUND(I178*H178,2)</f>
        <v>0</v>
      </c>
      <c r="BL178" s="18" t="s">
        <v>335</v>
      </c>
      <c r="BM178" s="238" t="s">
        <v>2864</v>
      </c>
    </row>
    <row r="179" spans="1:65" s="2" customFormat="1" ht="16.5" customHeight="1">
      <c r="A179" s="39"/>
      <c r="B179" s="40"/>
      <c r="C179" s="245" t="s">
        <v>670</v>
      </c>
      <c r="D179" s="245" t="s">
        <v>220</v>
      </c>
      <c r="E179" s="246" t="s">
        <v>2865</v>
      </c>
      <c r="F179" s="247" t="s">
        <v>2866</v>
      </c>
      <c r="G179" s="248" t="s">
        <v>2813</v>
      </c>
      <c r="H179" s="249">
        <v>5</v>
      </c>
      <c r="I179" s="250"/>
      <c r="J179" s="251">
        <f>ROUND(I179*H179,2)</f>
        <v>0</v>
      </c>
      <c r="K179" s="247" t="s">
        <v>1</v>
      </c>
      <c r="L179" s="252"/>
      <c r="M179" s="253" t="s">
        <v>1</v>
      </c>
      <c r="N179" s="254" t="s">
        <v>41</v>
      </c>
      <c r="O179" s="92"/>
      <c r="P179" s="236">
        <f>O179*H179</f>
        <v>0</v>
      </c>
      <c r="Q179" s="236">
        <v>0</v>
      </c>
      <c r="R179" s="236">
        <f>Q179*H179</f>
        <v>0</v>
      </c>
      <c r="S179" s="236">
        <v>0</v>
      </c>
      <c r="T179" s="237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8" t="s">
        <v>477</v>
      </c>
      <c r="AT179" s="238" t="s">
        <v>220</v>
      </c>
      <c r="AU179" s="238" t="s">
        <v>83</v>
      </c>
      <c r="AY179" s="18" t="s">
        <v>156</v>
      </c>
      <c r="BE179" s="239">
        <f>IF(N179="základní",J179,0)</f>
        <v>0</v>
      </c>
      <c r="BF179" s="239">
        <f>IF(N179="snížená",J179,0)</f>
        <v>0</v>
      </c>
      <c r="BG179" s="239">
        <f>IF(N179="zákl. přenesená",J179,0)</f>
        <v>0</v>
      </c>
      <c r="BH179" s="239">
        <f>IF(N179="sníž. přenesená",J179,0)</f>
        <v>0</v>
      </c>
      <c r="BI179" s="239">
        <f>IF(N179="nulová",J179,0)</f>
        <v>0</v>
      </c>
      <c r="BJ179" s="18" t="s">
        <v>83</v>
      </c>
      <c r="BK179" s="239">
        <f>ROUND(I179*H179,2)</f>
        <v>0</v>
      </c>
      <c r="BL179" s="18" t="s">
        <v>335</v>
      </c>
      <c r="BM179" s="238" t="s">
        <v>2867</v>
      </c>
    </row>
    <row r="180" spans="1:65" s="2" customFormat="1" ht="16.5" customHeight="1">
      <c r="A180" s="39"/>
      <c r="B180" s="40"/>
      <c r="C180" s="227" t="s">
        <v>677</v>
      </c>
      <c r="D180" s="227" t="s">
        <v>159</v>
      </c>
      <c r="E180" s="228" t="s">
        <v>2868</v>
      </c>
      <c r="F180" s="229" t="s">
        <v>2758</v>
      </c>
      <c r="G180" s="230" t="s">
        <v>2813</v>
      </c>
      <c r="H180" s="231">
        <v>5</v>
      </c>
      <c r="I180" s="232"/>
      <c r="J180" s="233">
        <f>ROUND(I180*H180,2)</f>
        <v>0</v>
      </c>
      <c r="K180" s="229" t="s">
        <v>1</v>
      </c>
      <c r="L180" s="45"/>
      <c r="M180" s="234" t="s">
        <v>1</v>
      </c>
      <c r="N180" s="235" t="s">
        <v>41</v>
      </c>
      <c r="O180" s="92"/>
      <c r="P180" s="236">
        <f>O180*H180</f>
        <v>0</v>
      </c>
      <c r="Q180" s="236">
        <v>0</v>
      </c>
      <c r="R180" s="236">
        <f>Q180*H180</f>
        <v>0</v>
      </c>
      <c r="S180" s="236">
        <v>0</v>
      </c>
      <c r="T180" s="237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8" t="s">
        <v>335</v>
      </c>
      <c r="AT180" s="238" t="s">
        <v>159</v>
      </c>
      <c r="AU180" s="238" t="s">
        <v>83</v>
      </c>
      <c r="AY180" s="18" t="s">
        <v>156</v>
      </c>
      <c r="BE180" s="239">
        <f>IF(N180="základní",J180,0)</f>
        <v>0</v>
      </c>
      <c r="BF180" s="239">
        <f>IF(N180="snížená",J180,0)</f>
        <v>0</v>
      </c>
      <c r="BG180" s="239">
        <f>IF(N180="zákl. přenesená",J180,0)</f>
        <v>0</v>
      </c>
      <c r="BH180" s="239">
        <f>IF(N180="sníž. přenesená",J180,0)</f>
        <v>0</v>
      </c>
      <c r="BI180" s="239">
        <f>IF(N180="nulová",J180,0)</f>
        <v>0</v>
      </c>
      <c r="BJ180" s="18" t="s">
        <v>83</v>
      </c>
      <c r="BK180" s="239">
        <f>ROUND(I180*H180,2)</f>
        <v>0</v>
      </c>
      <c r="BL180" s="18" t="s">
        <v>335</v>
      </c>
      <c r="BM180" s="238" t="s">
        <v>2869</v>
      </c>
    </row>
    <row r="181" spans="1:65" s="2" customFormat="1" ht="16.5" customHeight="1">
      <c r="A181" s="39"/>
      <c r="B181" s="40"/>
      <c r="C181" s="245" t="s">
        <v>1093</v>
      </c>
      <c r="D181" s="245" t="s">
        <v>220</v>
      </c>
      <c r="E181" s="246" t="s">
        <v>2817</v>
      </c>
      <c r="F181" s="247" t="s">
        <v>2818</v>
      </c>
      <c r="G181" s="248" t="s">
        <v>2813</v>
      </c>
      <c r="H181" s="249">
        <v>27</v>
      </c>
      <c r="I181" s="250"/>
      <c r="J181" s="251">
        <f>ROUND(I181*H181,2)</f>
        <v>0</v>
      </c>
      <c r="K181" s="247" t="s">
        <v>1</v>
      </c>
      <c r="L181" s="252"/>
      <c r="M181" s="253" t="s">
        <v>1</v>
      </c>
      <c r="N181" s="254" t="s">
        <v>41</v>
      </c>
      <c r="O181" s="92"/>
      <c r="P181" s="236">
        <f>O181*H181</f>
        <v>0</v>
      </c>
      <c r="Q181" s="236">
        <v>0</v>
      </c>
      <c r="R181" s="236">
        <f>Q181*H181</f>
        <v>0</v>
      </c>
      <c r="S181" s="236">
        <v>0</v>
      </c>
      <c r="T181" s="237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8" t="s">
        <v>477</v>
      </c>
      <c r="AT181" s="238" t="s">
        <v>220</v>
      </c>
      <c r="AU181" s="238" t="s">
        <v>83</v>
      </c>
      <c r="AY181" s="18" t="s">
        <v>156</v>
      </c>
      <c r="BE181" s="239">
        <f>IF(N181="základní",J181,0)</f>
        <v>0</v>
      </c>
      <c r="BF181" s="239">
        <f>IF(N181="snížená",J181,0)</f>
        <v>0</v>
      </c>
      <c r="BG181" s="239">
        <f>IF(N181="zákl. přenesená",J181,0)</f>
        <v>0</v>
      </c>
      <c r="BH181" s="239">
        <f>IF(N181="sníž. přenesená",J181,0)</f>
        <v>0</v>
      </c>
      <c r="BI181" s="239">
        <f>IF(N181="nulová",J181,0)</f>
        <v>0</v>
      </c>
      <c r="BJ181" s="18" t="s">
        <v>83</v>
      </c>
      <c r="BK181" s="239">
        <f>ROUND(I181*H181,2)</f>
        <v>0</v>
      </c>
      <c r="BL181" s="18" t="s">
        <v>335</v>
      </c>
      <c r="BM181" s="238" t="s">
        <v>2870</v>
      </c>
    </row>
    <row r="182" spans="1:65" s="2" customFormat="1" ht="16.5" customHeight="1">
      <c r="A182" s="39"/>
      <c r="B182" s="40"/>
      <c r="C182" s="227" t="s">
        <v>1097</v>
      </c>
      <c r="D182" s="227" t="s">
        <v>159</v>
      </c>
      <c r="E182" s="228" t="s">
        <v>2820</v>
      </c>
      <c r="F182" s="229" t="s">
        <v>2758</v>
      </c>
      <c r="G182" s="230" t="s">
        <v>2813</v>
      </c>
      <c r="H182" s="231">
        <v>27</v>
      </c>
      <c r="I182" s="232"/>
      <c r="J182" s="233">
        <f>ROUND(I182*H182,2)</f>
        <v>0</v>
      </c>
      <c r="K182" s="229" t="s">
        <v>1</v>
      </c>
      <c r="L182" s="45"/>
      <c r="M182" s="234" t="s">
        <v>1</v>
      </c>
      <c r="N182" s="235" t="s">
        <v>41</v>
      </c>
      <c r="O182" s="92"/>
      <c r="P182" s="236">
        <f>O182*H182</f>
        <v>0</v>
      </c>
      <c r="Q182" s="236">
        <v>0</v>
      </c>
      <c r="R182" s="236">
        <f>Q182*H182</f>
        <v>0</v>
      </c>
      <c r="S182" s="236">
        <v>0</v>
      </c>
      <c r="T182" s="237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8" t="s">
        <v>335</v>
      </c>
      <c r="AT182" s="238" t="s">
        <v>159</v>
      </c>
      <c r="AU182" s="238" t="s">
        <v>83</v>
      </c>
      <c r="AY182" s="18" t="s">
        <v>156</v>
      </c>
      <c r="BE182" s="239">
        <f>IF(N182="základní",J182,0)</f>
        <v>0</v>
      </c>
      <c r="BF182" s="239">
        <f>IF(N182="snížená",J182,0)</f>
        <v>0</v>
      </c>
      <c r="BG182" s="239">
        <f>IF(N182="zákl. přenesená",J182,0)</f>
        <v>0</v>
      </c>
      <c r="BH182" s="239">
        <f>IF(N182="sníž. přenesená",J182,0)</f>
        <v>0</v>
      </c>
      <c r="BI182" s="239">
        <f>IF(N182="nulová",J182,0)</f>
        <v>0</v>
      </c>
      <c r="BJ182" s="18" t="s">
        <v>83</v>
      </c>
      <c r="BK182" s="239">
        <f>ROUND(I182*H182,2)</f>
        <v>0</v>
      </c>
      <c r="BL182" s="18" t="s">
        <v>335</v>
      </c>
      <c r="BM182" s="238" t="s">
        <v>2871</v>
      </c>
    </row>
    <row r="183" spans="1:65" s="2" customFormat="1" ht="24.15" customHeight="1">
      <c r="A183" s="39"/>
      <c r="B183" s="40"/>
      <c r="C183" s="245" t="s">
        <v>1101</v>
      </c>
      <c r="D183" s="245" t="s">
        <v>220</v>
      </c>
      <c r="E183" s="246" t="s">
        <v>2822</v>
      </c>
      <c r="F183" s="247" t="s">
        <v>2823</v>
      </c>
      <c r="G183" s="248" t="s">
        <v>1</v>
      </c>
      <c r="H183" s="249">
        <v>0</v>
      </c>
      <c r="I183" s="250"/>
      <c r="J183" s="251">
        <f>ROUND(I183*H183,2)</f>
        <v>0</v>
      </c>
      <c r="K183" s="247" t="s">
        <v>1</v>
      </c>
      <c r="L183" s="252"/>
      <c r="M183" s="253" t="s">
        <v>1</v>
      </c>
      <c r="N183" s="254" t="s">
        <v>41</v>
      </c>
      <c r="O183" s="92"/>
      <c r="P183" s="236">
        <f>O183*H183</f>
        <v>0</v>
      </c>
      <c r="Q183" s="236">
        <v>0</v>
      </c>
      <c r="R183" s="236">
        <f>Q183*H183</f>
        <v>0</v>
      </c>
      <c r="S183" s="236">
        <v>0</v>
      </c>
      <c r="T183" s="237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8" t="s">
        <v>477</v>
      </c>
      <c r="AT183" s="238" t="s">
        <v>220</v>
      </c>
      <c r="AU183" s="238" t="s">
        <v>83</v>
      </c>
      <c r="AY183" s="18" t="s">
        <v>156</v>
      </c>
      <c r="BE183" s="239">
        <f>IF(N183="základní",J183,0)</f>
        <v>0</v>
      </c>
      <c r="BF183" s="239">
        <f>IF(N183="snížená",J183,0)</f>
        <v>0</v>
      </c>
      <c r="BG183" s="239">
        <f>IF(N183="zákl. přenesená",J183,0)</f>
        <v>0</v>
      </c>
      <c r="BH183" s="239">
        <f>IF(N183="sníž. přenesená",J183,0)</f>
        <v>0</v>
      </c>
      <c r="BI183" s="239">
        <f>IF(N183="nulová",J183,0)</f>
        <v>0</v>
      </c>
      <c r="BJ183" s="18" t="s">
        <v>83</v>
      </c>
      <c r="BK183" s="239">
        <f>ROUND(I183*H183,2)</f>
        <v>0</v>
      </c>
      <c r="BL183" s="18" t="s">
        <v>335</v>
      </c>
      <c r="BM183" s="238" t="s">
        <v>2872</v>
      </c>
    </row>
    <row r="184" spans="1:65" s="2" customFormat="1" ht="16.5" customHeight="1">
      <c r="A184" s="39"/>
      <c r="B184" s="40"/>
      <c r="C184" s="245" t="s">
        <v>1105</v>
      </c>
      <c r="D184" s="245" t="s">
        <v>220</v>
      </c>
      <c r="E184" s="246" t="s">
        <v>2825</v>
      </c>
      <c r="F184" s="247" t="s">
        <v>2826</v>
      </c>
      <c r="G184" s="248" t="s">
        <v>237</v>
      </c>
      <c r="H184" s="249">
        <v>1</v>
      </c>
      <c r="I184" s="250"/>
      <c r="J184" s="251">
        <f>ROUND(I184*H184,2)</f>
        <v>0</v>
      </c>
      <c r="K184" s="247" t="s">
        <v>1</v>
      </c>
      <c r="L184" s="252"/>
      <c r="M184" s="253" t="s">
        <v>1</v>
      </c>
      <c r="N184" s="254" t="s">
        <v>41</v>
      </c>
      <c r="O184" s="92"/>
      <c r="P184" s="236">
        <f>O184*H184</f>
        <v>0</v>
      </c>
      <c r="Q184" s="236">
        <v>0</v>
      </c>
      <c r="R184" s="236">
        <f>Q184*H184</f>
        <v>0</v>
      </c>
      <c r="S184" s="236">
        <v>0</v>
      </c>
      <c r="T184" s="237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8" t="s">
        <v>477</v>
      </c>
      <c r="AT184" s="238" t="s">
        <v>220</v>
      </c>
      <c r="AU184" s="238" t="s">
        <v>83</v>
      </c>
      <c r="AY184" s="18" t="s">
        <v>156</v>
      </c>
      <c r="BE184" s="239">
        <f>IF(N184="základní",J184,0)</f>
        <v>0</v>
      </c>
      <c r="BF184" s="239">
        <f>IF(N184="snížená",J184,0)</f>
        <v>0</v>
      </c>
      <c r="BG184" s="239">
        <f>IF(N184="zákl. přenesená",J184,0)</f>
        <v>0</v>
      </c>
      <c r="BH184" s="239">
        <f>IF(N184="sníž. přenesená",J184,0)</f>
        <v>0</v>
      </c>
      <c r="BI184" s="239">
        <f>IF(N184="nulová",J184,0)</f>
        <v>0</v>
      </c>
      <c r="BJ184" s="18" t="s">
        <v>83</v>
      </c>
      <c r="BK184" s="239">
        <f>ROUND(I184*H184,2)</f>
        <v>0</v>
      </c>
      <c r="BL184" s="18" t="s">
        <v>335</v>
      </c>
      <c r="BM184" s="238" t="s">
        <v>2873</v>
      </c>
    </row>
    <row r="185" spans="1:65" s="2" customFormat="1" ht="16.5" customHeight="1">
      <c r="A185" s="39"/>
      <c r="B185" s="40"/>
      <c r="C185" s="227" t="s">
        <v>1109</v>
      </c>
      <c r="D185" s="227" t="s">
        <v>159</v>
      </c>
      <c r="E185" s="228" t="s">
        <v>2828</v>
      </c>
      <c r="F185" s="229" t="s">
        <v>2758</v>
      </c>
      <c r="G185" s="230" t="s">
        <v>237</v>
      </c>
      <c r="H185" s="231">
        <v>1</v>
      </c>
      <c r="I185" s="232"/>
      <c r="J185" s="233">
        <f>ROUND(I185*H185,2)</f>
        <v>0</v>
      </c>
      <c r="K185" s="229" t="s">
        <v>1</v>
      </c>
      <c r="L185" s="45"/>
      <c r="M185" s="234" t="s">
        <v>1</v>
      </c>
      <c r="N185" s="235" t="s">
        <v>41</v>
      </c>
      <c r="O185" s="92"/>
      <c r="P185" s="236">
        <f>O185*H185</f>
        <v>0</v>
      </c>
      <c r="Q185" s="236">
        <v>0</v>
      </c>
      <c r="R185" s="236">
        <f>Q185*H185</f>
        <v>0</v>
      </c>
      <c r="S185" s="236">
        <v>0</v>
      </c>
      <c r="T185" s="237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8" t="s">
        <v>335</v>
      </c>
      <c r="AT185" s="238" t="s">
        <v>159</v>
      </c>
      <c r="AU185" s="238" t="s">
        <v>83</v>
      </c>
      <c r="AY185" s="18" t="s">
        <v>156</v>
      </c>
      <c r="BE185" s="239">
        <f>IF(N185="základní",J185,0)</f>
        <v>0</v>
      </c>
      <c r="BF185" s="239">
        <f>IF(N185="snížená",J185,0)</f>
        <v>0</v>
      </c>
      <c r="BG185" s="239">
        <f>IF(N185="zákl. přenesená",J185,0)</f>
        <v>0</v>
      </c>
      <c r="BH185" s="239">
        <f>IF(N185="sníž. přenesená",J185,0)</f>
        <v>0</v>
      </c>
      <c r="BI185" s="239">
        <f>IF(N185="nulová",J185,0)</f>
        <v>0</v>
      </c>
      <c r="BJ185" s="18" t="s">
        <v>83</v>
      </c>
      <c r="BK185" s="239">
        <f>ROUND(I185*H185,2)</f>
        <v>0</v>
      </c>
      <c r="BL185" s="18" t="s">
        <v>335</v>
      </c>
      <c r="BM185" s="238" t="s">
        <v>2874</v>
      </c>
    </row>
    <row r="186" spans="1:65" s="2" customFormat="1" ht="21.75" customHeight="1">
      <c r="A186" s="39"/>
      <c r="B186" s="40"/>
      <c r="C186" s="227" t="s">
        <v>1113</v>
      </c>
      <c r="D186" s="227" t="s">
        <v>159</v>
      </c>
      <c r="E186" s="228" t="s">
        <v>2830</v>
      </c>
      <c r="F186" s="229" t="s">
        <v>2831</v>
      </c>
      <c r="G186" s="230" t="s">
        <v>237</v>
      </c>
      <c r="H186" s="231">
        <v>4</v>
      </c>
      <c r="I186" s="232"/>
      <c r="J186" s="233">
        <f>ROUND(I186*H186,2)</f>
        <v>0</v>
      </c>
      <c r="K186" s="229" t="s">
        <v>1</v>
      </c>
      <c r="L186" s="45"/>
      <c r="M186" s="234" t="s">
        <v>1</v>
      </c>
      <c r="N186" s="235" t="s">
        <v>41</v>
      </c>
      <c r="O186" s="92"/>
      <c r="P186" s="236">
        <f>O186*H186</f>
        <v>0</v>
      </c>
      <c r="Q186" s="236">
        <v>0</v>
      </c>
      <c r="R186" s="236">
        <f>Q186*H186</f>
        <v>0</v>
      </c>
      <c r="S186" s="236">
        <v>0</v>
      </c>
      <c r="T186" s="237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8" t="s">
        <v>335</v>
      </c>
      <c r="AT186" s="238" t="s">
        <v>159</v>
      </c>
      <c r="AU186" s="238" t="s">
        <v>83</v>
      </c>
      <c r="AY186" s="18" t="s">
        <v>156</v>
      </c>
      <c r="BE186" s="239">
        <f>IF(N186="základní",J186,0)</f>
        <v>0</v>
      </c>
      <c r="BF186" s="239">
        <f>IF(N186="snížená",J186,0)</f>
        <v>0</v>
      </c>
      <c r="BG186" s="239">
        <f>IF(N186="zákl. přenesená",J186,0)</f>
        <v>0</v>
      </c>
      <c r="BH186" s="239">
        <f>IF(N186="sníž. přenesená",J186,0)</f>
        <v>0</v>
      </c>
      <c r="BI186" s="239">
        <f>IF(N186="nulová",J186,0)</f>
        <v>0</v>
      </c>
      <c r="BJ186" s="18" t="s">
        <v>83</v>
      </c>
      <c r="BK186" s="239">
        <f>ROUND(I186*H186,2)</f>
        <v>0</v>
      </c>
      <c r="BL186" s="18" t="s">
        <v>335</v>
      </c>
      <c r="BM186" s="238" t="s">
        <v>2875</v>
      </c>
    </row>
    <row r="187" spans="1:65" s="2" customFormat="1" ht="16.5" customHeight="1">
      <c r="A187" s="39"/>
      <c r="B187" s="40"/>
      <c r="C187" s="227" t="s">
        <v>1119</v>
      </c>
      <c r="D187" s="227" t="s">
        <v>159</v>
      </c>
      <c r="E187" s="228" t="s">
        <v>2833</v>
      </c>
      <c r="F187" s="229" t="s">
        <v>2834</v>
      </c>
      <c r="G187" s="230" t="s">
        <v>237</v>
      </c>
      <c r="H187" s="231">
        <v>4</v>
      </c>
      <c r="I187" s="232"/>
      <c r="J187" s="233">
        <f>ROUND(I187*H187,2)</f>
        <v>0</v>
      </c>
      <c r="K187" s="229" t="s">
        <v>1</v>
      </c>
      <c r="L187" s="45"/>
      <c r="M187" s="234" t="s">
        <v>1</v>
      </c>
      <c r="N187" s="235" t="s">
        <v>41</v>
      </c>
      <c r="O187" s="92"/>
      <c r="P187" s="236">
        <f>O187*H187</f>
        <v>0</v>
      </c>
      <c r="Q187" s="236">
        <v>0</v>
      </c>
      <c r="R187" s="236">
        <f>Q187*H187</f>
        <v>0</v>
      </c>
      <c r="S187" s="236">
        <v>0</v>
      </c>
      <c r="T187" s="237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8" t="s">
        <v>335</v>
      </c>
      <c r="AT187" s="238" t="s">
        <v>159</v>
      </c>
      <c r="AU187" s="238" t="s">
        <v>83</v>
      </c>
      <c r="AY187" s="18" t="s">
        <v>156</v>
      </c>
      <c r="BE187" s="239">
        <f>IF(N187="základní",J187,0)</f>
        <v>0</v>
      </c>
      <c r="BF187" s="239">
        <f>IF(N187="snížená",J187,0)</f>
        <v>0</v>
      </c>
      <c r="BG187" s="239">
        <f>IF(N187="zákl. přenesená",J187,0)</f>
        <v>0</v>
      </c>
      <c r="BH187" s="239">
        <f>IF(N187="sníž. přenesená",J187,0)</f>
        <v>0</v>
      </c>
      <c r="BI187" s="239">
        <f>IF(N187="nulová",J187,0)</f>
        <v>0</v>
      </c>
      <c r="BJ187" s="18" t="s">
        <v>83</v>
      </c>
      <c r="BK187" s="239">
        <f>ROUND(I187*H187,2)</f>
        <v>0</v>
      </c>
      <c r="BL187" s="18" t="s">
        <v>335</v>
      </c>
      <c r="BM187" s="238" t="s">
        <v>2876</v>
      </c>
    </row>
    <row r="188" spans="1:63" s="12" customFormat="1" ht="25.9" customHeight="1">
      <c r="A188" s="12"/>
      <c r="B188" s="211"/>
      <c r="C188" s="212"/>
      <c r="D188" s="213" t="s">
        <v>75</v>
      </c>
      <c r="E188" s="214" t="s">
        <v>2877</v>
      </c>
      <c r="F188" s="214" t="s">
        <v>2878</v>
      </c>
      <c r="G188" s="212"/>
      <c r="H188" s="212"/>
      <c r="I188" s="215"/>
      <c r="J188" s="216">
        <f>BK188</f>
        <v>0</v>
      </c>
      <c r="K188" s="212"/>
      <c r="L188" s="217"/>
      <c r="M188" s="218"/>
      <c r="N188" s="219"/>
      <c r="O188" s="219"/>
      <c r="P188" s="220">
        <f>SUM(P189:P217)</f>
        <v>0</v>
      </c>
      <c r="Q188" s="219"/>
      <c r="R188" s="220">
        <f>SUM(R189:R217)</f>
        <v>0</v>
      </c>
      <c r="S188" s="219"/>
      <c r="T188" s="221">
        <f>SUM(T189:T217)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222" t="s">
        <v>83</v>
      </c>
      <c r="AT188" s="223" t="s">
        <v>75</v>
      </c>
      <c r="AU188" s="223" t="s">
        <v>76</v>
      </c>
      <c r="AY188" s="222" t="s">
        <v>156</v>
      </c>
      <c r="BK188" s="224">
        <f>SUM(BK189:BK217)</f>
        <v>0</v>
      </c>
    </row>
    <row r="189" spans="1:65" s="2" customFormat="1" ht="66.75" customHeight="1">
      <c r="A189" s="39"/>
      <c r="B189" s="40"/>
      <c r="C189" s="245" t="s">
        <v>859</v>
      </c>
      <c r="D189" s="245" t="s">
        <v>220</v>
      </c>
      <c r="E189" s="246" t="s">
        <v>2879</v>
      </c>
      <c r="F189" s="247" t="s">
        <v>2880</v>
      </c>
      <c r="G189" s="248" t="s">
        <v>2526</v>
      </c>
      <c r="H189" s="249">
        <v>1</v>
      </c>
      <c r="I189" s="250"/>
      <c r="J189" s="251">
        <f>ROUND(I189*H189,2)</f>
        <v>0</v>
      </c>
      <c r="K189" s="247" t="s">
        <v>1</v>
      </c>
      <c r="L189" s="252"/>
      <c r="M189" s="253" t="s">
        <v>1</v>
      </c>
      <c r="N189" s="254" t="s">
        <v>41</v>
      </c>
      <c r="O189" s="92"/>
      <c r="P189" s="236">
        <f>O189*H189</f>
        <v>0</v>
      </c>
      <c r="Q189" s="236">
        <v>0</v>
      </c>
      <c r="R189" s="236">
        <f>Q189*H189</f>
        <v>0</v>
      </c>
      <c r="S189" s="236">
        <v>0</v>
      </c>
      <c r="T189" s="237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8" t="s">
        <v>477</v>
      </c>
      <c r="AT189" s="238" t="s">
        <v>220</v>
      </c>
      <c r="AU189" s="238" t="s">
        <v>83</v>
      </c>
      <c r="AY189" s="18" t="s">
        <v>156</v>
      </c>
      <c r="BE189" s="239">
        <f>IF(N189="základní",J189,0)</f>
        <v>0</v>
      </c>
      <c r="BF189" s="239">
        <f>IF(N189="snížená",J189,0)</f>
        <v>0</v>
      </c>
      <c r="BG189" s="239">
        <f>IF(N189="zákl. přenesená",J189,0)</f>
        <v>0</v>
      </c>
      <c r="BH189" s="239">
        <f>IF(N189="sníž. přenesená",J189,0)</f>
        <v>0</v>
      </c>
      <c r="BI189" s="239">
        <f>IF(N189="nulová",J189,0)</f>
        <v>0</v>
      </c>
      <c r="BJ189" s="18" t="s">
        <v>83</v>
      </c>
      <c r="BK189" s="239">
        <f>ROUND(I189*H189,2)</f>
        <v>0</v>
      </c>
      <c r="BL189" s="18" t="s">
        <v>335</v>
      </c>
      <c r="BM189" s="238" t="s">
        <v>2881</v>
      </c>
    </row>
    <row r="190" spans="1:65" s="2" customFormat="1" ht="16.5" customHeight="1">
      <c r="A190" s="39"/>
      <c r="B190" s="40"/>
      <c r="C190" s="227" t="s">
        <v>1128</v>
      </c>
      <c r="D190" s="227" t="s">
        <v>159</v>
      </c>
      <c r="E190" s="228" t="s">
        <v>2882</v>
      </c>
      <c r="F190" s="229" t="s">
        <v>2758</v>
      </c>
      <c r="G190" s="230" t="s">
        <v>2526</v>
      </c>
      <c r="H190" s="231">
        <v>1</v>
      </c>
      <c r="I190" s="232"/>
      <c r="J190" s="233">
        <f>ROUND(I190*H190,2)</f>
        <v>0</v>
      </c>
      <c r="K190" s="229" t="s">
        <v>1</v>
      </c>
      <c r="L190" s="45"/>
      <c r="M190" s="234" t="s">
        <v>1</v>
      </c>
      <c r="N190" s="235" t="s">
        <v>41</v>
      </c>
      <c r="O190" s="92"/>
      <c r="P190" s="236">
        <f>O190*H190</f>
        <v>0</v>
      </c>
      <c r="Q190" s="236">
        <v>0</v>
      </c>
      <c r="R190" s="236">
        <f>Q190*H190</f>
        <v>0</v>
      </c>
      <c r="S190" s="236">
        <v>0</v>
      </c>
      <c r="T190" s="237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8" t="s">
        <v>335</v>
      </c>
      <c r="AT190" s="238" t="s">
        <v>159</v>
      </c>
      <c r="AU190" s="238" t="s">
        <v>83</v>
      </c>
      <c r="AY190" s="18" t="s">
        <v>156</v>
      </c>
      <c r="BE190" s="239">
        <f>IF(N190="základní",J190,0)</f>
        <v>0</v>
      </c>
      <c r="BF190" s="239">
        <f>IF(N190="snížená",J190,0)</f>
        <v>0</v>
      </c>
      <c r="BG190" s="239">
        <f>IF(N190="zákl. přenesená",J190,0)</f>
        <v>0</v>
      </c>
      <c r="BH190" s="239">
        <f>IF(N190="sníž. přenesená",J190,0)</f>
        <v>0</v>
      </c>
      <c r="BI190" s="239">
        <f>IF(N190="nulová",J190,0)</f>
        <v>0</v>
      </c>
      <c r="BJ190" s="18" t="s">
        <v>83</v>
      </c>
      <c r="BK190" s="239">
        <f>ROUND(I190*H190,2)</f>
        <v>0</v>
      </c>
      <c r="BL190" s="18" t="s">
        <v>335</v>
      </c>
      <c r="BM190" s="238" t="s">
        <v>2883</v>
      </c>
    </row>
    <row r="191" spans="1:65" s="2" customFormat="1" ht="16.5" customHeight="1">
      <c r="A191" s="39"/>
      <c r="B191" s="40"/>
      <c r="C191" s="227" t="s">
        <v>1132</v>
      </c>
      <c r="D191" s="227" t="s">
        <v>159</v>
      </c>
      <c r="E191" s="228" t="s">
        <v>2760</v>
      </c>
      <c r="F191" s="229" t="s">
        <v>2761</v>
      </c>
      <c r="G191" s="230" t="s">
        <v>265</v>
      </c>
      <c r="H191" s="231">
        <v>1</v>
      </c>
      <c r="I191" s="232"/>
      <c r="J191" s="233">
        <f>ROUND(I191*H191,2)</f>
        <v>0</v>
      </c>
      <c r="K191" s="229" t="s">
        <v>1</v>
      </c>
      <c r="L191" s="45"/>
      <c r="M191" s="234" t="s">
        <v>1</v>
      </c>
      <c r="N191" s="235" t="s">
        <v>41</v>
      </c>
      <c r="O191" s="92"/>
      <c r="P191" s="236">
        <f>O191*H191</f>
        <v>0</v>
      </c>
      <c r="Q191" s="236">
        <v>0</v>
      </c>
      <c r="R191" s="236">
        <f>Q191*H191</f>
        <v>0</v>
      </c>
      <c r="S191" s="236">
        <v>0</v>
      </c>
      <c r="T191" s="237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8" t="s">
        <v>335</v>
      </c>
      <c r="AT191" s="238" t="s">
        <v>159</v>
      </c>
      <c r="AU191" s="238" t="s">
        <v>83</v>
      </c>
      <c r="AY191" s="18" t="s">
        <v>156</v>
      </c>
      <c r="BE191" s="239">
        <f>IF(N191="základní",J191,0)</f>
        <v>0</v>
      </c>
      <c r="BF191" s="239">
        <f>IF(N191="snížená",J191,0)</f>
        <v>0</v>
      </c>
      <c r="BG191" s="239">
        <f>IF(N191="zákl. přenesená",J191,0)</f>
        <v>0</v>
      </c>
      <c r="BH191" s="239">
        <f>IF(N191="sníž. přenesená",J191,0)</f>
        <v>0</v>
      </c>
      <c r="BI191" s="239">
        <f>IF(N191="nulová",J191,0)</f>
        <v>0</v>
      </c>
      <c r="BJ191" s="18" t="s">
        <v>83</v>
      </c>
      <c r="BK191" s="239">
        <f>ROUND(I191*H191,2)</f>
        <v>0</v>
      </c>
      <c r="BL191" s="18" t="s">
        <v>335</v>
      </c>
      <c r="BM191" s="238" t="s">
        <v>2884</v>
      </c>
    </row>
    <row r="192" spans="1:65" s="2" customFormat="1" ht="16.5" customHeight="1">
      <c r="A192" s="39"/>
      <c r="B192" s="40"/>
      <c r="C192" s="245" t="s">
        <v>1140</v>
      </c>
      <c r="D192" s="245" t="s">
        <v>220</v>
      </c>
      <c r="E192" s="246" t="s">
        <v>2763</v>
      </c>
      <c r="F192" s="247" t="s">
        <v>2764</v>
      </c>
      <c r="G192" s="248" t="s">
        <v>2526</v>
      </c>
      <c r="H192" s="249">
        <v>1</v>
      </c>
      <c r="I192" s="250"/>
      <c r="J192" s="251">
        <f>ROUND(I192*H192,2)</f>
        <v>0</v>
      </c>
      <c r="K192" s="247" t="s">
        <v>1</v>
      </c>
      <c r="L192" s="252"/>
      <c r="M192" s="253" t="s">
        <v>1</v>
      </c>
      <c r="N192" s="254" t="s">
        <v>41</v>
      </c>
      <c r="O192" s="92"/>
      <c r="P192" s="236">
        <f>O192*H192</f>
        <v>0</v>
      </c>
      <c r="Q192" s="236">
        <v>0</v>
      </c>
      <c r="R192" s="236">
        <f>Q192*H192</f>
        <v>0</v>
      </c>
      <c r="S192" s="236">
        <v>0</v>
      </c>
      <c r="T192" s="237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8" t="s">
        <v>477</v>
      </c>
      <c r="AT192" s="238" t="s">
        <v>220</v>
      </c>
      <c r="AU192" s="238" t="s">
        <v>83</v>
      </c>
      <c r="AY192" s="18" t="s">
        <v>156</v>
      </c>
      <c r="BE192" s="239">
        <f>IF(N192="základní",J192,0)</f>
        <v>0</v>
      </c>
      <c r="BF192" s="239">
        <f>IF(N192="snížená",J192,0)</f>
        <v>0</v>
      </c>
      <c r="BG192" s="239">
        <f>IF(N192="zákl. přenesená",J192,0)</f>
        <v>0</v>
      </c>
      <c r="BH192" s="239">
        <f>IF(N192="sníž. přenesená",J192,0)</f>
        <v>0</v>
      </c>
      <c r="BI192" s="239">
        <f>IF(N192="nulová",J192,0)</f>
        <v>0</v>
      </c>
      <c r="BJ192" s="18" t="s">
        <v>83</v>
      </c>
      <c r="BK192" s="239">
        <f>ROUND(I192*H192,2)</f>
        <v>0</v>
      </c>
      <c r="BL192" s="18" t="s">
        <v>335</v>
      </c>
      <c r="BM192" s="238" t="s">
        <v>2885</v>
      </c>
    </row>
    <row r="193" spans="1:65" s="2" customFormat="1" ht="16.5" customHeight="1">
      <c r="A193" s="39"/>
      <c r="B193" s="40"/>
      <c r="C193" s="227" t="s">
        <v>1145</v>
      </c>
      <c r="D193" s="227" t="s">
        <v>159</v>
      </c>
      <c r="E193" s="228" t="s">
        <v>2766</v>
      </c>
      <c r="F193" s="229" t="s">
        <v>2758</v>
      </c>
      <c r="G193" s="230" t="s">
        <v>2526</v>
      </c>
      <c r="H193" s="231">
        <v>1</v>
      </c>
      <c r="I193" s="232"/>
      <c r="J193" s="233">
        <f>ROUND(I193*H193,2)</f>
        <v>0</v>
      </c>
      <c r="K193" s="229" t="s">
        <v>1</v>
      </c>
      <c r="L193" s="45"/>
      <c r="M193" s="234" t="s">
        <v>1</v>
      </c>
      <c r="N193" s="235" t="s">
        <v>41</v>
      </c>
      <c r="O193" s="92"/>
      <c r="P193" s="236">
        <f>O193*H193</f>
        <v>0</v>
      </c>
      <c r="Q193" s="236">
        <v>0</v>
      </c>
      <c r="R193" s="236">
        <f>Q193*H193</f>
        <v>0</v>
      </c>
      <c r="S193" s="236">
        <v>0</v>
      </c>
      <c r="T193" s="237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8" t="s">
        <v>335</v>
      </c>
      <c r="AT193" s="238" t="s">
        <v>159</v>
      </c>
      <c r="AU193" s="238" t="s">
        <v>83</v>
      </c>
      <c r="AY193" s="18" t="s">
        <v>156</v>
      </c>
      <c r="BE193" s="239">
        <f>IF(N193="základní",J193,0)</f>
        <v>0</v>
      </c>
      <c r="BF193" s="239">
        <f>IF(N193="snížená",J193,0)</f>
        <v>0</v>
      </c>
      <c r="BG193" s="239">
        <f>IF(N193="zákl. přenesená",J193,0)</f>
        <v>0</v>
      </c>
      <c r="BH193" s="239">
        <f>IF(N193="sníž. přenesená",J193,0)</f>
        <v>0</v>
      </c>
      <c r="BI193" s="239">
        <f>IF(N193="nulová",J193,0)</f>
        <v>0</v>
      </c>
      <c r="BJ193" s="18" t="s">
        <v>83</v>
      </c>
      <c r="BK193" s="239">
        <f>ROUND(I193*H193,2)</f>
        <v>0</v>
      </c>
      <c r="BL193" s="18" t="s">
        <v>335</v>
      </c>
      <c r="BM193" s="238" t="s">
        <v>2886</v>
      </c>
    </row>
    <row r="194" spans="1:65" s="2" customFormat="1" ht="16.5" customHeight="1">
      <c r="A194" s="39"/>
      <c r="B194" s="40"/>
      <c r="C194" s="245" t="s">
        <v>1149</v>
      </c>
      <c r="D194" s="245" t="s">
        <v>220</v>
      </c>
      <c r="E194" s="246" t="s">
        <v>2768</v>
      </c>
      <c r="F194" s="247" t="s">
        <v>2769</v>
      </c>
      <c r="G194" s="248" t="s">
        <v>2526</v>
      </c>
      <c r="H194" s="249">
        <v>1</v>
      </c>
      <c r="I194" s="250"/>
      <c r="J194" s="251">
        <f>ROUND(I194*H194,2)</f>
        <v>0</v>
      </c>
      <c r="K194" s="247" t="s">
        <v>1</v>
      </c>
      <c r="L194" s="252"/>
      <c r="M194" s="253" t="s">
        <v>1</v>
      </c>
      <c r="N194" s="254" t="s">
        <v>41</v>
      </c>
      <c r="O194" s="92"/>
      <c r="P194" s="236">
        <f>O194*H194</f>
        <v>0</v>
      </c>
      <c r="Q194" s="236">
        <v>0</v>
      </c>
      <c r="R194" s="236">
        <f>Q194*H194</f>
        <v>0</v>
      </c>
      <c r="S194" s="236">
        <v>0</v>
      </c>
      <c r="T194" s="237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8" t="s">
        <v>477</v>
      </c>
      <c r="AT194" s="238" t="s">
        <v>220</v>
      </c>
      <c r="AU194" s="238" t="s">
        <v>83</v>
      </c>
      <c r="AY194" s="18" t="s">
        <v>156</v>
      </c>
      <c r="BE194" s="239">
        <f>IF(N194="základní",J194,0)</f>
        <v>0</v>
      </c>
      <c r="BF194" s="239">
        <f>IF(N194="snížená",J194,0)</f>
        <v>0</v>
      </c>
      <c r="BG194" s="239">
        <f>IF(N194="zákl. přenesená",J194,0)</f>
        <v>0</v>
      </c>
      <c r="BH194" s="239">
        <f>IF(N194="sníž. přenesená",J194,0)</f>
        <v>0</v>
      </c>
      <c r="BI194" s="239">
        <f>IF(N194="nulová",J194,0)</f>
        <v>0</v>
      </c>
      <c r="BJ194" s="18" t="s">
        <v>83</v>
      </c>
      <c r="BK194" s="239">
        <f>ROUND(I194*H194,2)</f>
        <v>0</v>
      </c>
      <c r="BL194" s="18" t="s">
        <v>335</v>
      </c>
      <c r="BM194" s="238" t="s">
        <v>2887</v>
      </c>
    </row>
    <row r="195" spans="1:65" s="2" customFormat="1" ht="16.5" customHeight="1">
      <c r="A195" s="39"/>
      <c r="B195" s="40"/>
      <c r="C195" s="227" t="s">
        <v>1154</v>
      </c>
      <c r="D195" s="227" t="s">
        <v>159</v>
      </c>
      <c r="E195" s="228" t="s">
        <v>2771</v>
      </c>
      <c r="F195" s="229" t="s">
        <v>2758</v>
      </c>
      <c r="G195" s="230" t="s">
        <v>2526</v>
      </c>
      <c r="H195" s="231">
        <v>1</v>
      </c>
      <c r="I195" s="232"/>
      <c r="J195" s="233">
        <f>ROUND(I195*H195,2)</f>
        <v>0</v>
      </c>
      <c r="K195" s="229" t="s">
        <v>1</v>
      </c>
      <c r="L195" s="45"/>
      <c r="M195" s="234" t="s">
        <v>1</v>
      </c>
      <c r="N195" s="235" t="s">
        <v>41</v>
      </c>
      <c r="O195" s="92"/>
      <c r="P195" s="236">
        <f>O195*H195</f>
        <v>0</v>
      </c>
      <c r="Q195" s="236">
        <v>0</v>
      </c>
      <c r="R195" s="236">
        <f>Q195*H195</f>
        <v>0</v>
      </c>
      <c r="S195" s="236">
        <v>0</v>
      </c>
      <c r="T195" s="237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8" t="s">
        <v>335</v>
      </c>
      <c r="AT195" s="238" t="s">
        <v>159</v>
      </c>
      <c r="AU195" s="238" t="s">
        <v>83</v>
      </c>
      <c r="AY195" s="18" t="s">
        <v>156</v>
      </c>
      <c r="BE195" s="239">
        <f>IF(N195="základní",J195,0)</f>
        <v>0</v>
      </c>
      <c r="BF195" s="239">
        <f>IF(N195="snížená",J195,0)</f>
        <v>0</v>
      </c>
      <c r="BG195" s="239">
        <f>IF(N195="zákl. přenesená",J195,0)</f>
        <v>0</v>
      </c>
      <c r="BH195" s="239">
        <f>IF(N195="sníž. přenesená",J195,0)</f>
        <v>0</v>
      </c>
      <c r="BI195" s="239">
        <f>IF(N195="nulová",J195,0)</f>
        <v>0</v>
      </c>
      <c r="BJ195" s="18" t="s">
        <v>83</v>
      </c>
      <c r="BK195" s="239">
        <f>ROUND(I195*H195,2)</f>
        <v>0</v>
      </c>
      <c r="BL195" s="18" t="s">
        <v>335</v>
      </c>
      <c r="BM195" s="238" t="s">
        <v>2888</v>
      </c>
    </row>
    <row r="196" spans="1:65" s="2" customFormat="1" ht="16.5" customHeight="1">
      <c r="A196" s="39"/>
      <c r="B196" s="40"/>
      <c r="C196" s="245" t="s">
        <v>1158</v>
      </c>
      <c r="D196" s="245" t="s">
        <v>220</v>
      </c>
      <c r="E196" s="246" t="s">
        <v>2773</v>
      </c>
      <c r="F196" s="247" t="s">
        <v>2774</v>
      </c>
      <c r="G196" s="248" t="s">
        <v>2526</v>
      </c>
      <c r="H196" s="249">
        <v>2</v>
      </c>
      <c r="I196" s="250"/>
      <c r="J196" s="251">
        <f>ROUND(I196*H196,2)</f>
        <v>0</v>
      </c>
      <c r="K196" s="247" t="s">
        <v>1</v>
      </c>
      <c r="L196" s="252"/>
      <c r="M196" s="253" t="s">
        <v>1</v>
      </c>
      <c r="N196" s="254" t="s">
        <v>41</v>
      </c>
      <c r="O196" s="92"/>
      <c r="P196" s="236">
        <f>O196*H196</f>
        <v>0</v>
      </c>
      <c r="Q196" s="236">
        <v>0</v>
      </c>
      <c r="R196" s="236">
        <f>Q196*H196</f>
        <v>0</v>
      </c>
      <c r="S196" s="236">
        <v>0</v>
      </c>
      <c r="T196" s="237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8" t="s">
        <v>477</v>
      </c>
      <c r="AT196" s="238" t="s">
        <v>220</v>
      </c>
      <c r="AU196" s="238" t="s">
        <v>83</v>
      </c>
      <c r="AY196" s="18" t="s">
        <v>156</v>
      </c>
      <c r="BE196" s="239">
        <f>IF(N196="základní",J196,0)</f>
        <v>0</v>
      </c>
      <c r="BF196" s="239">
        <f>IF(N196="snížená",J196,0)</f>
        <v>0</v>
      </c>
      <c r="BG196" s="239">
        <f>IF(N196="zákl. přenesená",J196,0)</f>
        <v>0</v>
      </c>
      <c r="BH196" s="239">
        <f>IF(N196="sníž. přenesená",J196,0)</f>
        <v>0</v>
      </c>
      <c r="BI196" s="239">
        <f>IF(N196="nulová",J196,0)</f>
        <v>0</v>
      </c>
      <c r="BJ196" s="18" t="s">
        <v>83</v>
      </c>
      <c r="BK196" s="239">
        <f>ROUND(I196*H196,2)</f>
        <v>0</v>
      </c>
      <c r="BL196" s="18" t="s">
        <v>335</v>
      </c>
      <c r="BM196" s="238" t="s">
        <v>2889</v>
      </c>
    </row>
    <row r="197" spans="1:65" s="2" customFormat="1" ht="16.5" customHeight="1">
      <c r="A197" s="39"/>
      <c r="B197" s="40"/>
      <c r="C197" s="227" t="s">
        <v>1163</v>
      </c>
      <c r="D197" s="227" t="s">
        <v>159</v>
      </c>
      <c r="E197" s="228" t="s">
        <v>2776</v>
      </c>
      <c r="F197" s="229" t="s">
        <v>2758</v>
      </c>
      <c r="G197" s="230" t="s">
        <v>2526</v>
      </c>
      <c r="H197" s="231">
        <v>2</v>
      </c>
      <c r="I197" s="232"/>
      <c r="J197" s="233">
        <f>ROUND(I197*H197,2)</f>
        <v>0</v>
      </c>
      <c r="K197" s="229" t="s">
        <v>1</v>
      </c>
      <c r="L197" s="45"/>
      <c r="M197" s="234" t="s">
        <v>1</v>
      </c>
      <c r="N197" s="235" t="s">
        <v>41</v>
      </c>
      <c r="O197" s="92"/>
      <c r="P197" s="236">
        <f>O197*H197</f>
        <v>0</v>
      </c>
      <c r="Q197" s="236">
        <v>0</v>
      </c>
      <c r="R197" s="236">
        <f>Q197*H197</f>
        <v>0</v>
      </c>
      <c r="S197" s="236">
        <v>0</v>
      </c>
      <c r="T197" s="237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38" t="s">
        <v>335</v>
      </c>
      <c r="AT197" s="238" t="s">
        <v>159</v>
      </c>
      <c r="AU197" s="238" t="s">
        <v>83</v>
      </c>
      <c r="AY197" s="18" t="s">
        <v>156</v>
      </c>
      <c r="BE197" s="239">
        <f>IF(N197="základní",J197,0)</f>
        <v>0</v>
      </c>
      <c r="BF197" s="239">
        <f>IF(N197="snížená",J197,0)</f>
        <v>0</v>
      </c>
      <c r="BG197" s="239">
        <f>IF(N197="zákl. přenesená",J197,0)</f>
        <v>0</v>
      </c>
      <c r="BH197" s="239">
        <f>IF(N197="sníž. přenesená",J197,0)</f>
        <v>0</v>
      </c>
      <c r="BI197" s="239">
        <f>IF(N197="nulová",J197,0)</f>
        <v>0</v>
      </c>
      <c r="BJ197" s="18" t="s">
        <v>83</v>
      </c>
      <c r="BK197" s="239">
        <f>ROUND(I197*H197,2)</f>
        <v>0</v>
      </c>
      <c r="BL197" s="18" t="s">
        <v>335</v>
      </c>
      <c r="BM197" s="238" t="s">
        <v>2890</v>
      </c>
    </row>
    <row r="198" spans="1:65" s="2" customFormat="1" ht="16.5" customHeight="1">
      <c r="A198" s="39"/>
      <c r="B198" s="40"/>
      <c r="C198" s="245" t="s">
        <v>1174</v>
      </c>
      <c r="D198" s="245" t="s">
        <v>220</v>
      </c>
      <c r="E198" s="246" t="s">
        <v>2778</v>
      </c>
      <c r="F198" s="247" t="s">
        <v>2779</v>
      </c>
      <c r="G198" s="248" t="s">
        <v>2526</v>
      </c>
      <c r="H198" s="249">
        <v>2</v>
      </c>
      <c r="I198" s="250"/>
      <c r="J198" s="251">
        <f>ROUND(I198*H198,2)</f>
        <v>0</v>
      </c>
      <c r="K198" s="247" t="s">
        <v>1</v>
      </c>
      <c r="L198" s="252"/>
      <c r="M198" s="253" t="s">
        <v>1</v>
      </c>
      <c r="N198" s="254" t="s">
        <v>41</v>
      </c>
      <c r="O198" s="92"/>
      <c r="P198" s="236">
        <f>O198*H198</f>
        <v>0</v>
      </c>
      <c r="Q198" s="236">
        <v>0</v>
      </c>
      <c r="R198" s="236">
        <f>Q198*H198</f>
        <v>0</v>
      </c>
      <c r="S198" s="236">
        <v>0</v>
      </c>
      <c r="T198" s="237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8" t="s">
        <v>477</v>
      </c>
      <c r="AT198" s="238" t="s">
        <v>220</v>
      </c>
      <c r="AU198" s="238" t="s">
        <v>83</v>
      </c>
      <c r="AY198" s="18" t="s">
        <v>156</v>
      </c>
      <c r="BE198" s="239">
        <f>IF(N198="základní",J198,0)</f>
        <v>0</v>
      </c>
      <c r="BF198" s="239">
        <f>IF(N198="snížená",J198,0)</f>
        <v>0</v>
      </c>
      <c r="BG198" s="239">
        <f>IF(N198="zákl. přenesená",J198,0)</f>
        <v>0</v>
      </c>
      <c r="BH198" s="239">
        <f>IF(N198="sníž. přenesená",J198,0)</f>
        <v>0</v>
      </c>
      <c r="BI198" s="239">
        <f>IF(N198="nulová",J198,0)</f>
        <v>0</v>
      </c>
      <c r="BJ198" s="18" t="s">
        <v>83</v>
      </c>
      <c r="BK198" s="239">
        <f>ROUND(I198*H198,2)</f>
        <v>0</v>
      </c>
      <c r="BL198" s="18" t="s">
        <v>335</v>
      </c>
      <c r="BM198" s="238" t="s">
        <v>2891</v>
      </c>
    </row>
    <row r="199" spans="1:65" s="2" customFormat="1" ht="16.5" customHeight="1">
      <c r="A199" s="39"/>
      <c r="B199" s="40"/>
      <c r="C199" s="227" t="s">
        <v>1179</v>
      </c>
      <c r="D199" s="227" t="s">
        <v>159</v>
      </c>
      <c r="E199" s="228" t="s">
        <v>2781</v>
      </c>
      <c r="F199" s="229" t="s">
        <v>2758</v>
      </c>
      <c r="G199" s="230" t="s">
        <v>2526</v>
      </c>
      <c r="H199" s="231">
        <v>2</v>
      </c>
      <c r="I199" s="232"/>
      <c r="J199" s="233">
        <f>ROUND(I199*H199,2)</f>
        <v>0</v>
      </c>
      <c r="K199" s="229" t="s">
        <v>1</v>
      </c>
      <c r="L199" s="45"/>
      <c r="M199" s="234" t="s">
        <v>1</v>
      </c>
      <c r="N199" s="235" t="s">
        <v>41</v>
      </c>
      <c r="O199" s="92"/>
      <c r="P199" s="236">
        <f>O199*H199</f>
        <v>0</v>
      </c>
      <c r="Q199" s="236">
        <v>0</v>
      </c>
      <c r="R199" s="236">
        <f>Q199*H199</f>
        <v>0</v>
      </c>
      <c r="S199" s="236">
        <v>0</v>
      </c>
      <c r="T199" s="237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8" t="s">
        <v>335</v>
      </c>
      <c r="AT199" s="238" t="s">
        <v>159</v>
      </c>
      <c r="AU199" s="238" t="s">
        <v>83</v>
      </c>
      <c r="AY199" s="18" t="s">
        <v>156</v>
      </c>
      <c r="BE199" s="239">
        <f>IF(N199="základní",J199,0)</f>
        <v>0</v>
      </c>
      <c r="BF199" s="239">
        <f>IF(N199="snížená",J199,0)</f>
        <v>0</v>
      </c>
      <c r="BG199" s="239">
        <f>IF(N199="zákl. přenesená",J199,0)</f>
        <v>0</v>
      </c>
      <c r="BH199" s="239">
        <f>IF(N199="sníž. přenesená",J199,0)</f>
        <v>0</v>
      </c>
      <c r="BI199" s="239">
        <f>IF(N199="nulová",J199,0)</f>
        <v>0</v>
      </c>
      <c r="BJ199" s="18" t="s">
        <v>83</v>
      </c>
      <c r="BK199" s="239">
        <f>ROUND(I199*H199,2)</f>
        <v>0</v>
      </c>
      <c r="BL199" s="18" t="s">
        <v>335</v>
      </c>
      <c r="BM199" s="238" t="s">
        <v>2892</v>
      </c>
    </row>
    <row r="200" spans="1:65" s="2" customFormat="1" ht="24.15" customHeight="1">
      <c r="A200" s="39"/>
      <c r="B200" s="40"/>
      <c r="C200" s="245" t="s">
        <v>1182</v>
      </c>
      <c r="D200" s="245" t="s">
        <v>220</v>
      </c>
      <c r="E200" s="246" t="s">
        <v>2893</v>
      </c>
      <c r="F200" s="247" t="s">
        <v>2894</v>
      </c>
      <c r="G200" s="248" t="s">
        <v>2526</v>
      </c>
      <c r="H200" s="249">
        <v>2</v>
      </c>
      <c r="I200" s="250"/>
      <c r="J200" s="251">
        <f>ROUND(I200*H200,2)</f>
        <v>0</v>
      </c>
      <c r="K200" s="247" t="s">
        <v>1</v>
      </c>
      <c r="L200" s="252"/>
      <c r="M200" s="253" t="s">
        <v>1</v>
      </c>
      <c r="N200" s="254" t="s">
        <v>41</v>
      </c>
      <c r="O200" s="92"/>
      <c r="P200" s="236">
        <f>O200*H200</f>
        <v>0</v>
      </c>
      <c r="Q200" s="236">
        <v>0</v>
      </c>
      <c r="R200" s="236">
        <f>Q200*H200</f>
        <v>0</v>
      </c>
      <c r="S200" s="236">
        <v>0</v>
      </c>
      <c r="T200" s="237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8" t="s">
        <v>477</v>
      </c>
      <c r="AT200" s="238" t="s">
        <v>220</v>
      </c>
      <c r="AU200" s="238" t="s">
        <v>83</v>
      </c>
      <c r="AY200" s="18" t="s">
        <v>156</v>
      </c>
      <c r="BE200" s="239">
        <f>IF(N200="základní",J200,0)</f>
        <v>0</v>
      </c>
      <c r="BF200" s="239">
        <f>IF(N200="snížená",J200,0)</f>
        <v>0</v>
      </c>
      <c r="BG200" s="239">
        <f>IF(N200="zákl. přenesená",J200,0)</f>
        <v>0</v>
      </c>
      <c r="BH200" s="239">
        <f>IF(N200="sníž. přenesená",J200,0)</f>
        <v>0</v>
      </c>
      <c r="BI200" s="239">
        <f>IF(N200="nulová",J200,0)</f>
        <v>0</v>
      </c>
      <c r="BJ200" s="18" t="s">
        <v>83</v>
      </c>
      <c r="BK200" s="239">
        <f>ROUND(I200*H200,2)</f>
        <v>0</v>
      </c>
      <c r="BL200" s="18" t="s">
        <v>335</v>
      </c>
      <c r="BM200" s="238" t="s">
        <v>2895</v>
      </c>
    </row>
    <row r="201" spans="1:65" s="2" customFormat="1" ht="16.5" customHeight="1">
      <c r="A201" s="39"/>
      <c r="B201" s="40"/>
      <c r="C201" s="227" t="s">
        <v>1187</v>
      </c>
      <c r="D201" s="227" t="s">
        <v>159</v>
      </c>
      <c r="E201" s="228" t="s">
        <v>2896</v>
      </c>
      <c r="F201" s="229" t="s">
        <v>2758</v>
      </c>
      <c r="G201" s="230" t="s">
        <v>2526</v>
      </c>
      <c r="H201" s="231">
        <v>2</v>
      </c>
      <c r="I201" s="232"/>
      <c r="J201" s="233">
        <f>ROUND(I201*H201,2)</f>
        <v>0</v>
      </c>
      <c r="K201" s="229" t="s">
        <v>1</v>
      </c>
      <c r="L201" s="45"/>
      <c r="M201" s="234" t="s">
        <v>1</v>
      </c>
      <c r="N201" s="235" t="s">
        <v>41</v>
      </c>
      <c r="O201" s="92"/>
      <c r="P201" s="236">
        <f>O201*H201</f>
        <v>0</v>
      </c>
      <c r="Q201" s="236">
        <v>0</v>
      </c>
      <c r="R201" s="236">
        <f>Q201*H201</f>
        <v>0</v>
      </c>
      <c r="S201" s="236">
        <v>0</v>
      </c>
      <c r="T201" s="237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8" t="s">
        <v>335</v>
      </c>
      <c r="AT201" s="238" t="s">
        <v>159</v>
      </c>
      <c r="AU201" s="238" t="s">
        <v>83</v>
      </c>
      <c r="AY201" s="18" t="s">
        <v>156</v>
      </c>
      <c r="BE201" s="239">
        <f>IF(N201="základní",J201,0)</f>
        <v>0</v>
      </c>
      <c r="BF201" s="239">
        <f>IF(N201="snížená",J201,0)</f>
        <v>0</v>
      </c>
      <c r="BG201" s="239">
        <f>IF(N201="zákl. přenesená",J201,0)</f>
        <v>0</v>
      </c>
      <c r="BH201" s="239">
        <f>IF(N201="sníž. přenesená",J201,0)</f>
        <v>0</v>
      </c>
      <c r="BI201" s="239">
        <f>IF(N201="nulová",J201,0)</f>
        <v>0</v>
      </c>
      <c r="BJ201" s="18" t="s">
        <v>83</v>
      </c>
      <c r="BK201" s="239">
        <f>ROUND(I201*H201,2)</f>
        <v>0</v>
      </c>
      <c r="BL201" s="18" t="s">
        <v>335</v>
      </c>
      <c r="BM201" s="238" t="s">
        <v>2897</v>
      </c>
    </row>
    <row r="202" spans="1:65" s="2" customFormat="1" ht="24.15" customHeight="1">
      <c r="A202" s="39"/>
      <c r="B202" s="40"/>
      <c r="C202" s="245" t="s">
        <v>1192</v>
      </c>
      <c r="D202" s="245" t="s">
        <v>220</v>
      </c>
      <c r="E202" s="246" t="s">
        <v>2853</v>
      </c>
      <c r="F202" s="247" t="s">
        <v>2854</v>
      </c>
      <c r="G202" s="248" t="s">
        <v>2526</v>
      </c>
      <c r="H202" s="249">
        <v>3</v>
      </c>
      <c r="I202" s="250"/>
      <c r="J202" s="251">
        <f>ROUND(I202*H202,2)</f>
        <v>0</v>
      </c>
      <c r="K202" s="247" t="s">
        <v>1</v>
      </c>
      <c r="L202" s="252"/>
      <c r="M202" s="253" t="s">
        <v>1</v>
      </c>
      <c r="N202" s="254" t="s">
        <v>41</v>
      </c>
      <c r="O202" s="92"/>
      <c r="P202" s="236">
        <f>O202*H202</f>
        <v>0</v>
      </c>
      <c r="Q202" s="236">
        <v>0</v>
      </c>
      <c r="R202" s="236">
        <f>Q202*H202</f>
        <v>0</v>
      </c>
      <c r="S202" s="236">
        <v>0</v>
      </c>
      <c r="T202" s="237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8" t="s">
        <v>477</v>
      </c>
      <c r="AT202" s="238" t="s">
        <v>220</v>
      </c>
      <c r="AU202" s="238" t="s">
        <v>83</v>
      </c>
      <c r="AY202" s="18" t="s">
        <v>156</v>
      </c>
      <c r="BE202" s="239">
        <f>IF(N202="základní",J202,0)</f>
        <v>0</v>
      </c>
      <c r="BF202" s="239">
        <f>IF(N202="snížená",J202,0)</f>
        <v>0</v>
      </c>
      <c r="BG202" s="239">
        <f>IF(N202="zákl. přenesená",J202,0)</f>
        <v>0</v>
      </c>
      <c r="BH202" s="239">
        <f>IF(N202="sníž. přenesená",J202,0)</f>
        <v>0</v>
      </c>
      <c r="BI202" s="239">
        <f>IF(N202="nulová",J202,0)</f>
        <v>0</v>
      </c>
      <c r="BJ202" s="18" t="s">
        <v>83</v>
      </c>
      <c r="BK202" s="239">
        <f>ROUND(I202*H202,2)</f>
        <v>0</v>
      </c>
      <c r="BL202" s="18" t="s">
        <v>335</v>
      </c>
      <c r="BM202" s="238" t="s">
        <v>2898</v>
      </c>
    </row>
    <row r="203" spans="1:65" s="2" customFormat="1" ht="16.5" customHeight="1">
      <c r="A203" s="39"/>
      <c r="B203" s="40"/>
      <c r="C203" s="227" t="s">
        <v>781</v>
      </c>
      <c r="D203" s="227" t="s">
        <v>159</v>
      </c>
      <c r="E203" s="228" t="s">
        <v>2856</v>
      </c>
      <c r="F203" s="229" t="s">
        <v>2758</v>
      </c>
      <c r="G203" s="230" t="s">
        <v>2526</v>
      </c>
      <c r="H203" s="231">
        <v>3</v>
      </c>
      <c r="I203" s="232"/>
      <c r="J203" s="233">
        <f>ROUND(I203*H203,2)</f>
        <v>0</v>
      </c>
      <c r="K203" s="229" t="s">
        <v>1</v>
      </c>
      <c r="L203" s="45"/>
      <c r="M203" s="234" t="s">
        <v>1</v>
      </c>
      <c r="N203" s="235" t="s">
        <v>41</v>
      </c>
      <c r="O203" s="92"/>
      <c r="P203" s="236">
        <f>O203*H203</f>
        <v>0</v>
      </c>
      <c r="Q203" s="236">
        <v>0</v>
      </c>
      <c r="R203" s="236">
        <f>Q203*H203</f>
        <v>0</v>
      </c>
      <c r="S203" s="236">
        <v>0</v>
      </c>
      <c r="T203" s="237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38" t="s">
        <v>335</v>
      </c>
      <c r="AT203" s="238" t="s">
        <v>159</v>
      </c>
      <c r="AU203" s="238" t="s">
        <v>83</v>
      </c>
      <c r="AY203" s="18" t="s">
        <v>156</v>
      </c>
      <c r="BE203" s="239">
        <f>IF(N203="základní",J203,0)</f>
        <v>0</v>
      </c>
      <c r="BF203" s="239">
        <f>IF(N203="snížená",J203,0)</f>
        <v>0</v>
      </c>
      <c r="BG203" s="239">
        <f>IF(N203="zákl. přenesená",J203,0)</f>
        <v>0</v>
      </c>
      <c r="BH203" s="239">
        <f>IF(N203="sníž. přenesená",J203,0)</f>
        <v>0</v>
      </c>
      <c r="BI203" s="239">
        <f>IF(N203="nulová",J203,0)</f>
        <v>0</v>
      </c>
      <c r="BJ203" s="18" t="s">
        <v>83</v>
      </c>
      <c r="BK203" s="239">
        <f>ROUND(I203*H203,2)</f>
        <v>0</v>
      </c>
      <c r="BL203" s="18" t="s">
        <v>335</v>
      </c>
      <c r="BM203" s="238" t="s">
        <v>2899</v>
      </c>
    </row>
    <row r="204" spans="1:65" s="2" customFormat="1" ht="24.15" customHeight="1">
      <c r="A204" s="39"/>
      <c r="B204" s="40"/>
      <c r="C204" s="245" t="s">
        <v>1199</v>
      </c>
      <c r="D204" s="245" t="s">
        <v>220</v>
      </c>
      <c r="E204" s="246" t="s">
        <v>2798</v>
      </c>
      <c r="F204" s="247" t="s">
        <v>2799</v>
      </c>
      <c r="G204" s="248" t="s">
        <v>2526</v>
      </c>
      <c r="H204" s="249">
        <v>1</v>
      </c>
      <c r="I204" s="250"/>
      <c r="J204" s="251">
        <f>ROUND(I204*H204,2)</f>
        <v>0</v>
      </c>
      <c r="K204" s="247" t="s">
        <v>1</v>
      </c>
      <c r="L204" s="252"/>
      <c r="M204" s="253" t="s">
        <v>1</v>
      </c>
      <c r="N204" s="254" t="s">
        <v>41</v>
      </c>
      <c r="O204" s="92"/>
      <c r="P204" s="236">
        <f>O204*H204</f>
        <v>0</v>
      </c>
      <c r="Q204" s="236">
        <v>0</v>
      </c>
      <c r="R204" s="236">
        <f>Q204*H204</f>
        <v>0</v>
      </c>
      <c r="S204" s="236">
        <v>0</v>
      </c>
      <c r="T204" s="237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8" t="s">
        <v>477</v>
      </c>
      <c r="AT204" s="238" t="s">
        <v>220</v>
      </c>
      <c r="AU204" s="238" t="s">
        <v>83</v>
      </c>
      <c r="AY204" s="18" t="s">
        <v>156</v>
      </c>
      <c r="BE204" s="239">
        <f>IF(N204="základní",J204,0)</f>
        <v>0</v>
      </c>
      <c r="BF204" s="239">
        <f>IF(N204="snížená",J204,0)</f>
        <v>0</v>
      </c>
      <c r="BG204" s="239">
        <f>IF(N204="zákl. přenesená",J204,0)</f>
        <v>0</v>
      </c>
      <c r="BH204" s="239">
        <f>IF(N204="sníž. přenesená",J204,0)</f>
        <v>0</v>
      </c>
      <c r="BI204" s="239">
        <f>IF(N204="nulová",J204,0)</f>
        <v>0</v>
      </c>
      <c r="BJ204" s="18" t="s">
        <v>83</v>
      </c>
      <c r="BK204" s="239">
        <f>ROUND(I204*H204,2)</f>
        <v>0</v>
      </c>
      <c r="BL204" s="18" t="s">
        <v>335</v>
      </c>
      <c r="BM204" s="238" t="s">
        <v>2900</v>
      </c>
    </row>
    <row r="205" spans="1:65" s="2" customFormat="1" ht="16.5" customHeight="1">
      <c r="A205" s="39"/>
      <c r="B205" s="40"/>
      <c r="C205" s="227" t="s">
        <v>1203</v>
      </c>
      <c r="D205" s="227" t="s">
        <v>159</v>
      </c>
      <c r="E205" s="228" t="s">
        <v>2801</v>
      </c>
      <c r="F205" s="229" t="s">
        <v>2758</v>
      </c>
      <c r="G205" s="230" t="s">
        <v>2526</v>
      </c>
      <c r="H205" s="231">
        <v>1</v>
      </c>
      <c r="I205" s="232"/>
      <c r="J205" s="233">
        <f>ROUND(I205*H205,2)</f>
        <v>0</v>
      </c>
      <c r="K205" s="229" t="s">
        <v>1</v>
      </c>
      <c r="L205" s="45"/>
      <c r="M205" s="234" t="s">
        <v>1</v>
      </c>
      <c r="N205" s="235" t="s">
        <v>41</v>
      </c>
      <c r="O205" s="92"/>
      <c r="P205" s="236">
        <f>O205*H205</f>
        <v>0</v>
      </c>
      <c r="Q205" s="236">
        <v>0</v>
      </c>
      <c r="R205" s="236">
        <f>Q205*H205</f>
        <v>0</v>
      </c>
      <c r="S205" s="236">
        <v>0</v>
      </c>
      <c r="T205" s="237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8" t="s">
        <v>335</v>
      </c>
      <c r="AT205" s="238" t="s">
        <v>159</v>
      </c>
      <c r="AU205" s="238" t="s">
        <v>83</v>
      </c>
      <c r="AY205" s="18" t="s">
        <v>156</v>
      </c>
      <c r="BE205" s="239">
        <f>IF(N205="základní",J205,0)</f>
        <v>0</v>
      </c>
      <c r="BF205" s="239">
        <f>IF(N205="snížená",J205,0)</f>
        <v>0</v>
      </c>
      <c r="BG205" s="239">
        <f>IF(N205="zákl. přenesená",J205,0)</f>
        <v>0</v>
      </c>
      <c r="BH205" s="239">
        <f>IF(N205="sníž. přenesená",J205,0)</f>
        <v>0</v>
      </c>
      <c r="BI205" s="239">
        <f>IF(N205="nulová",J205,0)</f>
        <v>0</v>
      </c>
      <c r="BJ205" s="18" t="s">
        <v>83</v>
      </c>
      <c r="BK205" s="239">
        <f>ROUND(I205*H205,2)</f>
        <v>0</v>
      </c>
      <c r="BL205" s="18" t="s">
        <v>335</v>
      </c>
      <c r="BM205" s="238" t="s">
        <v>2901</v>
      </c>
    </row>
    <row r="206" spans="1:65" s="2" customFormat="1" ht="21.75" customHeight="1">
      <c r="A206" s="39"/>
      <c r="B206" s="40"/>
      <c r="C206" s="245" t="s">
        <v>1207</v>
      </c>
      <c r="D206" s="245" t="s">
        <v>220</v>
      </c>
      <c r="E206" s="246" t="s">
        <v>2788</v>
      </c>
      <c r="F206" s="247" t="s">
        <v>2789</v>
      </c>
      <c r="G206" s="248" t="s">
        <v>2526</v>
      </c>
      <c r="H206" s="249">
        <v>1</v>
      </c>
      <c r="I206" s="250"/>
      <c r="J206" s="251">
        <f>ROUND(I206*H206,2)</f>
        <v>0</v>
      </c>
      <c r="K206" s="247" t="s">
        <v>1</v>
      </c>
      <c r="L206" s="252"/>
      <c r="M206" s="253" t="s">
        <v>1</v>
      </c>
      <c r="N206" s="254" t="s">
        <v>41</v>
      </c>
      <c r="O206" s="92"/>
      <c r="P206" s="236">
        <f>O206*H206</f>
        <v>0</v>
      </c>
      <c r="Q206" s="236">
        <v>0</v>
      </c>
      <c r="R206" s="236">
        <f>Q206*H206</f>
        <v>0</v>
      </c>
      <c r="S206" s="236">
        <v>0</v>
      </c>
      <c r="T206" s="237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8" t="s">
        <v>477</v>
      </c>
      <c r="AT206" s="238" t="s">
        <v>220</v>
      </c>
      <c r="AU206" s="238" t="s">
        <v>83</v>
      </c>
      <c r="AY206" s="18" t="s">
        <v>156</v>
      </c>
      <c r="BE206" s="239">
        <f>IF(N206="základní",J206,0)</f>
        <v>0</v>
      </c>
      <c r="BF206" s="239">
        <f>IF(N206="snížená",J206,0)</f>
        <v>0</v>
      </c>
      <c r="BG206" s="239">
        <f>IF(N206="zákl. přenesená",J206,0)</f>
        <v>0</v>
      </c>
      <c r="BH206" s="239">
        <f>IF(N206="sníž. přenesená",J206,0)</f>
        <v>0</v>
      </c>
      <c r="BI206" s="239">
        <f>IF(N206="nulová",J206,0)</f>
        <v>0</v>
      </c>
      <c r="BJ206" s="18" t="s">
        <v>83</v>
      </c>
      <c r="BK206" s="239">
        <f>ROUND(I206*H206,2)</f>
        <v>0</v>
      </c>
      <c r="BL206" s="18" t="s">
        <v>335</v>
      </c>
      <c r="BM206" s="238" t="s">
        <v>2902</v>
      </c>
    </row>
    <row r="207" spans="1:65" s="2" customFormat="1" ht="16.5" customHeight="1">
      <c r="A207" s="39"/>
      <c r="B207" s="40"/>
      <c r="C207" s="227" t="s">
        <v>1211</v>
      </c>
      <c r="D207" s="227" t="s">
        <v>159</v>
      </c>
      <c r="E207" s="228" t="s">
        <v>2791</v>
      </c>
      <c r="F207" s="229" t="s">
        <v>2758</v>
      </c>
      <c r="G207" s="230" t="s">
        <v>2526</v>
      </c>
      <c r="H207" s="231">
        <v>1</v>
      </c>
      <c r="I207" s="232"/>
      <c r="J207" s="233">
        <f>ROUND(I207*H207,2)</f>
        <v>0</v>
      </c>
      <c r="K207" s="229" t="s">
        <v>1</v>
      </c>
      <c r="L207" s="45"/>
      <c r="M207" s="234" t="s">
        <v>1</v>
      </c>
      <c r="N207" s="235" t="s">
        <v>41</v>
      </c>
      <c r="O207" s="92"/>
      <c r="P207" s="236">
        <f>O207*H207</f>
        <v>0</v>
      </c>
      <c r="Q207" s="236">
        <v>0</v>
      </c>
      <c r="R207" s="236">
        <f>Q207*H207</f>
        <v>0</v>
      </c>
      <c r="S207" s="236">
        <v>0</v>
      </c>
      <c r="T207" s="237">
        <f>S207*H207</f>
        <v>0</v>
      </c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R207" s="238" t="s">
        <v>335</v>
      </c>
      <c r="AT207" s="238" t="s">
        <v>159</v>
      </c>
      <c r="AU207" s="238" t="s">
        <v>83</v>
      </c>
      <c r="AY207" s="18" t="s">
        <v>156</v>
      </c>
      <c r="BE207" s="239">
        <f>IF(N207="základní",J207,0)</f>
        <v>0</v>
      </c>
      <c r="BF207" s="239">
        <f>IF(N207="snížená",J207,0)</f>
        <v>0</v>
      </c>
      <c r="BG207" s="239">
        <f>IF(N207="zákl. přenesená",J207,0)</f>
        <v>0</v>
      </c>
      <c r="BH207" s="239">
        <f>IF(N207="sníž. přenesená",J207,0)</f>
        <v>0</v>
      </c>
      <c r="BI207" s="239">
        <f>IF(N207="nulová",J207,0)</f>
        <v>0</v>
      </c>
      <c r="BJ207" s="18" t="s">
        <v>83</v>
      </c>
      <c r="BK207" s="239">
        <f>ROUND(I207*H207,2)</f>
        <v>0</v>
      </c>
      <c r="BL207" s="18" t="s">
        <v>335</v>
      </c>
      <c r="BM207" s="238" t="s">
        <v>2903</v>
      </c>
    </row>
    <row r="208" spans="1:65" s="2" customFormat="1" ht="16.5" customHeight="1">
      <c r="A208" s="39"/>
      <c r="B208" s="40"/>
      <c r="C208" s="245" t="s">
        <v>1215</v>
      </c>
      <c r="D208" s="245" t="s">
        <v>220</v>
      </c>
      <c r="E208" s="246" t="s">
        <v>2803</v>
      </c>
      <c r="F208" s="247" t="s">
        <v>2804</v>
      </c>
      <c r="G208" s="248" t="s">
        <v>2526</v>
      </c>
      <c r="H208" s="249">
        <v>6</v>
      </c>
      <c r="I208" s="250"/>
      <c r="J208" s="251">
        <f>ROUND(I208*H208,2)</f>
        <v>0</v>
      </c>
      <c r="K208" s="247" t="s">
        <v>1</v>
      </c>
      <c r="L208" s="252"/>
      <c r="M208" s="253" t="s">
        <v>1</v>
      </c>
      <c r="N208" s="254" t="s">
        <v>41</v>
      </c>
      <c r="O208" s="92"/>
      <c r="P208" s="236">
        <f>O208*H208</f>
        <v>0</v>
      </c>
      <c r="Q208" s="236">
        <v>0</v>
      </c>
      <c r="R208" s="236">
        <f>Q208*H208</f>
        <v>0</v>
      </c>
      <c r="S208" s="236">
        <v>0</v>
      </c>
      <c r="T208" s="237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8" t="s">
        <v>477</v>
      </c>
      <c r="AT208" s="238" t="s">
        <v>220</v>
      </c>
      <c r="AU208" s="238" t="s">
        <v>83</v>
      </c>
      <c r="AY208" s="18" t="s">
        <v>156</v>
      </c>
      <c r="BE208" s="239">
        <f>IF(N208="základní",J208,0)</f>
        <v>0</v>
      </c>
      <c r="BF208" s="239">
        <f>IF(N208="snížená",J208,0)</f>
        <v>0</v>
      </c>
      <c r="BG208" s="239">
        <f>IF(N208="zákl. přenesená",J208,0)</f>
        <v>0</v>
      </c>
      <c r="BH208" s="239">
        <f>IF(N208="sníž. přenesená",J208,0)</f>
        <v>0</v>
      </c>
      <c r="BI208" s="239">
        <f>IF(N208="nulová",J208,0)</f>
        <v>0</v>
      </c>
      <c r="BJ208" s="18" t="s">
        <v>83</v>
      </c>
      <c r="BK208" s="239">
        <f>ROUND(I208*H208,2)</f>
        <v>0</v>
      </c>
      <c r="BL208" s="18" t="s">
        <v>335</v>
      </c>
      <c r="BM208" s="238" t="s">
        <v>2904</v>
      </c>
    </row>
    <row r="209" spans="1:65" s="2" customFormat="1" ht="16.5" customHeight="1">
      <c r="A209" s="39"/>
      <c r="B209" s="40"/>
      <c r="C209" s="227" t="s">
        <v>1219</v>
      </c>
      <c r="D209" s="227" t="s">
        <v>159</v>
      </c>
      <c r="E209" s="228" t="s">
        <v>2806</v>
      </c>
      <c r="F209" s="229" t="s">
        <v>2758</v>
      </c>
      <c r="G209" s="230" t="s">
        <v>2526</v>
      </c>
      <c r="H209" s="231">
        <v>6</v>
      </c>
      <c r="I209" s="232"/>
      <c r="J209" s="233">
        <f>ROUND(I209*H209,2)</f>
        <v>0</v>
      </c>
      <c r="K209" s="229" t="s">
        <v>1</v>
      </c>
      <c r="L209" s="45"/>
      <c r="M209" s="234" t="s">
        <v>1</v>
      </c>
      <c r="N209" s="235" t="s">
        <v>41</v>
      </c>
      <c r="O209" s="92"/>
      <c r="P209" s="236">
        <f>O209*H209</f>
        <v>0</v>
      </c>
      <c r="Q209" s="236">
        <v>0</v>
      </c>
      <c r="R209" s="236">
        <f>Q209*H209</f>
        <v>0</v>
      </c>
      <c r="S209" s="236">
        <v>0</v>
      </c>
      <c r="T209" s="237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8" t="s">
        <v>335</v>
      </c>
      <c r="AT209" s="238" t="s">
        <v>159</v>
      </c>
      <c r="AU209" s="238" t="s">
        <v>83</v>
      </c>
      <c r="AY209" s="18" t="s">
        <v>156</v>
      </c>
      <c r="BE209" s="239">
        <f>IF(N209="základní",J209,0)</f>
        <v>0</v>
      </c>
      <c r="BF209" s="239">
        <f>IF(N209="snížená",J209,0)</f>
        <v>0</v>
      </c>
      <c r="BG209" s="239">
        <f>IF(N209="zákl. přenesená",J209,0)</f>
        <v>0</v>
      </c>
      <c r="BH209" s="239">
        <f>IF(N209="sníž. přenesená",J209,0)</f>
        <v>0</v>
      </c>
      <c r="BI209" s="239">
        <f>IF(N209="nulová",J209,0)</f>
        <v>0</v>
      </c>
      <c r="BJ209" s="18" t="s">
        <v>83</v>
      </c>
      <c r="BK209" s="239">
        <f>ROUND(I209*H209,2)</f>
        <v>0</v>
      </c>
      <c r="BL209" s="18" t="s">
        <v>335</v>
      </c>
      <c r="BM209" s="238" t="s">
        <v>2905</v>
      </c>
    </row>
    <row r="210" spans="1:65" s="2" customFormat="1" ht="24.15" customHeight="1">
      <c r="A210" s="39"/>
      <c r="B210" s="40"/>
      <c r="C210" s="245" t="s">
        <v>1223</v>
      </c>
      <c r="D210" s="245" t="s">
        <v>220</v>
      </c>
      <c r="E210" s="246" t="s">
        <v>2808</v>
      </c>
      <c r="F210" s="247" t="s">
        <v>2809</v>
      </c>
      <c r="G210" s="248" t="s">
        <v>1</v>
      </c>
      <c r="H210" s="249">
        <v>0</v>
      </c>
      <c r="I210" s="250"/>
      <c r="J210" s="251">
        <f>ROUND(I210*H210,2)</f>
        <v>0</v>
      </c>
      <c r="K210" s="247" t="s">
        <v>1</v>
      </c>
      <c r="L210" s="252"/>
      <c r="M210" s="253" t="s">
        <v>1</v>
      </c>
      <c r="N210" s="254" t="s">
        <v>41</v>
      </c>
      <c r="O210" s="92"/>
      <c r="P210" s="236">
        <f>O210*H210</f>
        <v>0</v>
      </c>
      <c r="Q210" s="236">
        <v>0</v>
      </c>
      <c r="R210" s="236">
        <f>Q210*H210</f>
        <v>0</v>
      </c>
      <c r="S210" s="236">
        <v>0</v>
      </c>
      <c r="T210" s="237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8" t="s">
        <v>477</v>
      </c>
      <c r="AT210" s="238" t="s">
        <v>220</v>
      </c>
      <c r="AU210" s="238" t="s">
        <v>83</v>
      </c>
      <c r="AY210" s="18" t="s">
        <v>156</v>
      </c>
      <c r="BE210" s="239">
        <f>IF(N210="základní",J210,0)</f>
        <v>0</v>
      </c>
      <c r="BF210" s="239">
        <f>IF(N210="snížená",J210,0)</f>
        <v>0</v>
      </c>
      <c r="BG210" s="239">
        <f>IF(N210="zákl. přenesená",J210,0)</f>
        <v>0</v>
      </c>
      <c r="BH210" s="239">
        <f>IF(N210="sníž. přenesená",J210,0)</f>
        <v>0</v>
      </c>
      <c r="BI210" s="239">
        <f>IF(N210="nulová",J210,0)</f>
        <v>0</v>
      </c>
      <c r="BJ210" s="18" t="s">
        <v>83</v>
      </c>
      <c r="BK210" s="239">
        <f>ROUND(I210*H210,2)</f>
        <v>0</v>
      </c>
      <c r="BL210" s="18" t="s">
        <v>335</v>
      </c>
      <c r="BM210" s="238" t="s">
        <v>2906</v>
      </c>
    </row>
    <row r="211" spans="1:65" s="2" customFormat="1" ht="16.5" customHeight="1">
      <c r="A211" s="39"/>
      <c r="B211" s="40"/>
      <c r="C211" s="245" t="s">
        <v>1228</v>
      </c>
      <c r="D211" s="245" t="s">
        <v>220</v>
      </c>
      <c r="E211" s="246" t="s">
        <v>2817</v>
      </c>
      <c r="F211" s="247" t="s">
        <v>2818</v>
      </c>
      <c r="G211" s="248" t="s">
        <v>2813</v>
      </c>
      <c r="H211" s="249">
        <v>38</v>
      </c>
      <c r="I211" s="250"/>
      <c r="J211" s="251">
        <f>ROUND(I211*H211,2)</f>
        <v>0</v>
      </c>
      <c r="K211" s="247" t="s">
        <v>1</v>
      </c>
      <c r="L211" s="252"/>
      <c r="M211" s="253" t="s">
        <v>1</v>
      </c>
      <c r="N211" s="254" t="s">
        <v>41</v>
      </c>
      <c r="O211" s="92"/>
      <c r="P211" s="236">
        <f>O211*H211</f>
        <v>0</v>
      </c>
      <c r="Q211" s="236">
        <v>0</v>
      </c>
      <c r="R211" s="236">
        <f>Q211*H211</f>
        <v>0</v>
      </c>
      <c r="S211" s="236">
        <v>0</v>
      </c>
      <c r="T211" s="237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8" t="s">
        <v>477</v>
      </c>
      <c r="AT211" s="238" t="s">
        <v>220</v>
      </c>
      <c r="AU211" s="238" t="s">
        <v>83</v>
      </c>
      <c r="AY211" s="18" t="s">
        <v>156</v>
      </c>
      <c r="BE211" s="239">
        <f>IF(N211="základní",J211,0)</f>
        <v>0</v>
      </c>
      <c r="BF211" s="239">
        <f>IF(N211="snížená",J211,0)</f>
        <v>0</v>
      </c>
      <c r="BG211" s="239">
        <f>IF(N211="zákl. přenesená",J211,0)</f>
        <v>0</v>
      </c>
      <c r="BH211" s="239">
        <f>IF(N211="sníž. přenesená",J211,0)</f>
        <v>0</v>
      </c>
      <c r="BI211" s="239">
        <f>IF(N211="nulová",J211,0)</f>
        <v>0</v>
      </c>
      <c r="BJ211" s="18" t="s">
        <v>83</v>
      </c>
      <c r="BK211" s="239">
        <f>ROUND(I211*H211,2)</f>
        <v>0</v>
      </c>
      <c r="BL211" s="18" t="s">
        <v>335</v>
      </c>
      <c r="BM211" s="238" t="s">
        <v>2907</v>
      </c>
    </row>
    <row r="212" spans="1:65" s="2" customFormat="1" ht="16.5" customHeight="1">
      <c r="A212" s="39"/>
      <c r="B212" s="40"/>
      <c r="C212" s="227" t="s">
        <v>1232</v>
      </c>
      <c r="D212" s="227" t="s">
        <v>159</v>
      </c>
      <c r="E212" s="228" t="s">
        <v>2820</v>
      </c>
      <c r="F212" s="229" t="s">
        <v>2758</v>
      </c>
      <c r="G212" s="230" t="s">
        <v>2813</v>
      </c>
      <c r="H212" s="231">
        <v>38</v>
      </c>
      <c r="I212" s="232"/>
      <c r="J212" s="233">
        <f>ROUND(I212*H212,2)</f>
        <v>0</v>
      </c>
      <c r="K212" s="229" t="s">
        <v>1</v>
      </c>
      <c r="L212" s="45"/>
      <c r="M212" s="234" t="s">
        <v>1</v>
      </c>
      <c r="N212" s="235" t="s">
        <v>41</v>
      </c>
      <c r="O212" s="92"/>
      <c r="P212" s="236">
        <f>O212*H212</f>
        <v>0</v>
      </c>
      <c r="Q212" s="236">
        <v>0</v>
      </c>
      <c r="R212" s="236">
        <f>Q212*H212</f>
        <v>0</v>
      </c>
      <c r="S212" s="236">
        <v>0</v>
      </c>
      <c r="T212" s="237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8" t="s">
        <v>335</v>
      </c>
      <c r="AT212" s="238" t="s">
        <v>159</v>
      </c>
      <c r="AU212" s="238" t="s">
        <v>83</v>
      </c>
      <c r="AY212" s="18" t="s">
        <v>156</v>
      </c>
      <c r="BE212" s="239">
        <f>IF(N212="základní",J212,0)</f>
        <v>0</v>
      </c>
      <c r="BF212" s="239">
        <f>IF(N212="snížená",J212,0)</f>
        <v>0</v>
      </c>
      <c r="BG212" s="239">
        <f>IF(N212="zákl. přenesená",J212,0)</f>
        <v>0</v>
      </c>
      <c r="BH212" s="239">
        <f>IF(N212="sníž. přenesená",J212,0)</f>
        <v>0</v>
      </c>
      <c r="BI212" s="239">
        <f>IF(N212="nulová",J212,0)</f>
        <v>0</v>
      </c>
      <c r="BJ212" s="18" t="s">
        <v>83</v>
      </c>
      <c r="BK212" s="239">
        <f>ROUND(I212*H212,2)</f>
        <v>0</v>
      </c>
      <c r="BL212" s="18" t="s">
        <v>335</v>
      </c>
      <c r="BM212" s="238" t="s">
        <v>2908</v>
      </c>
    </row>
    <row r="213" spans="1:65" s="2" customFormat="1" ht="24.15" customHeight="1">
      <c r="A213" s="39"/>
      <c r="B213" s="40"/>
      <c r="C213" s="245" t="s">
        <v>1236</v>
      </c>
      <c r="D213" s="245" t="s">
        <v>220</v>
      </c>
      <c r="E213" s="246" t="s">
        <v>2822</v>
      </c>
      <c r="F213" s="247" t="s">
        <v>2823</v>
      </c>
      <c r="G213" s="248" t="s">
        <v>1</v>
      </c>
      <c r="H213" s="249">
        <v>0</v>
      </c>
      <c r="I213" s="250"/>
      <c r="J213" s="251">
        <f>ROUND(I213*H213,2)</f>
        <v>0</v>
      </c>
      <c r="K213" s="247" t="s">
        <v>1</v>
      </c>
      <c r="L213" s="252"/>
      <c r="M213" s="253" t="s">
        <v>1</v>
      </c>
      <c r="N213" s="254" t="s">
        <v>41</v>
      </c>
      <c r="O213" s="92"/>
      <c r="P213" s="236">
        <f>O213*H213</f>
        <v>0</v>
      </c>
      <c r="Q213" s="236">
        <v>0</v>
      </c>
      <c r="R213" s="236">
        <f>Q213*H213</f>
        <v>0</v>
      </c>
      <c r="S213" s="236">
        <v>0</v>
      </c>
      <c r="T213" s="237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8" t="s">
        <v>477</v>
      </c>
      <c r="AT213" s="238" t="s">
        <v>220</v>
      </c>
      <c r="AU213" s="238" t="s">
        <v>83</v>
      </c>
      <c r="AY213" s="18" t="s">
        <v>156</v>
      </c>
      <c r="BE213" s="239">
        <f>IF(N213="základní",J213,0)</f>
        <v>0</v>
      </c>
      <c r="BF213" s="239">
        <f>IF(N213="snížená",J213,0)</f>
        <v>0</v>
      </c>
      <c r="BG213" s="239">
        <f>IF(N213="zákl. přenesená",J213,0)</f>
        <v>0</v>
      </c>
      <c r="BH213" s="239">
        <f>IF(N213="sníž. přenesená",J213,0)</f>
        <v>0</v>
      </c>
      <c r="BI213" s="239">
        <f>IF(N213="nulová",J213,0)</f>
        <v>0</v>
      </c>
      <c r="BJ213" s="18" t="s">
        <v>83</v>
      </c>
      <c r="BK213" s="239">
        <f>ROUND(I213*H213,2)</f>
        <v>0</v>
      </c>
      <c r="BL213" s="18" t="s">
        <v>335</v>
      </c>
      <c r="BM213" s="238" t="s">
        <v>2909</v>
      </c>
    </row>
    <row r="214" spans="1:65" s="2" customFormat="1" ht="16.5" customHeight="1">
      <c r="A214" s="39"/>
      <c r="B214" s="40"/>
      <c r="C214" s="245" t="s">
        <v>1240</v>
      </c>
      <c r="D214" s="245" t="s">
        <v>220</v>
      </c>
      <c r="E214" s="246" t="s">
        <v>2825</v>
      </c>
      <c r="F214" s="247" t="s">
        <v>2826</v>
      </c>
      <c r="G214" s="248" t="s">
        <v>237</v>
      </c>
      <c r="H214" s="249">
        <v>1</v>
      </c>
      <c r="I214" s="250"/>
      <c r="J214" s="251">
        <f>ROUND(I214*H214,2)</f>
        <v>0</v>
      </c>
      <c r="K214" s="247" t="s">
        <v>1</v>
      </c>
      <c r="L214" s="252"/>
      <c r="M214" s="253" t="s">
        <v>1</v>
      </c>
      <c r="N214" s="254" t="s">
        <v>41</v>
      </c>
      <c r="O214" s="92"/>
      <c r="P214" s="236">
        <f>O214*H214</f>
        <v>0</v>
      </c>
      <c r="Q214" s="236">
        <v>0</v>
      </c>
      <c r="R214" s="236">
        <f>Q214*H214</f>
        <v>0</v>
      </c>
      <c r="S214" s="236">
        <v>0</v>
      </c>
      <c r="T214" s="237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8" t="s">
        <v>477</v>
      </c>
      <c r="AT214" s="238" t="s">
        <v>220</v>
      </c>
      <c r="AU214" s="238" t="s">
        <v>83</v>
      </c>
      <c r="AY214" s="18" t="s">
        <v>156</v>
      </c>
      <c r="BE214" s="239">
        <f>IF(N214="základní",J214,0)</f>
        <v>0</v>
      </c>
      <c r="BF214" s="239">
        <f>IF(N214="snížená",J214,0)</f>
        <v>0</v>
      </c>
      <c r="BG214" s="239">
        <f>IF(N214="zákl. přenesená",J214,0)</f>
        <v>0</v>
      </c>
      <c r="BH214" s="239">
        <f>IF(N214="sníž. přenesená",J214,0)</f>
        <v>0</v>
      </c>
      <c r="BI214" s="239">
        <f>IF(N214="nulová",J214,0)</f>
        <v>0</v>
      </c>
      <c r="BJ214" s="18" t="s">
        <v>83</v>
      </c>
      <c r="BK214" s="239">
        <f>ROUND(I214*H214,2)</f>
        <v>0</v>
      </c>
      <c r="BL214" s="18" t="s">
        <v>335</v>
      </c>
      <c r="BM214" s="238" t="s">
        <v>2910</v>
      </c>
    </row>
    <row r="215" spans="1:65" s="2" customFormat="1" ht="16.5" customHeight="1">
      <c r="A215" s="39"/>
      <c r="B215" s="40"/>
      <c r="C215" s="227" t="s">
        <v>1244</v>
      </c>
      <c r="D215" s="227" t="s">
        <v>159</v>
      </c>
      <c r="E215" s="228" t="s">
        <v>2828</v>
      </c>
      <c r="F215" s="229" t="s">
        <v>2758</v>
      </c>
      <c r="G215" s="230" t="s">
        <v>237</v>
      </c>
      <c r="H215" s="231">
        <v>1</v>
      </c>
      <c r="I215" s="232"/>
      <c r="J215" s="233">
        <f>ROUND(I215*H215,2)</f>
        <v>0</v>
      </c>
      <c r="K215" s="229" t="s">
        <v>1</v>
      </c>
      <c r="L215" s="45"/>
      <c r="M215" s="234" t="s">
        <v>1</v>
      </c>
      <c r="N215" s="235" t="s">
        <v>41</v>
      </c>
      <c r="O215" s="92"/>
      <c r="P215" s="236">
        <f>O215*H215</f>
        <v>0</v>
      </c>
      <c r="Q215" s="236">
        <v>0</v>
      </c>
      <c r="R215" s="236">
        <f>Q215*H215</f>
        <v>0</v>
      </c>
      <c r="S215" s="236">
        <v>0</v>
      </c>
      <c r="T215" s="237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8" t="s">
        <v>335</v>
      </c>
      <c r="AT215" s="238" t="s">
        <v>159</v>
      </c>
      <c r="AU215" s="238" t="s">
        <v>83</v>
      </c>
      <c r="AY215" s="18" t="s">
        <v>156</v>
      </c>
      <c r="BE215" s="239">
        <f>IF(N215="základní",J215,0)</f>
        <v>0</v>
      </c>
      <c r="BF215" s="239">
        <f>IF(N215="snížená",J215,0)</f>
        <v>0</v>
      </c>
      <c r="BG215" s="239">
        <f>IF(N215="zákl. přenesená",J215,0)</f>
        <v>0</v>
      </c>
      <c r="BH215" s="239">
        <f>IF(N215="sníž. přenesená",J215,0)</f>
        <v>0</v>
      </c>
      <c r="BI215" s="239">
        <f>IF(N215="nulová",J215,0)</f>
        <v>0</v>
      </c>
      <c r="BJ215" s="18" t="s">
        <v>83</v>
      </c>
      <c r="BK215" s="239">
        <f>ROUND(I215*H215,2)</f>
        <v>0</v>
      </c>
      <c r="BL215" s="18" t="s">
        <v>335</v>
      </c>
      <c r="BM215" s="238" t="s">
        <v>2911</v>
      </c>
    </row>
    <row r="216" spans="1:65" s="2" customFormat="1" ht="21.75" customHeight="1">
      <c r="A216" s="39"/>
      <c r="B216" s="40"/>
      <c r="C216" s="227" t="s">
        <v>1250</v>
      </c>
      <c r="D216" s="227" t="s">
        <v>159</v>
      </c>
      <c r="E216" s="228" t="s">
        <v>2830</v>
      </c>
      <c r="F216" s="229" t="s">
        <v>2831</v>
      </c>
      <c r="G216" s="230" t="s">
        <v>237</v>
      </c>
      <c r="H216" s="231">
        <v>8</v>
      </c>
      <c r="I216" s="232"/>
      <c r="J216" s="233">
        <f>ROUND(I216*H216,2)</f>
        <v>0</v>
      </c>
      <c r="K216" s="229" t="s">
        <v>1</v>
      </c>
      <c r="L216" s="45"/>
      <c r="M216" s="234" t="s">
        <v>1</v>
      </c>
      <c r="N216" s="235" t="s">
        <v>41</v>
      </c>
      <c r="O216" s="92"/>
      <c r="P216" s="236">
        <f>O216*H216</f>
        <v>0</v>
      </c>
      <c r="Q216" s="236">
        <v>0</v>
      </c>
      <c r="R216" s="236">
        <f>Q216*H216</f>
        <v>0</v>
      </c>
      <c r="S216" s="236">
        <v>0</v>
      </c>
      <c r="T216" s="237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8" t="s">
        <v>335</v>
      </c>
      <c r="AT216" s="238" t="s">
        <v>159</v>
      </c>
      <c r="AU216" s="238" t="s">
        <v>83</v>
      </c>
      <c r="AY216" s="18" t="s">
        <v>156</v>
      </c>
      <c r="BE216" s="239">
        <f>IF(N216="základní",J216,0)</f>
        <v>0</v>
      </c>
      <c r="BF216" s="239">
        <f>IF(N216="snížená",J216,0)</f>
        <v>0</v>
      </c>
      <c r="BG216" s="239">
        <f>IF(N216="zákl. přenesená",J216,0)</f>
        <v>0</v>
      </c>
      <c r="BH216" s="239">
        <f>IF(N216="sníž. přenesená",J216,0)</f>
        <v>0</v>
      </c>
      <c r="BI216" s="239">
        <f>IF(N216="nulová",J216,0)</f>
        <v>0</v>
      </c>
      <c r="BJ216" s="18" t="s">
        <v>83</v>
      </c>
      <c r="BK216" s="239">
        <f>ROUND(I216*H216,2)</f>
        <v>0</v>
      </c>
      <c r="BL216" s="18" t="s">
        <v>335</v>
      </c>
      <c r="BM216" s="238" t="s">
        <v>2912</v>
      </c>
    </row>
    <row r="217" spans="1:65" s="2" customFormat="1" ht="16.5" customHeight="1">
      <c r="A217" s="39"/>
      <c r="B217" s="40"/>
      <c r="C217" s="227" t="s">
        <v>1254</v>
      </c>
      <c r="D217" s="227" t="s">
        <v>159</v>
      </c>
      <c r="E217" s="228" t="s">
        <v>2833</v>
      </c>
      <c r="F217" s="229" t="s">
        <v>2834</v>
      </c>
      <c r="G217" s="230" t="s">
        <v>237</v>
      </c>
      <c r="H217" s="231">
        <v>4</v>
      </c>
      <c r="I217" s="232"/>
      <c r="J217" s="233">
        <f>ROUND(I217*H217,2)</f>
        <v>0</v>
      </c>
      <c r="K217" s="229" t="s">
        <v>1</v>
      </c>
      <c r="L217" s="45"/>
      <c r="M217" s="234" t="s">
        <v>1</v>
      </c>
      <c r="N217" s="235" t="s">
        <v>41</v>
      </c>
      <c r="O217" s="92"/>
      <c r="P217" s="236">
        <f>O217*H217</f>
        <v>0</v>
      </c>
      <c r="Q217" s="236">
        <v>0</v>
      </c>
      <c r="R217" s="236">
        <f>Q217*H217</f>
        <v>0</v>
      </c>
      <c r="S217" s="236">
        <v>0</v>
      </c>
      <c r="T217" s="237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8" t="s">
        <v>335</v>
      </c>
      <c r="AT217" s="238" t="s">
        <v>159</v>
      </c>
      <c r="AU217" s="238" t="s">
        <v>83</v>
      </c>
      <c r="AY217" s="18" t="s">
        <v>156</v>
      </c>
      <c r="BE217" s="239">
        <f>IF(N217="základní",J217,0)</f>
        <v>0</v>
      </c>
      <c r="BF217" s="239">
        <f>IF(N217="snížená",J217,0)</f>
        <v>0</v>
      </c>
      <c r="BG217" s="239">
        <f>IF(N217="zákl. přenesená",J217,0)</f>
        <v>0</v>
      </c>
      <c r="BH217" s="239">
        <f>IF(N217="sníž. přenesená",J217,0)</f>
        <v>0</v>
      </c>
      <c r="BI217" s="239">
        <f>IF(N217="nulová",J217,0)</f>
        <v>0</v>
      </c>
      <c r="BJ217" s="18" t="s">
        <v>83</v>
      </c>
      <c r="BK217" s="239">
        <f>ROUND(I217*H217,2)</f>
        <v>0</v>
      </c>
      <c r="BL217" s="18" t="s">
        <v>335</v>
      </c>
      <c r="BM217" s="238" t="s">
        <v>2913</v>
      </c>
    </row>
    <row r="218" spans="1:63" s="12" customFormat="1" ht="25.9" customHeight="1">
      <c r="A218" s="12"/>
      <c r="B218" s="211"/>
      <c r="C218" s="212"/>
      <c r="D218" s="213" t="s">
        <v>75</v>
      </c>
      <c r="E218" s="214" t="s">
        <v>2665</v>
      </c>
      <c r="F218" s="214" t="s">
        <v>2914</v>
      </c>
      <c r="G218" s="212"/>
      <c r="H218" s="212"/>
      <c r="I218" s="215"/>
      <c r="J218" s="216">
        <f>BK218</f>
        <v>0</v>
      </c>
      <c r="K218" s="212"/>
      <c r="L218" s="217"/>
      <c r="M218" s="218"/>
      <c r="N218" s="219"/>
      <c r="O218" s="219"/>
      <c r="P218" s="220">
        <f>SUM(P219:P231)</f>
        <v>0</v>
      </c>
      <c r="Q218" s="219"/>
      <c r="R218" s="220">
        <f>SUM(R219:R231)</f>
        <v>0</v>
      </c>
      <c r="S218" s="219"/>
      <c r="T218" s="221">
        <f>SUM(T219:T231)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22" t="s">
        <v>83</v>
      </c>
      <c r="AT218" s="223" t="s">
        <v>75</v>
      </c>
      <c r="AU218" s="223" t="s">
        <v>76</v>
      </c>
      <c r="AY218" s="222" t="s">
        <v>156</v>
      </c>
      <c r="BK218" s="224">
        <f>SUM(BK219:BK231)</f>
        <v>0</v>
      </c>
    </row>
    <row r="219" spans="1:65" s="2" customFormat="1" ht="24.15" customHeight="1">
      <c r="A219" s="39"/>
      <c r="B219" s="40"/>
      <c r="C219" s="245" t="s">
        <v>1260</v>
      </c>
      <c r="D219" s="245" t="s">
        <v>220</v>
      </c>
      <c r="E219" s="246" t="s">
        <v>2915</v>
      </c>
      <c r="F219" s="247" t="s">
        <v>2916</v>
      </c>
      <c r="G219" s="248" t="s">
        <v>2526</v>
      </c>
      <c r="H219" s="249">
        <v>1</v>
      </c>
      <c r="I219" s="250"/>
      <c r="J219" s="251">
        <f>ROUND(I219*H219,2)</f>
        <v>0</v>
      </c>
      <c r="K219" s="247" t="s">
        <v>1</v>
      </c>
      <c r="L219" s="252"/>
      <c r="M219" s="253" t="s">
        <v>1</v>
      </c>
      <c r="N219" s="254" t="s">
        <v>41</v>
      </c>
      <c r="O219" s="92"/>
      <c r="P219" s="236">
        <f>O219*H219</f>
        <v>0</v>
      </c>
      <c r="Q219" s="236">
        <v>0</v>
      </c>
      <c r="R219" s="236">
        <f>Q219*H219</f>
        <v>0</v>
      </c>
      <c r="S219" s="236">
        <v>0</v>
      </c>
      <c r="T219" s="237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8" t="s">
        <v>477</v>
      </c>
      <c r="AT219" s="238" t="s">
        <v>220</v>
      </c>
      <c r="AU219" s="238" t="s">
        <v>83</v>
      </c>
      <c r="AY219" s="18" t="s">
        <v>156</v>
      </c>
      <c r="BE219" s="239">
        <f>IF(N219="základní",J219,0)</f>
        <v>0</v>
      </c>
      <c r="BF219" s="239">
        <f>IF(N219="snížená",J219,0)</f>
        <v>0</v>
      </c>
      <c r="BG219" s="239">
        <f>IF(N219="zákl. přenesená",J219,0)</f>
        <v>0</v>
      </c>
      <c r="BH219" s="239">
        <f>IF(N219="sníž. přenesená",J219,0)</f>
        <v>0</v>
      </c>
      <c r="BI219" s="239">
        <f>IF(N219="nulová",J219,0)</f>
        <v>0</v>
      </c>
      <c r="BJ219" s="18" t="s">
        <v>83</v>
      </c>
      <c r="BK219" s="239">
        <f>ROUND(I219*H219,2)</f>
        <v>0</v>
      </c>
      <c r="BL219" s="18" t="s">
        <v>335</v>
      </c>
      <c r="BM219" s="238" t="s">
        <v>2917</v>
      </c>
    </row>
    <row r="220" spans="1:65" s="2" customFormat="1" ht="16.5" customHeight="1">
      <c r="A220" s="39"/>
      <c r="B220" s="40"/>
      <c r="C220" s="227" t="s">
        <v>1265</v>
      </c>
      <c r="D220" s="227" t="s">
        <v>159</v>
      </c>
      <c r="E220" s="228" t="s">
        <v>2918</v>
      </c>
      <c r="F220" s="229" t="s">
        <v>2758</v>
      </c>
      <c r="G220" s="230" t="s">
        <v>2526</v>
      </c>
      <c r="H220" s="231">
        <v>1</v>
      </c>
      <c r="I220" s="232"/>
      <c r="J220" s="233">
        <f>ROUND(I220*H220,2)</f>
        <v>0</v>
      </c>
      <c r="K220" s="229" t="s">
        <v>1</v>
      </c>
      <c r="L220" s="45"/>
      <c r="M220" s="234" t="s">
        <v>1</v>
      </c>
      <c r="N220" s="235" t="s">
        <v>41</v>
      </c>
      <c r="O220" s="92"/>
      <c r="P220" s="236">
        <f>O220*H220</f>
        <v>0</v>
      </c>
      <c r="Q220" s="236">
        <v>0</v>
      </c>
      <c r="R220" s="236">
        <f>Q220*H220</f>
        <v>0</v>
      </c>
      <c r="S220" s="236">
        <v>0</v>
      </c>
      <c r="T220" s="237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8" t="s">
        <v>335</v>
      </c>
      <c r="AT220" s="238" t="s">
        <v>159</v>
      </c>
      <c r="AU220" s="238" t="s">
        <v>83</v>
      </c>
      <c r="AY220" s="18" t="s">
        <v>156</v>
      </c>
      <c r="BE220" s="239">
        <f>IF(N220="základní",J220,0)</f>
        <v>0</v>
      </c>
      <c r="BF220" s="239">
        <f>IF(N220="snížená",J220,0)</f>
        <v>0</v>
      </c>
      <c r="BG220" s="239">
        <f>IF(N220="zákl. přenesená",J220,0)</f>
        <v>0</v>
      </c>
      <c r="BH220" s="239">
        <f>IF(N220="sníž. přenesená",J220,0)</f>
        <v>0</v>
      </c>
      <c r="BI220" s="239">
        <f>IF(N220="nulová",J220,0)</f>
        <v>0</v>
      </c>
      <c r="BJ220" s="18" t="s">
        <v>83</v>
      </c>
      <c r="BK220" s="239">
        <f>ROUND(I220*H220,2)</f>
        <v>0</v>
      </c>
      <c r="BL220" s="18" t="s">
        <v>335</v>
      </c>
      <c r="BM220" s="238" t="s">
        <v>2919</v>
      </c>
    </row>
    <row r="221" spans="1:65" s="2" customFormat="1" ht="16.5" customHeight="1">
      <c r="A221" s="39"/>
      <c r="B221" s="40"/>
      <c r="C221" s="245" t="s">
        <v>1269</v>
      </c>
      <c r="D221" s="245" t="s">
        <v>220</v>
      </c>
      <c r="E221" s="246" t="s">
        <v>2920</v>
      </c>
      <c r="F221" s="247" t="s">
        <v>2921</v>
      </c>
      <c r="G221" s="248" t="s">
        <v>2526</v>
      </c>
      <c r="H221" s="249">
        <v>1</v>
      </c>
      <c r="I221" s="250"/>
      <c r="J221" s="251">
        <f>ROUND(I221*H221,2)</f>
        <v>0</v>
      </c>
      <c r="K221" s="247" t="s">
        <v>1</v>
      </c>
      <c r="L221" s="252"/>
      <c r="M221" s="253" t="s">
        <v>1</v>
      </c>
      <c r="N221" s="254" t="s">
        <v>41</v>
      </c>
      <c r="O221" s="92"/>
      <c r="P221" s="236">
        <f>O221*H221</f>
        <v>0</v>
      </c>
      <c r="Q221" s="236">
        <v>0</v>
      </c>
      <c r="R221" s="236">
        <f>Q221*H221</f>
        <v>0</v>
      </c>
      <c r="S221" s="236">
        <v>0</v>
      </c>
      <c r="T221" s="237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8" t="s">
        <v>477</v>
      </c>
      <c r="AT221" s="238" t="s">
        <v>220</v>
      </c>
      <c r="AU221" s="238" t="s">
        <v>83</v>
      </c>
      <c r="AY221" s="18" t="s">
        <v>156</v>
      </c>
      <c r="BE221" s="239">
        <f>IF(N221="základní",J221,0)</f>
        <v>0</v>
      </c>
      <c r="BF221" s="239">
        <f>IF(N221="snížená",J221,0)</f>
        <v>0</v>
      </c>
      <c r="BG221" s="239">
        <f>IF(N221="zákl. přenesená",J221,0)</f>
        <v>0</v>
      </c>
      <c r="BH221" s="239">
        <f>IF(N221="sníž. přenesená",J221,0)</f>
        <v>0</v>
      </c>
      <c r="BI221" s="239">
        <f>IF(N221="nulová",J221,0)</f>
        <v>0</v>
      </c>
      <c r="BJ221" s="18" t="s">
        <v>83</v>
      </c>
      <c r="BK221" s="239">
        <f>ROUND(I221*H221,2)</f>
        <v>0</v>
      </c>
      <c r="BL221" s="18" t="s">
        <v>335</v>
      </c>
      <c r="BM221" s="238" t="s">
        <v>2922</v>
      </c>
    </row>
    <row r="222" spans="1:65" s="2" customFormat="1" ht="16.5" customHeight="1">
      <c r="A222" s="39"/>
      <c r="B222" s="40"/>
      <c r="C222" s="227" t="s">
        <v>1275</v>
      </c>
      <c r="D222" s="227" t="s">
        <v>159</v>
      </c>
      <c r="E222" s="228" t="s">
        <v>2923</v>
      </c>
      <c r="F222" s="229" t="s">
        <v>2758</v>
      </c>
      <c r="G222" s="230" t="s">
        <v>2526</v>
      </c>
      <c r="H222" s="231">
        <v>1</v>
      </c>
      <c r="I222" s="232"/>
      <c r="J222" s="233">
        <f>ROUND(I222*H222,2)</f>
        <v>0</v>
      </c>
      <c r="K222" s="229" t="s">
        <v>1</v>
      </c>
      <c r="L222" s="45"/>
      <c r="M222" s="234" t="s">
        <v>1</v>
      </c>
      <c r="N222" s="235" t="s">
        <v>41</v>
      </c>
      <c r="O222" s="92"/>
      <c r="P222" s="236">
        <f>O222*H222</f>
        <v>0</v>
      </c>
      <c r="Q222" s="236">
        <v>0</v>
      </c>
      <c r="R222" s="236">
        <f>Q222*H222</f>
        <v>0</v>
      </c>
      <c r="S222" s="236">
        <v>0</v>
      </c>
      <c r="T222" s="237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8" t="s">
        <v>335</v>
      </c>
      <c r="AT222" s="238" t="s">
        <v>159</v>
      </c>
      <c r="AU222" s="238" t="s">
        <v>83</v>
      </c>
      <c r="AY222" s="18" t="s">
        <v>156</v>
      </c>
      <c r="BE222" s="239">
        <f>IF(N222="základní",J222,0)</f>
        <v>0</v>
      </c>
      <c r="BF222" s="239">
        <f>IF(N222="snížená",J222,0)</f>
        <v>0</v>
      </c>
      <c r="BG222" s="239">
        <f>IF(N222="zákl. přenesená",J222,0)</f>
        <v>0</v>
      </c>
      <c r="BH222" s="239">
        <f>IF(N222="sníž. přenesená",J222,0)</f>
        <v>0</v>
      </c>
      <c r="BI222" s="239">
        <f>IF(N222="nulová",J222,0)</f>
        <v>0</v>
      </c>
      <c r="BJ222" s="18" t="s">
        <v>83</v>
      </c>
      <c r="BK222" s="239">
        <f>ROUND(I222*H222,2)</f>
        <v>0</v>
      </c>
      <c r="BL222" s="18" t="s">
        <v>335</v>
      </c>
      <c r="BM222" s="238" t="s">
        <v>2924</v>
      </c>
    </row>
    <row r="223" spans="1:65" s="2" customFormat="1" ht="16.5" customHeight="1">
      <c r="A223" s="39"/>
      <c r="B223" s="40"/>
      <c r="C223" s="245" t="s">
        <v>249</v>
      </c>
      <c r="D223" s="245" t="s">
        <v>220</v>
      </c>
      <c r="E223" s="246" t="s">
        <v>2925</v>
      </c>
      <c r="F223" s="247" t="s">
        <v>2926</v>
      </c>
      <c r="G223" s="248" t="s">
        <v>2526</v>
      </c>
      <c r="H223" s="249">
        <v>2</v>
      </c>
      <c r="I223" s="250"/>
      <c r="J223" s="251">
        <f>ROUND(I223*H223,2)</f>
        <v>0</v>
      </c>
      <c r="K223" s="247" t="s">
        <v>1</v>
      </c>
      <c r="L223" s="252"/>
      <c r="M223" s="253" t="s">
        <v>1</v>
      </c>
      <c r="N223" s="254" t="s">
        <v>41</v>
      </c>
      <c r="O223" s="92"/>
      <c r="P223" s="236">
        <f>O223*H223</f>
        <v>0</v>
      </c>
      <c r="Q223" s="236">
        <v>0</v>
      </c>
      <c r="R223" s="236">
        <f>Q223*H223</f>
        <v>0</v>
      </c>
      <c r="S223" s="236">
        <v>0</v>
      </c>
      <c r="T223" s="237">
        <f>S223*H223</f>
        <v>0</v>
      </c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R223" s="238" t="s">
        <v>477</v>
      </c>
      <c r="AT223" s="238" t="s">
        <v>220</v>
      </c>
      <c r="AU223" s="238" t="s">
        <v>83</v>
      </c>
      <c r="AY223" s="18" t="s">
        <v>156</v>
      </c>
      <c r="BE223" s="239">
        <f>IF(N223="základní",J223,0)</f>
        <v>0</v>
      </c>
      <c r="BF223" s="239">
        <f>IF(N223="snížená",J223,0)</f>
        <v>0</v>
      </c>
      <c r="BG223" s="239">
        <f>IF(N223="zákl. přenesená",J223,0)</f>
        <v>0</v>
      </c>
      <c r="BH223" s="239">
        <f>IF(N223="sníž. přenesená",J223,0)</f>
        <v>0</v>
      </c>
      <c r="BI223" s="239">
        <f>IF(N223="nulová",J223,0)</f>
        <v>0</v>
      </c>
      <c r="BJ223" s="18" t="s">
        <v>83</v>
      </c>
      <c r="BK223" s="239">
        <f>ROUND(I223*H223,2)</f>
        <v>0</v>
      </c>
      <c r="BL223" s="18" t="s">
        <v>335</v>
      </c>
      <c r="BM223" s="238" t="s">
        <v>2927</v>
      </c>
    </row>
    <row r="224" spans="1:65" s="2" customFormat="1" ht="16.5" customHeight="1">
      <c r="A224" s="39"/>
      <c r="B224" s="40"/>
      <c r="C224" s="227" t="s">
        <v>959</v>
      </c>
      <c r="D224" s="227" t="s">
        <v>159</v>
      </c>
      <c r="E224" s="228" t="s">
        <v>2928</v>
      </c>
      <c r="F224" s="229" t="s">
        <v>2758</v>
      </c>
      <c r="G224" s="230" t="s">
        <v>2526</v>
      </c>
      <c r="H224" s="231">
        <v>2</v>
      </c>
      <c r="I224" s="232"/>
      <c r="J224" s="233">
        <f>ROUND(I224*H224,2)</f>
        <v>0</v>
      </c>
      <c r="K224" s="229" t="s">
        <v>1</v>
      </c>
      <c r="L224" s="45"/>
      <c r="M224" s="234" t="s">
        <v>1</v>
      </c>
      <c r="N224" s="235" t="s">
        <v>41</v>
      </c>
      <c r="O224" s="92"/>
      <c r="P224" s="236">
        <f>O224*H224</f>
        <v>0</v>
      </c>
      <c r="Q224" s="236">
        <v>0</v>
      </c>
      <c r="R224" s="236">
        <f>Q224*H224</f>
        <v>0</v>
      </c>
      <c r="S224" s="236">
        <v>0</v>
      </c>
      <c r="T224" s="237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8" t="s">
        <v>335</v>
      </c>
      <c r="AT224" s="238" t="s">
        <v>159</v>
      </c>
      <c r="AU224" s="238" t="s">
        <v>83</v>
      </c>
      <c r="AY224" s="18" t="s">
        <v>156</v>
      </c>
      <c r="BE224" s="239">
        <f>IF(N224="základní",J224,0)</f>
        <v>0</v>
      </c>
      <c r="BF224" s="239">
        <f>IF(N224="snížená",J224,0)</f>
        <v>0</v>
      </c>
      <c r="BG224" s="239">
        <f>IF(N224="zákl. přenesená",J224,0)</f>
        <v>0</v>
      </c>
      <c r="BH224" s="239">
        <f>IF(N224="sníž. přenesená",J224,0)</f>
        <v>0</v>
      </c>
      <c r="BI224" s="239">
        <f>IF(N224="nulová",J224,0)</f>
        <v>0</v>
      </c>
      <c r="BJ224" s="18" t="s">
        <v>83</v>
      </c>
      <c r="BK224" s="239">
        <f>ROUND(I224*H224,2)</f>
        <v>0</v>
      </c>
      <c r="BL224" s="18" t="s">
        <v>335</v>
      </c>
      <c r="BM224" s="238" t="s">
        <v>2929</v>
      </c>
    </row>
    <row r="225" spans="1:65" s="2" customFormat="1" ht="24.15" customHeight="1">
      <c r="A225" s="39"/>
      <c r="B225" s="40"/>
      <c r="C225" s="245" t="s">
        <v>254</v>
      </c>
      <c r="D225" s="245" t="s">
        <v>220</v>
      </c>
      <c r="E225" s="246" t="s">
        <v>2808</v>
      </c>
      <c r="F225" s="247" t="s">
        <v>2809</v>
      </c>
      <c r="G225" s="248" t="s">
        <v>1</v>
      </c>
      <c r="H225" s="249">
        <v>0</v>
      </c>
      <c r="I225" s="250"/>
      <c r="J225" s="251">
        <f>ROUND(I225*H225,2)</f>
        <v>0</v>
      </c>
      <c r="K225" s="247" t="s">
        <v>1</v>
      </c>
      <c r="L225" s="252"/>
      <c r="M225" s="253" t="s">
        <v>1</v>
      </c>
      <c r="N225" s="254" t="s">
        <v>41</v>
      </c>
      <c r="O225" s="92"/>
      <c r="P225" s="236">
        <f>O225*H225</f>
        <v>0</v>
      </c>
      <c r="Q225" s="236">
        <v>0</v>
      </c>
      <c r="R225" s="236">
        <f>Q225*H225</f>
        <v>0</v>
      </c>
      <c r="S225" s="236">
        <v>0</v>
      </c>
      <c r="T225" s="237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8" t="s">
        <v>477</v>
      </c>
      <c r="AT225" s="238" t="s">
        <v>220</v>
      </c>
      <c r="AU225" s="238" t="s">
        <v>83</v>
      </c>
      <c r="AY225" s="18" t="s">
        <v>156</v>
      </c>
      <c r="BE225" s="239">
        <f>IF(N225="základní",J225,0)</f>
        <v>0</v>
      </c>
      <c r="BF225" s="239">
        <f>IF(N225="snížená",J225,0)</f>
        <v>0</v>
      </c>
      <c r="BG225" s="239">
        <f>IF(N225="zákl. přenesená",J225,0)</f>
        <v>0</v>
      </c>
      <c r="BH225" s="239">
        <f>IF(N225="sníž. přenesená",J225,0)</f>
        <v>0</v>
      </c>
      <c r="BI225" s="239">
        <f>IF(N225="nulová",J225,0)</f>
        <v>0</v>
      </c>
      <c r="BJ225" s="18" t="s">
        <v>83</v>
      </c>
      <c r="BK225" s="239">
        <f>ROUND(I225*H225,2)</f>
        <v>0</v>
      </c>
      <c r="BL225" s="18" t="s">
        <v>335</v>
      </c>
      <c r="BM225" s="238" t="s">
        <v>2930</v>
      </c>
    </row>
    <row r="226" spans="1:65" s="2" customFormat="1" ht="16.5" customHeight="1">
      <c r="A226" s="39"/>
      <c r="B226" s="40"/>
      <c r="C226" s="245" t="s">
        <v>1294</v>
      </c>
      <c r="D226" s="245" t="s">
        <v>220</v>
      </c>
      <c r="E226" s="246" t="s">
        <v>2931</v>
      </c>
      <c r="F226" s="247" t="s">
        <v>2932</v>
      </c>
      <c r="G226" s="248" t="s">
        <v>2813</v>
      </c>
      <c r="H226" s="249">
        <v>3</v>
      </c>
      <c r="I226" s="250"/>
      <c r="J226" s="251">
        <f>ROUND(I226*H226,2)</f>
        <v>0</v>
      </c>
      <c r="K226" s="247" t="s">
        <v>1</v>
      </c>
      <c r="L226" s="252"/>
      <c r="M226" s="253" t="s">
        <v>1</v>
      </c>
      <c r="N226" s="254" t="s">
        <v>41</v>
      </c>
      <c r="O226" s="92"/>
      <c r="P226" s="236">
        <f>O226*H226</f>
        <v>0</v>
      </c>
      <c r="Q226" s="236">
        <v>0</v>
      </c>
      <c r="R226" s="236">
        <f>Q226*H226</f>
        <v>0</v>
      </c>
      <c r="S226" s="236">
        <v>0</v>
      </c>
      <c r="T226" s="237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8" t="s">
        <v>477</v>
      </c>
      <c r="AT226" s="238" t="s">
        <v>220</v>
      </c>
      <c r="AU226" s="238" t="s">
        <v>83</v>
      </c>
      <c r="AY226" s="18" t="s">
        <v>156</v>
      </c>
      <c r="BE226" s="239">
        <f>IF(N226="základní",J226,0)</f>
        <v>0</v>
      </c>
      <c r="BF226" s="239">
        <f>IF(N226="snížená",J226,0)</f>
        <v>0</v>
      </c>
      <c r="BG226" s="239">
        <f>IF(N226="zákl. přenesená",J226,0)</f>
        <v>0</v>
      </c>
      <c r="BH226" s="239">
        <f>IF(N226="sníž. přenesená",J226,0)</f>
        <v>0</v>
      </c>
      <c r="BI226" s="239">
        <f>IF(N226="nulová",J226,0)</f>
        <v>0</v>
      </c>
      <c r="BJ226" s="18" t="s">
        <v>83</v>
      </c>
      <c r="BK226" s="239">
        <f>ROUND(I226*H226,2)</f>
        <v>0</v>
      </c>
      <c r="BL226" s="18" t="s">
        <v>335</v>
      </c>
      <c r="BM226" s="238" t="s">
        <v>2933</v>
      </c>
    </row>
    <row r="227" spans="1:65" s="2" customFormat="1" ht="16.5" customHeight="1">
      <c r="A227" s="39"/>
      <c r="B227" s="40"/>
      <c r="C227" s="227" t="s">
        <v>1299</v>
      </c>
      <c r="D227" s="227" t="s">
        <v>159</v>
      </c>
      <c r="E227" s="228" t="s">
        <v>2934</v>
      </c>
      <c r="F227" s="229" t="s">
        <v>2758</v>
      </c>
      <c r="G227" s="230" t="s">
        <v>2813</v>
      </c>
      <c r="H227" s="231">
        <v>3</v>
      </c>
      <c r="I227" s="232"/>
      <c r="J227" s="233">
        <f>ROUND(I227*H227,2)</f>
        <v>0</v>
      </c>
      <c r="K227" s="229" t="s">
        <v>1</v>
      </c>
      <c r="L227" s="45"/>
      <c r="M227" s="234" t="s">
        <v>1</v>
      </c>
      <c r="N227" s="235" t="s">
        <v>41</v>
      </c>
      <c r="O227" s="92"/>
      <c r="P227" s="236">
        <f>O227*H227</f>
        <v>0</v>
      </c>
      <c r="Q227" s="236">
        <v>0</v>
      </c>
      <c r="R227" s="236">
        <f>Q227*H227</f>
        <v>0</v>
      </c>
      <c r="S227" s="236">
        <v>0</v>
      </c>
      <c r="T227" s="237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8" t="s">
        <v>335</v>
      </c>
      <c r="AT227" s="238" t="s">
        <v>159</v>
      </c>
      <c r="AU227" s="238" t="s">
        <v>83</v>
      </c>
      <c r="AY227" s="18" t="s">
        <v>156</v>
      </c>
      <c r="BE227" s="239">
        <f>IF(N227="základní",J227,0)</f>
        <v>0</v>
      </c>
      <c r="BF227" s="239">
        <f>IF(N227="snížená",J227,0)</f>
        <v>0</v>
      </c>
      <c r="BG227" s="239">
        <f>IF(N227="zákl. přenesená",J227,0)</f>
        <v>0</v>
      </c>
      <c r="BH227" s="239">
        <f>IF(N227="sníž. přenesená",J227,0)</f>
        <v>0</v>
      </c>
      <c r="BI227" s="239">
        <f>IF(N227="nulová",J227,0)</f>
        <v>0</v>
      </c>
      <c r="BJ227" s="18" t="s">
        <v>83</v>
      </c>
      <c r="BK227" s="239">
        <f>ROUND(I227*H227,2)</f>
        <v>0</v>
      </c>
      <c r="BL227" s="18" t="s">
        <v>335</v>
      </c>
      <c r="BM227" s="238" t="s">
        <v>2935</v>
      </c>
    </row>
    <row r="228" spans="1:65" s="2" customFormat="1" ht="24.15" customHeight="1">
      <c r="A228" s="39"/>
      <c r="B228" s="40"/>
      <c r="C228" s="245" t="s">
        <v>1304</v>
      </c>
      <c r="D228" s="245" t="s">
        <v>220</v>
      </c>
      <c r="E228" s="246" t="s">
        <v>2822</v>
      </c>
      <c r="F228" s="247" t="s">
        <v>2823</v>
      </c>
      <c r="G228" s="248" t="s">
        <v>1</v>
      </c>
      <c r="H228" s="249">
        <v>0</v>
      </c>
      <c r="I228" s="250"/>
      <c r="J228" s="251">
        <f>ROUND(I228*H228,2)</f>
        <v>0</v>
      </c>
      <c r="K228" s="247" t="s">
        <v>1</v>
      </c>
      <c r="L228" s="252"/>
      <c r="M228" s="253" t="s">
        <v>1</v>
      </c>
      <c r="N228" s="254" t="s">
        <v>41</v>
      </c>
      <c r="O228" s="92"/>
      <c r="P228" s="236">
        <f>O228*H228</f>
        <v>0</v>
      </c>
      <c r="Q228" s="236">
        <v>0</v>
      </c>
      <c r="R228" s="236">
        <f>Q228*H228</f>
        <v>0</v>
      </c>
      <c r="S228" s="236">
        <v>0</v>
      </c>
      <c r="T228" s="237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8" t="s">
        <v>477</v>
      </c>
      <c r="AT228" s="238" t="s">
        <v>220</v>
      </c>
      <c r="AU228" s="238" t="s">
        <v>83</v>
      </c>
      <c r="AY228" s="18" t="s">
        <v>156</v>
      </c>
      <c r="BE228" s="239">
        <f>IF(N228="základní",J228,0)</f>
        <v>0</v>
      </c>
      <c r="BF228" s="239">
        <f>IF(N228="snížená",J228,0)</f>
        <v>0</v>
      </c>
      <c r="BG228" s="239">
        <f>IF(N228="zákl. přenesená",J228,0)</f>
        <v>0</v>
      </c>
      <c r="BH228" s="239">
        <f>IF(N228="sníž. přenesená",J228,0)</f>
        <v>0</v>
      </c>
      <c r="BI228" s="239">
        <f>IF(N228="nulová",J228,0)</f>
        <v>0</v>
      </c>
      <c r="BJ228" s="18" t="s">
        <v>83</v>
      </c>
      <c r="BK228" s="239">
        <f>ROUND(I228*H228,2)</f>
        <v>0</v>
      </c>
      <c r="BL228" s="18" t="s">
        <v>335</v>
      </c>
      <c r="BM228" s="238" t="s">
        <v>2936</v>
      </c>
    </row>
    <row r="229" spans="1:65" s="2" customFormat="1" ht="16.5" customHeight="1">
      <c r="A229" s="39"/>
      <c r="B229" s="40"/>
      <c r="C229" s="245" t="s">
        <v>1308</v>
      </c>
      <c r="D229" s="245" t="s">
        <v>220</v>
      </c>
      <c r="E229" s="246" t="s">
        <v>2825</v>
      </c>
      <c r="F229" s="247" t="s">
        <v>2826</v>
      </c>
      <c r="G229" s="248" t="s">
        <v>237</v>
      </c>
      <c r="H229" s="249">
        <v>1</v>
      </c>
      <c r="I229" s="250"/>
      <c r="J229" s="251">
        <f>ROUND(I229*H229,2)</f>
        <v>0</v>
      </c>
      <c r="K229" s="247" t="s">
        <v>1</v>
      </c>
      <c r="L229" s="252"/>
      <c r="M229" s="253" t="s">
        <v>1</v>
      </c>
      <c r="N229" s="254" t="s">
        <v>41</v>
      </c>
      <c r="O229" s="92"/>
      <c r="P229" s="236">
        <f>O229*H229</f>
        <v>0</v>
      </c>
      <c r="Q229" s="236">
        <v>0</v>
      </c>
      <c r="R229" s="236">
        <f>Q229*H229</f>
        <v>0</v>
      </c>
      <c r="S229" s="236">
        <v>0</v>
      </c>
      <c r="T229" s="237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38" t="s">
        <v>477</v>
      </c>
      <c r="AT229" s="238" t="s">
        <v>220</v>
      </c>
      <c r="AU229" s="238" t="s">
        <v>83</v>
      </c>
      <c r="AY229" s="18" t="s">
        <v>156</v>
      </c>
      <c r="BE229" s="239">
        <f>IF(N229="základní",J229,0)</f>
        <v>0</v>
      </c>
      <c r="BF229" s="239">
        <f>IF(N229="snížená",J229,0)</f>
        <v>0</v>
      </c>
      <c r="BG229" s="239">
        <f>IF(N229="zákl. přenesená",J229,0)</f>
        <v>0</v>
      </c>
      <c r="BH229" s="239">
        <f>IF(N229="sníž. přenesená",J229,0)</f>
        <v>0</v>
      </c>
      <c r="BI229" s="239">
        <f>IF(N229="nulová",J229,0)</f>
        <v>0</v>
      </c>
      <c r="BJ229" s="18" t="s">
        <v>83</v>
      </c>
      <c r="BK229" s="239">
        <f>ROUND(I229*H229,2)</f>
        <v>0</v>
      </c>
      <c r="BL229" s="18" t="s">
        <v>335</v>
      </c>
      <c r="BM229" s="238" t="s">
        <v>2937</v>
      </c>
    </row>
    <row r="230" spans="1:65" s="2" customFormat="1" ht="16.5" customHeight="1">
      <c r="A230" s="39"/>
      <c r="B230" s="40"/>
      <c r="C230" s="227" t="s">
        <v>1312</v>
      </c>
      <c r="D230" s="227" t="s">
        <v>159</v>
      </c>
      <c r="E230" s="228" t="s">
        <v>2828</v>
      </c>
      <c r="F230" s="229" t="s">
        <v>2758</v>
      </c>
      <c r="G230" s="230" t="s">
        <v>237</v>
      </c>
      <c r="H230" s="231">
        <v>1</v>
      </c>
      <c r="I230" s="232"/>
      <c r="J230" s="233">
        <f>ROUND(I230*H230,2)</f>
        <v>0</v>
      </c>
      <c r="K230" s="229" t="s">
        <v>1</v>
      </c>
      <c r="L230" s="45"/>
      <c r="M230" s="234" t="s">
        <v>1</v>
      </c>
      <c r="N230" s="235" t="s">
        <v>41</v>
      </c>
      <c r="O230" s="92"/>
      <c r="P230" s="236">
        <f>O230*H230</f>
        <v>0</v>
      </c>
      <c r="Q230" s="236">
        <v>0</v>
      </c>
      <c r="R230" s="236">
        <f>Q230*H230</f>
        <v>0</v>
      </c>
      <c r="S230" s="236">
        <v>0</v>
      </c>
      <c r="T230" s="237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8" t="s">
        <v>335</v>
      </c>
      <c r="AT230" s="238" t="s">
        <v>159</v>
      </c>
      <c r="AU230" s="238" t="s">
        <v>83</v>
      </c>
      <c r="AY230" s="18" t="s">
        <v>156</v>
      </c>
      <c r="BE230" s="239">
        <f>IF(N230="základní",J230,0)</f>
        <v>0</v>
      </c>
      <c r="BF230" s="239">
        <f>IF(N230="snížená",J230,0)</f>
        <v>0</v>
      </c>
      <c r="BG230" s="239">
        <f>IF(N230="zákl. přenesená",J230,0)</f>
        <v>0</v>
      </c>
      <c r="BH230" s="239">
        <f>IF(N230="sníž. přenesená",J230,0)</f>
        <v>0</v>
      </c>
      <c r="BI230" s="239">
        <f>IF(N230="nulová",J230,0)</f>
        <v>0</v>
      </c>
      <c r="BJ230" s="18" t="s">
        <v>83</v>
      </c>
      <c r="BK230" s="239">
        <f>ROUND(I230*H230,2)</f>
        <v>0</v>
      </c>
      <c r="BL230" s="18" t="s">
        <v>335</v>
      </c>
      <c r="BM230" s="238" t="s">
        <v>2938</v>
      </c>
    </row>
    <row r="231" spans="1:65" s="2" customFormat="1" ht="16.5" customHeight="1">
      <c r="A231" s="39"/>
      <c r="B231" s="40"/>
      <c r="C231" s="227" t="s">
        <v>1316</v>
      </c>
      <c r="D231" s="227" t="s">
        <v>159</v>
      </c>
      <c r="E231" s="228" t="s">
        <v>2833</v>
      </c>
      <c r="F231" s="229" t="s">
        <v>2834</v>
      </c>
      <c r="G231" s="230" t="s">
        <v>237</v>
      </c>
      <c r="H231" s="231">
        <v>1</v>
      </c>
      <c r="I231" s="232"/>
      <c r="J231" s="233">
        <f>ROUND(I231*H231,2)</f>
        <v>0</v>
      </c>
      <c r="K231" s="229" t="s">
        <v>1</v>
      </c>
      <c r="L231" s="45"/>
      <c r="M231" s="234" t="s">
        <v>1</v>
      </c>
      <c r="N231" s="235" t="s">
        <v>41</v>
      </c>
      <c r="O231" s="92"/>
      <c r="P231" s="236">
        <f>O231*H231</f>
        <v>0</v>
      </c>
      <c r="Q231" s="236">
        <v>0</v>
      </c>
      <c r="R231" s="236">
        <f>Q231*H231</f>
        <v>0</v>
      </c>
      <c r="S231" s="236">
        <v>0</v>
      </c>
      <c r="T231" s="237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38" t="s">
        <v>335</v>
      </c>
      <c r="AT231" s="238" t="s">
        <v>159</v>
      </c>
      <c r="AU231" s="238" t="s">
        <v>83</v>
      </c>
      <c r="AY231" s="18" t="s">
        <v>156</v>
      </c>
      <c r="BE231" s="239">
        <f>IF(N231="základní",J231,0)</f>
        <v>0</v>
      </c>
      <c r="BF231" s="239">
        <f>IF(N231="snížená",J231,0)</f>
        <v>0</v>
      </c>
      <c r="BG231" s="239">
        <f>IF(N231="zákl. přenesená",J231,0)</f>
        <v>0</v>
      </c>
      <c r="BH231" s="239">
        <f>IF(N231="sníž. přenesená",J231,0)</f>
        <v>0</v>
      </c>
      <c r="BI231" s="239">
        <f>IF(N231="nulová",J231,0)</f>
        <v>0</v>
      </c>
      <c r="BJ231" s="18" t="s">
        <v>83</v>
      </c>
      <c r="BK231" s="239">
        <f>ROUND(I231*H231,2)</f>
        <v>0</v>
      </c>
      <c r="BL231" s="18" t="s">
        <v>335</v>
      </c>
      <c r="BM231" s="238" t="s">
        <v>2939</v>
      </c>
    </row>
    <row r="232" spans="1:63" s="12" customFormat="1" ht="25.9" customHeight="1">
      <c r="A232" s="12"/>
      <c r="B232" s="211"/>
      <c r="C232" s="212"/>
      <c r="D232" s="213" t="s">
        <v>75</v>
      </c>
      <c r="E232" s="214" t="s">
        <v>2940</v>
      </c>
      <c r="F232" s="214" t="s">
        <v>2941</v>
      </c>
      <c r="G232" s="212"/>
      <c r="H232" s="212"/>
      <c r="I232" s="215"/>
      <c r="J232" s="216">
        <f>BK232</f>
        <v>0</v>
      </c>
      <c r="K232" s="212"/>
      <c r="L232" s="217"/>
      <c r="M232" s="218"/>
      <c r="N232" s="219"/>
      <c r="O232" s="219"/>
      <c r="P232" s="220">
        <f>SUM(P233:P242)</f>
        <v>0</v>
      </c>
      <c r="Q232" s="219"/>
      <c r="R232" s="220">
        <f>SUM(R233:R242)</f>
        <v>0</v>
      </c>
      <c r="S232" s="219"/>
      <c r="T232" s="221">
        <f>SUM(T233:T242)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22" t="s">
        <v>83</v>
      </c>
      <c r="AT232" s="223" t="s">
        <v>75</v>
      </c>
      <c r="AU232" s="223" t="s">
        <v>76</v>
      </c>
      <c r="AY232" s="222" t="s">
        <v>156</v>
      </c>
      <c r="BK232" s="224">
        <f>SUM(BK233:BK242)</f>
        <v>0</v>
      </c>
    </row>
    <row r="233" spans="1:65" s="2" customFormat="1" ht="16.5" customHeight="1">
      <c r="A233" s="39"/>
      <c r="B233" s="40"/>
      <c r="C233" s="245" t="s">
        <v>1327</v>
      </c>
      <c r="D233" s="245" t="s">
        <v>220</v>
      </c>
      <c r="E233" s="246" t="s">
        <v>2942</v>
      </c>
      <c r="F233" s="247" t="s">
        <v>2943</v>
      </c>
      <c r="G233" s="248" t="s">
        <v>2705</v>
      </c>
      <c r="H233" s="249">
        <v>160</v>
      </c>
      <c r="I233" s="250"/>
      <c r="J233" s="251">
        <f>ROUND(I233*H233,2)</f>
        <v>0</v>
      </c>
      <c r="K233" s="247" t="s">
        <v>1</v>
      </c>
      <c r="L233" s="252"/>
      <c r="M233" s="253" t="s">
        <v>1</v>
      </c>
      <c r="N233" s="254" t="s">
        <v>41</v>
      </c>
      <c r="O233" s="92"/>
      <c r="P233" s="236">
        <f>O233*H233</f>
        <v>0</v>
      </c>
      <c r="Q233" s="236">
        <v>0</v>
      </c>
      <c r="R233" s="236">
        <f>Q233*H233</f>
        <v>0</v>
      </c>
      <c r="S233" s="236">
        <v>0</v>
      </c>
      <c r="T233" s="237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8" t="s">
        <v>477</v>
      </c>
      <c r="AT233" s="238" t="s">
        <v>220</v>
      </c>
      <c r="AU233" s="238" t="s">
        <v>83</v>
      </c>
      <c r="AY233" s="18" t="s">
        <v>156</v>
      </c>
      <c r="BE233" s="239">
        <f>IF(N233="základní",J233,0)</f>
        <v>0</v>
      </c>
      <c r="BF233" s="239">
        <f>IF(N233="snížená",J233,0)</f>
        <v>0</v>
      </c>
      <c r="BG233" s="239">
        <f>IF(N233="zákl. přenesená",J233,0)</f>
        <v>0</v>
      </c>
      <c r="BH233" s="239">
        <f>IF(N233="sníž. přenesená",J233,0)</f>
        <v>0</v>
      </c>
      <c r="BI233" s="239">
        <f>IF(N233="nulová",J233,0)</f>
        <v>0</v>
      </c>
      <c r="BJ233" s="18" t="s">
        <v>83</v>
      </c>
      <c r="BK233" s="239">
        <f>ROUND(I233*H233,2)</f>
        <v>0</v>
      </c>
      <c r="BL233" s="18" t="s">
        <v>335</v>
      </c>
      <c r="BM233" s="238" t="s">
        <v>2944</v>
      </c>
    </row>
    <row r="234" spans="1:65" s="2" customFormat="1" ht="16.5" customHeight="1">
      <c r="A234" s="39"/>
      <c r="B234" s="40"/>
      <c r="C234" s="227" t="s">
        <v>1331</v>
      </c>
      <c r="D234" s="227" t="s">
        <v>159</v>
      </c>
      <c r="E234" s="228" t="s">
        <v>2945</v>
      </c>
      <c r="F234" s="229" t="s">
        <v>2758</v>
      </c>
      <c r="G234" s="230" t="s">
        <v>2705</v>
      </c>
      <c r="H234" s="231">
        <v>160</v>
      </c>
      <c r="I234" s="232"/>
      <c r="J234" s="233">
        <f>ROUND(I234*H234,2)</f>
        <v>0</v>
      </c>
      <c r="K234" s="229" t="s">
        <v>1</v>
      </c>
      <c r="L234" s="45"/>
      <c r="M234" s="234" t="s">
        <v>1</v>
      </c>
      <c r="N234" s="235" t="s">
        <v>41</v>
      </c>
      <c r="O234" s="92"/>
      <c r="P234" s="236">
        <f>O234*H234</f>
        <v>0</v>
      </c>
      <c r="Q234" s="236">
        <v>0</v>
      </c>
      <c r="R234" s="236">
        <f>Q234*H234</f>
        <v>0</v>
      </c>
      <c r="S234" s="236">
        <v>0</v>
      </c>
      <c r="T234" s="237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38" t="s">
        <v>335</v>
      </c>
      <c r="AT234" s="238" t="s">
        <v>159</v>
      </c>
      <c r="AU234" s="238" t="s">
        <v>83</v>
      </c>
      <c r="AY234" s="18" t="s">
        <v>156</v>
      </c>
      <c r="BE234" s="239">
        <f>IF(N234="základní",J234,0)</f>
        <v>0</v>
      </c>
      <c r="BF234" s="239">
        <f>IF(N234="snížená",J234,0)</f>
        <v>0</v>
      </c>
      <c r="BG234" s="239">
        <f>IF(N234="zákl. přenesená",J234,0)</f>
        <v>0</v>
      </c>
      <c r="BH234" s="239">
        <f>IF(N234="sníž. přenesená",J234,0)</f>
        <v>0</v>
      </c>
      <c r="BI234" s="239">
        <f>IF(N234="nulová",J234,0)</f>
        <v>0</v>
      </c>
      <c r="BJ234" s="18" t="s">
        <v>83</v>
      </c>
      <c r="BK234" s="239">
        <f>ROUND(I234*H234,2)</f>
        <v>0</v>
      </c>
      <c r="BL234" s="18" t="s">
        <v>335</v>
      </c>
      <c r="BM234" s="238" t="s">
        <v>2946</v>
      </c>
    </row>
    <row r="235" spans="1:65" s="2" customFormat="1" ht="16.5" customHeight="1">
      <c r="A235" s="39"/>
      <c r="B235" s="40"/>
      <c r="C235" s="245" t="s">
        <v>1336</v>
      </c>
      <c r="D235" s="245" t="s">
        <v>220</v>
      </c>
      <c r="E235" s="246" t="s">
        <v>2947</v>
      </c>
      <c r="F235" s="247" t="s">
        <v>2948</v>
      </c>
      <c r="G235" s="248" t="s">
        <v>2705</v>
      </c>
      <c r="H235" s="249">
        <v>87</v>
      </c>
      <c r="I235" s="250"/>
      <c r="J235" s="251">
        <f>ROUND(I235*H235,2)</f>
        <v>0</v>
      </c>
      <c r="K235" s="247" t="s">
        <v>1</v>
      </c>
      <c r="L235" s="252"/>
      <c r="M235" s="253" t="s">
        <v>1</v>
      </c>
      <c r="N235" s="254" t="s">
        <v>41</v>
      </c>
      <c r="O235" s="92"/>
      <c r="P235" s="236">
        <f>O235*H235</f>
        <v>0</v>
      </c>
      <c r="Q235" s="236">
        <v>0</v>
      </c>
      <c r="R235" s="236">
        <f>Q235*H235</f>
        <v>0</v>
      </c>
      <c r="S235" s="236">
        <v>0</v>
      </c>
      <c r="T235" s="237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38" t="s">
        <v>477</v>
      </c>
      <c r="AT235" s="238" t="s">
        <v>220</v>
      </c>
      <c r="AU235" s="238" t="s">
        <v>83</v>
      </c>
      <c r="AY235" s="18" t="s">
        <v>156</v>
      </c>
      <c r="BE235" s="239">
        <f>IF(N235="základní",J235,0)</f>
        <v>0</v>
      </c>
      <c r="BF235" s="239">
        <f>IF(N235="snížená",J235,0)</f>
        <v>0</v>
      </c>
      <c r="BG235" s="239">
        <f>IF(N235="zákl. přenesená",J235,0)</f>
        <v>0</v>
      </c>
      <c r="BH235" s="239">
        <f>IF(N235="sníž. přenesená",J235,0)</f>
        <v>0</v>
      </c>
      <c r="BI235" s="239">
        <f>IF(N235="nulová",J235,0)</f>
        <v>0</v>
      </c>
      <c r="BJ235" s="18" t="s">
        <v>83</v>
      </c>
      <c r="BK235" s="239">
        <f>ROUND(I235*H235,2)</f>
        <v>0</v>
      </c>
      <c r="BL235" s="18" t="s">
        <v>335</v>
      </c>
      <c r="BM235" s="238" t="s">
        <v>2949</v>
      </c>
    </row>
    <row r="236" spans="1:65" s="2" customFormat="1" ht="16.5" customHeight="1">
      <c r="A236" s="39"/>
      <c r="B236" s="40"/>
      <c r="C236" s="227" t="s">
        <v>1340</v>
      </c>
      <c r="D236" s="227" t="s">
        <v>159</v>
      </c>
      <c r="E236" s="228" t="s">
        <v>2950</v>
      </c>
      <c r="F236" s="229" t="s">
        <v>2758</v>
      </c>
      <c r="G236" s="230" t="s">
        <v>2705</v>
      </c>
      <c r="H236" s="231">
        <v>87</v>
      </c>
      <c r="I236" s="232"/>
      <c r="J236" s="233">
        <f>ROUND(I236*H236,2)</f>
        <v>0</v>
      </c>
      <c r="K236" s="229" t="s">
        <v>1</v>
      </c>
      <c r="L236" s="45"/>
      <c r="M236" s="234" t="s">
        <v>1</v>
      </c>
      <c r="N236" s="235" t="s">
        <v>41</v>
      </c>
      <c r="O236" s="92"/>
      <c r="P236" s="236">
        <f>O236*H236</f>
        <v>0</v>
      </c>
      <c r="Q236" s="236">
        <v>0</v>
      </c>
      <c r="R236" s="236">
        <f>Q236*H236</f>
        <v>0</v>
      </c>
      <c r="S236" s="236">
        <v>0</v>
      </c>
      <c r="T236" s="237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38" t="s">
        <v>335</v>
      </c>
      <c r="AT236" s="238" t="s">
        <v>159</v>
      </c>
      <c r="AU236" s="238" t="s">
        <v>83</v>
      </c>
      <c r="AY236" s="18" t="s">
        <v>156</v>
      </c>
      <c r="BE236" s="239">
        <f>IF(N236="základní",J236,0)</f>
        <v>0</v>
      </c>
      <c r="BF236" s="239">
        <f>IF(N236="snížená",J236,0)</f>
        <v>0</v>
      </c>
      <c r="BG236" s="239">
        <f>IF(N236="zákl. přenesená",J236,0)</f>
        <v>0</v>
      </c>
      <c r="BH236" s="239">
        <f>IF(N236="sníž. přenesená",J236,0)</f>
        <v>0</v>
      </c>
      <c r="BI236" s="239">
        <f>IF(N236="nulová",J236,0)</f>
        <v>0</v>
      </c>
      <c r="BJ236" s="18" t="s">
        <v>83</v>
      </c>
      <c r="BK236" s="239">
        <f>ROUND(I236*H236,2)</f>
        <v>0</v>
      </c>
      <c r="BL236" s="18" t="s">
        <v>335</v>
      </c>
      <c r="BM236" s="238" t="s">
        <v>2951</v>
      </c>
    </row>
    <row r="237" spans="1:65" s="2" customFormat="1" ht="16.5" customHeight="1">
      <c r="A237" s="39"/>
      <c r="B237" s="40"/>
      <c r="C237" s="245" t="s">
        <v>1344</v>
      </c>
      <c r="D237" s="245" t="s">
        <v>220</v>
      </c>
      <c r="E237" s="246" t="s">
        <v>2952</v>
      </c>
      <c r="F237" s="247" t="s">
        <v>2953</v>
      </c>
      <c r="G237" s="248" t="s">
        <v>265</v>
      </c>
      <c r="H237" s="249">
        <v>1</v>
      </c>
      <c r="I237" s="250"/>
      <c r="J237" s="251">
        <f>ROUND(I237*H237,2)</f>
        <v>0</v>
      </c>
      <c r="K237" s="247" t="s">
        <v>1</v>
      </c>
      <c r="L237" s="252"/>
      <c r="M237" s="253" t="s">
        <v>1</v>
      </c>
      <c r="N237" s="254" t="s">
        <v>41</v>
      </c>
      <c r="O237" s="92"/>
      <c r="P237" s="236">
        <f>O237*H237</f>
        <v>0</v>
      </c>
      <c r="Q237" s="236">
        <v>0</v>
      </c>
      <c r="R237" s="236">
        <f>Q237*H237</f>
        <v>0</v>
      </c>
      <c r="S237" s="236">
        <v>0</v>
      </c>
      <c r="T237" s="237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38" t="s">
        <v>477</v>
      </c>
      <c r="AT237" s="238" t="s">
        <v>220</v>
      </c>
      <c r="AU237" s="238" t="s">
        <v>83</v>
      </c>
      <c r="AY237" s="18" t="s">
        <v>156</v>
      </c>
      <c r="BE237" s="239">
        <f>IF(N237="základní",J237,0)</f>
        <v>0</v>
      </c>
      <c r="BF237" s="239">
        <f>IF(N237="snížená",J237,0)</f>
        <v>0</v>
      </c>
      <c r="BG237" s="239">
        <f>IF(N237="zákl. přenesená",J237,0)</f>
        <v>0</v>
      </c>
      <c r="BH237" s="239">
        <f>IF(N237="sníž. přenesená",J237,0)</f>
        <v>0</v>
      </c>
      <c r="BI237" s="239">
        <f>IF(N237="nulová",J237,0)</f>
        <v>0</v>
      </c>
      <c r="BJ237" s="18" t="s">
        <v>83</v>
      </c>
      <c r="BK237" s="239">
        <f>ROUND(I237*H237,2)</f>
        <v>0</v>
      </c>
      <c r="BL237" s="18" t="s">
        <v>335</v>
      </c>
      <c r="BM237" s="238" t="s">
        <v>2954</v>
      </c>
    </row>
    <row r="238" spans="1:65" s="2" customFormat="1" ht="16.5" customHeight="1">
      <c r="A238" s="39"/>
      <c r="B238" s="40"/>
      <c r="C238" s="227" t="s">
        <v>1348</v>
      </c>
      <c r="D238" s="227" t="s">
        <v>159</v>
      </c>
      <c r="E238" s="228" t="s">
        <v>2955</v>
      </c>
      <c r="F238" s="229" t="s">
        <v>2956</v>
      </c>
      <c r="G238" s="230" t="s">
        <v>265</v>
      </c>
      <c r="H238" s="231">
        <v>1</v>
      </c>
      <c r="I238" s="232"/>
      <c r="J238" s="233">
        <f>ROUND(I238*H238,2)</f>
        <v>0</v>
      </c>
      <c r="K238" s="229" t="s">
        <v>1</v>
      </c>
      <c r="L238" s="45"/>
      <c r="M238" s="234" t="s">
        <v>1</v>
      </c>
      <c r="N238" s="235" t="s">
        <v>41</v>
      </c>
      <c r="O238" s="92"/>
      <c r="P238" s="236">
        <f>O238*H238</f>
        <v>0</v>
      </c>
      <c r="Q238" s="236">
        <v>0</v>
      </c>
      <c r="R238" s="236">
        <f>Q238*H238</f>
        <v>0</v>
      </c>
      <c r="S238" s="236">
        <v>0</v>
      </c>
      <c r="T238" s="237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8" t="s">
        <v>335</v>
      </c>
      <c r="AT238" s="238" t="s">
        <v>159</v>
      </c>
      <c r="AU238" s="238" t="s">
        <v>83</v>
      </c>
      <c r="AY238" s="18" t="s">
        <v>156</v>
      </c>
      <c r="BE238" s="239">
        <f>IF(N238="základní",J238,0)</f>
        <v>0</v>
      </c>
      <c r="BF238" s="239">
        <f>IF(N238="snížená",J238,0)</f>
        <v>0</v>
      </c>
      <c r="BG238" s="239">
        <f>IF(N238="zákl. přenesená",J238,0)</f>
        <v>0</v>
      </c>
      <c r="BH238" s="239">
        <f>IF(N238="sníž. přenesená",J238,0)</f>
        <v>0</v>
      </c>
      <c r="BI238" s="239">
        <f>IF(N238="nulová",J238,0)</f>
        <v>0</v>
      </c>
      <c r="BJ238" s="18" t="s">
        <v>83</v>
      </c>
      <c r="BK238" s="239">
        <f>ROUND(I238*H238,2)</f>
        <v>0</v>
      </c>
      <c r="BL238" s="18" t="s">
        <v>335</v>
      </c>
      <c r="BM238" s="238" t="s">
        <v>2957</v>
      </c>
    </row>
    <row r="239" spans="1:65" s="2" customFormat="1" ht="16.5" customHeight="1">
      <c r="A239" s="39"/>
      <c r="B239" s="40"/>
      <c r="C239" s="227" t="s">
        <v>1353</v>
      </c>
      <c r="D239" s="227" t="s">
        <v>159</v>
      </c>
      <c r="E239" s="228" t="s">
        <v>2958</v>
      </c>
      <c r="F239" s="229" t="s">
        <v>2959</v>
      </c>
      <c r="G239" s="230" t="s">
        <v>265</v>
      </c>
      <c r="H239" s="231">
        <v>1</v>
      </c>
      <c r="I239" s="232"/>
      <c r="J239" s="233">
        <f>ROUND(I239*H239,2)</f>
        <v>0</v>
      </c>
      <c r="K239" s="229" t="s">
        <v>1</v>
      </c>
      <c r="L239" s="45"/>
      <c r="M239" s="234" t="s">
        <v>1</v>
      </c>
      <c r="N239" s="235" t="s">
        <v>41</v>
      </c>
      <c r="O239" s="92"/>
      <c r="P239" s="236">
        <f>O239*H239</f>
        <v>0</v>
      </c>
      <c r="Q239" s="236">
        <v>0</v>
      </c>
      <c r="R239" s="236">
        <f>Q239*H239</f>
        <v>0</v>
      </c>
      <c r="S239" s="236">
        <v>0</v>
      </c>
      <c r="T239" s="237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38" t="s">
        <v>335</v>
      </c>
      <c r="AT239" s="238" t="s">
        <v>159</v>
      </c>
      <c r="AU239" s="238" t="s">
        <v>83</v>
      </c>
      <c r="AY239" s="18" t="s">
        <v>156</v>
      </c>
      <c r="BE239" s="239">
        <f>IF(N239="základní",J239,0)</f>
        <v>0</v>
      </c>
      <c r="BF239" s="239">
        <f>IF(N239="snížená",J239,0)</f>
        <v>0</v>
      </c>
      <c r="BG239" s="239">
        <f>IF(N239="zákl. přenesená",J239,0)</f>
        <v>0</v>
      </c>
      <c r="BH239" s="239">
        <f>IF(N239="sníž. přenesená",J239,0)</f>
        <v>0</v>
      </c>
      <c r="BI239" s="239">
        <f>IF(N239="nulová",J239,0)</f>
        <v>0</v>
      </c>
      <c r="BJ239" s="18" t="s">
        <v>83</v>
      </c>
      <c r="BK239" s="239">
        <f>ROUND(I239*H239,2)</f>
        <v>0</v>
      </c>
      <c r="BL239" s="18" t="s">
        <v>335</v>
      </c>
      <c r="BM239" s="238" t="s">
        <v>2960</v>
      </c>
    </row>
    <row r="240" spans="1:65" s="2" customFormat="1" ht="16.5" customHeight="1">
      <c r="A240" s="39"/>
      <c r="B240" s="40"/>
      <c r="C240" s="227" t="s">
        <v>1358</v>
      </c>
      <c r="D240" s="227" t="s">
        <v>159</v>
      </c>
      <c r="E240" s="228" t="s">
        <v>2961</v>
      </c>
      <c r="F240" s="229" t="s">
        <v>2962</v>
      </c>
      <c r="G240" s="230" t="s">
        <v>265</v>
      </c>
      <c r="H240" s="231">
        <v>1</v>
      </c>
      <c r="I240" s="232"/>
      <c r="J240" s="233">
        <f>ROUND(I240*H240,2)</f>
        <v>0</v>
      </c>
      <c r="K240" s="229" t="s">
        <v>1</v>
      </c>
      <c r="L240" s="45"/>
      <c r="M240" s="234" t="s">
        <v>1</v>
      </c>
      <c r="N240" s="235" t="s">
        <v>41</v>
      </c>
      <c r="O240" s="92"/>
      <c r="P240" s="236">
        <f>O240*H240</f>
        <v>0</v>
      </c>
      <c r="Q240" s="236">
        <v>0</v>
      </c>
      <c r="R240" s="236">
        <f>Q240*H240</f>
        <v>0</v>
      </c>
      <c r="S240" s="236">
        <v>0</v>
      </c>
      <c r="T240" s="237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38" t="s">
        <v>335</v>
      </c>
      <c r="AT240" s="238" t="s">
        <v>159</v>
      </c>
      <c r="AU240" s="238" t="s">
        <v>83</v>
      </c>
      <c r="AY240" s="18" t="s">
        <v>156</v>
      </c>
      <c r="BE240" s="239">
        <f>IF(N240="základní",J240,0)</f>
        <v>0</v>
      </c>
      <c r="BF240" s="239">
        <f>IF(N240="snížená",J240,0)</f>
        <v>0</v>
      </c>
      <c r="BG240" s="239">
        <f>IF(N240="zákl. přenesená",J240,0)</f>
        <v>0</v>
      </c>
      <c r="BH240" s="239">
        <f>IF(N240="sníž. přenesená",J240,0)</f>
        <v>0</v>
      </c>
      <c r="BI240" s="239">
        <f>IF(N240="nulová",J240,0)</f>
        <v>0</v>
      </c>
      <c r="BJ240" s="18" t="s">
        <v>83</v>
      </c>
      <c r="BK240" s="239">
        <f>ROUND(I240*H240,2)</f>
        <v>0</v>
      </c>
      <c r="BL240" s="18" t="s">
        <v>335</v>
      </c>
      <c r="BM240" s="238" t="s">
        <v>2963</v>
      </c>
    </row>
    <row r="241" spans="1:65" s="2" customFormat="1" ht="16.5" customHeight="1">
      <c r="A241" s="39"/>
      <c r="B241" s="40"/>
      <c r="C241" s="227" t="s">
        <v>1364</v>
      </c>
      <c r="D241" s="227" t="s">
        <v>159</v>
      </c>
      <c r="E241" s="228" t="s">
        <v>2964</v>
      </c>
      <c r="F241" s="229" t="s">
        <v>2965</v>
      </c>
      <c r="G241" s="230" t="s">
        <v>265</v>
      </c>
      <c r="H241" s="231">
        <v>1</v>
      </c>
      <c r="I241" s="232"/>
      <c r="J241" s="233">
        <f>ROUND(I241*H241,2)</f>
        <v>0</v>
      </c>
      <c r="K241" s="229" t="s">
        <v>1</v>
      </c>
      <c r="L241" s="45"/>
      <c r="M241" s="234" t="s">
        <v>1</v>
      </c>
      <c r="N241" s="235" t="s">
        <v>41</v>
      </c>
      <c r="O241" s="92"/>
      <c r="P241" s="236">
        <f>O241*H241</f>
        <v>0</v>
      </c>
      <c r="Q241" s="236">
        <v>0</v>
      </c>
      <c r="R241" s="236">
        <f>Q241*H241</f>
        <v>0</v>
      </c>
      <c r="S241" s="236">
        <v>0</v>
      </c>
      <c r="T241" s="237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38" t="s">
        <v>335</v>
      </c>
      <c r="AT241" s="238" t="s">
        <v>159</v>
      </c>
      <c r="AU241" s="238" t="s">
        <v>83</v>
      </c>
      <c r="AY241" s="18" t="s">
        <v>156</v>
      </c>
      <c r="BE241" s="239">
        <f>IF(N241="základní",J241,0)</f>
        <v>0</v>
      </c>
      <c r="BF241" s="239">
        <f>IF(N241="snížená",J241,0)</f>
        <v>0</v>
      </c>
      <c r="BG241" s="239">
        <f>IF(N241="zákl. přenesená",J241,0)</f>
        <v>0</v>
      </c>
      <c r="BH241" s="239">
        <f>IF(N241="sníž. přenesená",J241,0)</f>
        <v>0</v>
      </c>
      <c r="BI241" s="239">
        <f>IF(N241="nulová",J241,0)</f>
        <v>0</v>
      </c>
      <c r="BJ241" s="18" t="s">
        <v>83</v>
      </c>
      <c r="BK241" s="239">
        <f>ROUND(I241*H241,2)</f>
        <v>0</v>
      </c>
      <c r="BL241" s="18" t="s">
        <v>335</v>
      </c>
      <c r="BM241" s="238" t="s">
        <v>2966</v>
      </c>
    </row>
    <row r="242" spans="1:65" s="2" customFormat="1" ht="16.5" customHeight="1">
      <c r="A242" s="39"/>
      <c r="B242" s="40"/>
      <c r="C242" s="227" t="s">
        <v>1369</v>
      </c>
      <c r="D242" s="227" t="s">
        <v>159</v>
      </c>
      <c r="E242" s="228" t="s">
        <v>2744</v>
      </c>
      <c r="F242" s="229" t="s">
        <v>2967</v>
      </c>
      <c r="G242" s="230" t="s">
        <v>2448</v>
      </c>
      <c r="H242" s="231">
        <v>60</v>
      </c>
      <c r="I242" s="232"/>
      <c r="J242" s="233">
        <f>ROUND(I242*H242,2)</f>
        <v>0</v>
      </c>
      <c r="K242" s="229" t="s">
        <v>218</v>
      </c>
      <c r="L242" s="45"/>
      <c r="M242" s="240" t="s">
        <v>1</v>
      </c>
      <c r="N242" s="241" t="s">
        <v>41</v>
      </c>
      <c r="O242" s="242"/>
      <c r="P242" s="243">
        <f>O242*H242</f>
        <v>0</v>
      </c>
      <c r="Q242" s="243">
        <v>0</v>
      </c>
      <c r="R242" s="243">
        <f>Q242*H242</f>
        <v>0</v>
      </c>
      <c r="S242" s="243">
        <v>0</v>
      </c>
      <c r="T242" s="244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38" t="s">
        <v>335</v>
      </c>
      <c r="AT242" s="238" t="s">
        <v>159</v>
      </c>
      <c r="AU242" s="238" t="s">
        <v>83</v>
      </c>
      <c r="AY242" s="18" t="s">
        <v>156</v>
      </c>
      <c r="BE242" s="239">
        <f>IF(N242="základní",J242,0)</f>
        <v>0</v>
      </c>
      <c r="BF242" s="239">
        <f>IF(N242="snížená",J242,0)</f>
        <v>0</v>
      </c>
      <c r="BG242" s="239">
        <f>IF(N242="zákl. přenesená",J242,0)</f>
        <v>0</v>
      </c>
      <c r="BH242" s="239">
        <f>IF(N242="sníž. přenesená",J242,0)</f>
        <v>0</v>
      </c>
      <c r="BI242" s="239">
        <f>IF(N242="nulová",J242,0)</f>
        <v>0</v>
      </c>
      <c r="BJ242" s="18" t="s">
        <v>83</v>
      </c>
      <c r="BK242" s="239">
        <f>ROUND(I242*H242,2)</f>
        <v>0</v>
      </c>
      <c r="BL242" s="18" t="s">
        <v>335</v>
      </c>
      <c r="BM242" s="238" t="s">
        <v>2968</v>
      </c>
    </row>
    <row r="243" spans="1:31" s="2" customFormat="1" ht="6.95" customHeight="1">
      <c r="A243" s="39"/>
      <c r="B243" s="67"/>
      <c r="C243" s="68"/>
      <c r="D243" s="68"/>
      <c r="E243" s="68"/>
      <c r="F243" s="68"/>
      <c r="G243" s="68"/>
      <c r="H243" s="68"/>
      <c r="I243" s="68"/>
      <c r="J243" s="68"/>
      <c r="K243" s="68"/>
      <c r="L243" s="45"/>
      <c r="M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</row>
  </sheetData>
  <sheetProtection password="CC35" sheet="1" objects="1" scenarios="1" formatColumns="0" formatRows="0" autoFilter="0"/>
  <autoFilter ref="C124:K242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125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85</v>
      </c>
    </row>
    <row r="4" spans="2:46" s="1" customFormat="1" ht="24.95" customHeight="1">
      <c r="B4" s="21"/>
      <c r="D4" s="149" t="s">
        <v>129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26.25" customHeight="1">
      <c r="B7" s="21"/>
      <c r="E7" s="152" t="str">
        <f>'Rekapitulace stavby'!K6</f>
        <v>Rekonstrukce objektu mateřské školy č.p. 367 na parc. č. st. 412 a 2464/4 v k.ú. Horní Cerekev</v>
      </c>
      <c r="F7" s="151"/>
      <c r="G7" s="151"/>
      <c r="H7" s="151"/>
      <c r="L7" s="21"/>
    </row>
    <row r="8" spans="2:12" s="1" customFormat="1" ht="12" customHeight="1">
      <c r="B8" s="21"/>
      <c r="D8" s="151" t="s">
        <v>130</v>
      </c>
      <c r="L8" s="21"/>
    </row>
    <row r="9" spans="1:31" s="2" customFormat="1" ht="16.5" customHeight="1">
      <c r="A9" s="39"/>
      <c r="B9" s="45"/>
      <c r="C9" s="39"/>
      <c r="D9" s="39"/>
      <c r="E9" s="152" t="s">
        <v>2969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132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2970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18</v>
      </c>
      <c r="E13" s="39"/>
      <c r="F13" s="142" t="s">
        <v>1</v>
      </c>
      <c r="G13" s="39"/>
      <c r="H13" s="39"/>
      <c r="I13" s="151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20</v>
      </c>
      <c r="E14" s="39"/>
      <c r="F14" s="142" t="s">
        <v>21</v>
      </c>
      <c r="G14" s="39"/>
      <c r="H14" s="39"/>
      <c r="I14" s="151" t="s">
        <v>22</v>
      </c>
      <c r="J14" s="154" t="str">
        <f>'Rekapitulace stavby'!AN8</f>
        <v>20. 11. 2020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24</v>
      </c>
      <c r="E16" s="39"/>
      <c r="F16" s="39"/>
      <c r="G16" s="39"/>
      <c r="H16" s="39"/>
      <c r="I16" s="151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1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28</v>
      </c>
      <c r="E19" s="39"/>
      <c r="F19" s="39"/>
      <c r="G19" s="39"/>
      <c r="H19" s="39"/>
      <c r="I19" s="151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30</v>
      </c>
      <c r="E22" s="39"/>
      <c r="F22" s="39"/>
      <c r="G22" s="39"/>
      <c r="H22" s="39"/>
      <c r="I22" s="151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1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33</v>
      </c>
      <c r="E25" s="39"/>
      <c r="F25" s="39"/>
      <c r="G25" s="39"/>
      <c r="H25" s="39"/>
      <c r="I25" s="151" t="s">
        <v>25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34</v>
      </c>
      <c r="F26" s="39"/>
      <c r="G26" s="39"/>
      <c r="H26" s="39"/>
      <c r="I26" s="151" t="s">
        <v>27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36</v>
      </c>
      <c r="E32" s="39"/>
      <c r="F32" s="39"/>
      <c r="G32" s="39"/>
      <c r="H32" s="39"/>
      <c r="I32" s="39"/>
      <c r="J32" s="161">
        <f>ROUND(J125,2)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38</v>
      </c>
      <c r="G34" s="39"/>
      <c r="H34" s="39"/>
      <c r="I34" s="162" t="s">
        <v>37</v>
      </c>
      <c r="J34" s="162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40</v>
      </c>
      <c r="E35" s="151" t="s">
        <v>41</v>
      </c>
      <c r="F35" s="164">
        <f>ROUND((SUM(BE125:BE182)),2)</f>
        <v>0</v>
      </c>
      <c r="G35" s="39"/>
      <c r="H35" s="39"/>
      <c r="I35" s="165">
        <v>0.21</v>
      </c>
      <c r="J35" s="164">
        <f>ROUND(((SUM(BE125:BE182))*I35),2)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42</v>
      </c>
      <c r="F36" s="164">
        <f>ROUND((SUM(BF125:BF182)),2)</f>
        <v>0</v>
      </c>
      <c r="G36" s="39"/>
      <c r="H36" s="39"/>
      <c r="I36" s="165">
        <v>0.15</v>
      </c>
      <c r="J36" s="164">
        <f>ROUND(((SUM(BF125:BF182))*I36),2)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43</v>
      </c>
      <c r="F37" s="164">
        <f>ROUND((SUM(BG125:BG182)),2)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44</v>
      </c>
      <c r="F38" s="164">
        <f>ROUND((SUM(BH125:BH182)),2)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45</v>
      </c>
      <c r="F39" s="164">
        <f>ROUND((SUM(BI125:BI182)),2)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46</v>
      </c>
      <c r="E41" s="168"/>
      <c r="F41" s="168"/>
      <c r="G41" s="169" t="s">
        <v>47</v>
      </c>
      <c r="H41" s="170" t="s">
        <v>48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49</v>
      </c>
      <c r="E50" s="174"/>
      <c r="F50" s="174"/>
      <c r="G50" s="173" t="s">
        <v>50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51</v>
      </c>
      <c r="E61" s="176"/>
      <c r="F61" s="177" t="s">
        <v>52</v>
      </c>
      <c r="G61" s="175" t="s">
        <v>51</v>
      </c>
      <c r="H61" s="176"/>
      <c r="I61" s="176"/>
      <c r="J61" s="178" t="s">
        <v>52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53</v>
      </c>
      <c r="E65" s="179"/>
      <c r="F65" s="179"/>
      <c r="G65" s="173" t="s">
        <v>54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51</v>
      </c>
      <c r="E76" s="176"/>
      <c r="F76" s="177" t="s">
        <v>52</v>
      </c>
      <c r="G76" s="175" t="s">
        <v>51</v>
      </c>
      <c r="H76" s="176"/>
      <c r="I76" s="176"/>
      <c r="J76" s="178" t="s">
        <v>52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84" t="str">
        <f>E7</f>
        <v>Rekonstrukce objektu mateřské školy č.p. 367 na parc. č. st. 412 a 2464/4 v k.ú. Horní Cerekev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130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2969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132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10-01 - Zpevněné plochy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Horní Cerekev</v>
      </c>
      <c r="G91" s="41"/>
      <c r="H91" s="41"/>
      <c r="I91" s="33" t="s">
        <v>22</v>
      </c>
      <c r="J91" s="80" t="str">
        <f>IF(J14="","",J14)</f>
        <v>20. 11. 2020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>Město Horní Cerekev</v>
      </c>
      <c r="G93" s="41"/>
      <c r="H93" s="41"/>
      <c r="I93" s="33" t="s">
        <v>30</v>
      </c>
      <c r="J93" s="37" t="str">
        <f>E23</f>
        <v>INTEGRA Pelhřimov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 xml:space="preserve"> 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135</v>
      </c>
      <c r="D96" s="186"/>
      <c r="E96" s="186"/>
      <c r="F96" s="186"/>
      <c r="G96" s="186"/>
      <c r="H96" s="186"/>
      <c r="I96" s="186"/>
      <c r="J96" s="187" t="s">
        <v>136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137</v>
      </c>
      <c r="D98" s="41"/>
      <c r="E98" s="41"/>
      <c r="F98" s="41"/>
      <c r="G98" s="41"/>
      <c r="H98" s="41"/>
      <c r="I98" s="41"/>
      <c r="J98" s="111">
        <f>J125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138</v>
      </c>
    </row>
    <row r="99" spans="1:31" s="9" customFormat="1" ht="24.95" customHeight="1">
      <c r="A99" s="9"/>
      <c r="B99" s="189"/>
      <c r="C99" s="190"/>
      <c r="D99" s="191" t="s">
        <v>192</v>
      </c>
      <c r="E99" s="192"/>
      <c r="F99" s="192"/>
      <c r="G99" s="192"/>
      <c r="H99" s="192"/>
      <c r="I99" s="192"/>
      <c r="J99" s="193">
        <f>J126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1481</v>
      </c>
      <c r="E100" s="197"/>
      <c r="F100" s="197"/>
      <c r="G100" s="197"/>
      <c r="H100" s="197"/>
      <c r="I100" s="197"/>
      <c r="J100" s="198">
        <f>J127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4"/>
      <c r="D101" s="196" t="s">
        <v>1976</v>
      </c>
      <c r="E101" s="197"/>
      <c r="F101" s="197"/>
      <c r="G101" s="197"/>
      <c r="H101" s="197"/>
      <c r="I101" s="197"/>
      <c r="J101" s="198">
        <f>J145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5"/>
      <c r="C102" s="134"/>
      <c r="D102" s="196" t="s">
        <v>195</v>
      </c>
      <c r="E102" s="197"/>
      <c r="F102" s="197"/>
      <c r="G102" s="197"/>
      <c r="H102" s="197"/>
      <c r="I102" s="197"/>
      <c r="J102" s="198">
        <f>J171</f>
        <v>0</v>
      </c>
      <c r="K102" s="134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5"/>
      <c r="C103" s="134"/>
      <c r="D103" s="196" t="s">
        <v>199</v>
      </c>
      <c r="E103" s="197"/>
      <c r="F103" s="197"/>
      <c r="G103" s="197"/>
      <c r="H103" s="197"/>
      <c r="I103" s="197"/>
      <c r="J103" s="198">
        <f>J181</f>
        <v>0</v>
      </c>
      <c r="K103" s="134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9"/>
      <c r="B104" s="40"/>
      <c r="C104" s="41"/>
      <c r="D104" s="41"/>
      <c r="E104" s="41"/>
      <c r="F104" s="41"/>
      <c r="G104" s="41"/>
      <c r="H104" s="41"/>
      <c r="I104" s="41"/>
      <c r="J104" s="41"/>
      <c r="K104" s="41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5" spans="1:31" s="2" customFormat="1" ht="6.95" customHeight="1">
      <c r="A105" s="39"/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9" spans="1:31" s="2" customFormat="1" ht="6.95" customHeight="1">
      <c r="A109" s="39"/>
      <c r="B109" s="69"/>
      <c r="C109" s="70"/>
      <c r="D109" s="70"/>
      <c r="E109" s="70"/>
      <c r="F109" s="70"/>
      <c r="G109" s="70"/>
      <c r="H109" s="70"/>
      <c r="I109" s="70"/>
      <c r="J109" s="70"/>
      <c r="K109" s="70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4.95" customHeight="1">
      <c r="A110" s="39"/>
      <c r="B110" s="40"/>
      <c r="C110" s="24" t="s">
        <v>141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40"/>
      <c r="C111" s="41"/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12" customHeight="1">
      <c r="A112" s="39"/>
      <c r="B112" s="40"/>
      <c r="C112" s="33" t="s">
        <v>16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26.25" customHeight="1">
      <c r="A113" s="39"/>
      <c r="B113" s="40"/>
      <c r="C113" s="41"/>
      <c r="D113" s="41"/>
      <c r="E113" s="184" t="str">
        <f>E7</f>
        <v>Rekonstrukce objektu mateřské školy č.p. 367 na parc. č. st. 412 a 2464/4 v k.ú. Horní Cerekev</v>
      </c>
      <c r="F113" s="33"/>
      <c r="G113" s="33"/>
      <c r="H113" s="33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2:12" s="1" customFormat="1" ht="12" customHeight="1">
      <c r="B114" s="22"/>
      <c r="C114" s="33" t="s">
        <v>130</v>
      </c>
      <c r="D114" s="23"/>
      <c r="E114" s="23"/>
      <c r="F114" s="23"/>
      <c r="G114" s="23"/>
      <c r="H114" s="23"/>
      <c r="I114" s="23"/>
      <c r="J114" s="23"/>
      <c r="K114" s="23"/>
      <c r="L114" s="21"/>
    </row>
    <row r="115" spans="1:31" s="2" customFormat="1" ht="16.5" customHeight="1">
      <c r="A115" s="39"/>
      <c r="B115" s="40"/>
      <c r="C115" s="41"/>
      <c r="D115" s="41"/>
      <c r="E115" s="184" t="s">
        <v>2969</v>
      </c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132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6.5" customHeight="1">
      <c r="A117" s="39"/>
      <c r="B117" s="40"/>
      <c r="C117" s="41"/>
      <c r="D117" s="41"/>
      <c r="E117" s="77" t="str">
        <f>E11</f>
        <v>10-01 - Zpevněné plochy</v>
      </c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20</v>
      </c>
      <c r="D119" s="41"/>
      <c r="E119" s="41"/>
      <c r="F119" s="28" t="str">
        <f>F14</f>
        <v>Horní Cerekev</v>
      </c>
      <c r="G119" s="41"/>
      <c r="H119" s="41"/>
      <c r="I119" s="33" t="s">
        <v>22</v>
      </c>
      <c r="J119" s="80" t="str">
        <f>IF(J14="","",J14)</f>
        <v>20. 11. 2020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5.15" customHeight="1">
      <c r="A121" s="39"/>
      <c r="B121" s="40"/>
      <c r="C121" s="33" t="s">
        <v>24</v>
      </c>
      <c r="D121" s="41"/>
      <c r="E121" s="41"/>
      <c r="F121" s="28" t="str">
        <f>E17</f>
        <v>Město Horní Cerekev</v>
      </c>
      <c r="G121" s="41"/>
      <c r="H121" s="41"/>
      <c r="I121" s="33" t="s">
        <v>30</v>
      </c>
      <c r="J121" s="37" t="str">
        <f>E23</f>
        <v>INTEGRA Pelhřimov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5.15" customHeight="1">
      <c r="A122" s="39"/>
      <c r="B122" s="40"/>
      <c r="C122" s="33" t="s">
        <v>28</v>
      </c>
      <c r="D122" s="41"/>
      <c r="E122" s="41"/>
      <c r="F122" s="28" t="str">
        <f>IF(E20="","",E20)</f>
        <v>Vyplň údaj</v>
      </c>
      <c r="G122" s="41"/>
      <c r="H122" s="41"/>
      <c r="I122" s="33" t="s">
        <v>33</v>
      </c>
      <c r="J122" s="37" t="str">
        <f>E26</f>
        <v xml:space="preserve"> 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0.3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11" customFormat="1" ht="29.25" customHeight="1">
      <c r="A124" s="200"/>
      <c r="B124" s="201"/>
      <c r="C124" s="202" t="s">
        <v>142</v>
      </c>
      <c r="D124" s="203" t="s">
        <v>61</v>
      </c>
      <c r="E124" s="203" t="s">
        <v>57</v>
      </c>
      <c r="F124" s="203" t="s">
        <v>58</v>
      </c>
      <c r="G124" s="203" t="s">
        <v>143</v>
      </c>
      <c r="H124" s="203" t="s">
        <v>144</v>
      </c>
      <c r="I124" s="203" t="s">
        <v>145</v>
      </c>
      <c r="J124" s="203" t="s">
        <v>136</v>
      </c>
      <c r="K124" s="204" t="s">
        <v>146</v>
      </c>
      <c r="L124" s="205"/>
      <c r="M124" s="101" t="s">
        <v>1</v>
      </c>
      <c r="N124" s="102" t="s">
        <v>40</v>
      </c>
      <c r="O124" s="102" t="s">
        <v>147</v>
      </c>
      <c r="P124" s="102" t="s">
        <v>148</v>
      </c>
      <c r="Q124" s="102" t="s">
        <v>149</v>
      </c>
      <c r="R124" s="102" t="s">
        <v>150</v>
      </c>
      <c r="S124" s="102" t="s">
        <v>151</v>
      </c>
      <c r="T124" s="103" t="s">
        <v>152</v>
      </c>
      <c r="U124" s="200"/>
      <c r="V124" s="200"/>
      <c r="W124" s="200"/>
      <c r="X124" s="200"/>
      <c r="Y124" s="200"/>
      <c r="Z124" s="200"/>
      <c r="AA124" s="200"/>
      <c r="AB124" s="200"/>
      <c r="AC124" s="200"/>
      <c r="AD124" s="200"/>
      <c r="AE124" s="200"/>
    </row>
    <row r="125" spans="1:63" s="2" customFormat="1" ht="22.8" customHeight="1">
      <c r="A125" s="39"/>
      <c r="B125" s="40"/>
      <c r="C125" s="108" t="s">
        <v>153</v>
      </c>
      <c r="D125" s="41"/>
      <c r="E125" s="41"/>
      <c r="F125" s="41"/>
      <c r="G125" s="41"/>
      <c r="H125" s="41"/>
      <c r="I125" s="41"/>
      <c r="J125" s="206">
        <f>BK125</f>
        <v>0</v>
      </c>
      <c r="K125" s="41"/>
      <c r="L125" s="45"/>
      <c r="M125" s="104"/>
      <c r="N125" s="207"/>
      <c r="O125" s="105"/>
      <c r="P125" s="208">
        <f>P126</f>
        <v>0</v>
      </c>
      <c r="Q125" s="105"/>
      <c r="R125" s="208">
        <f>R126</f>
        <v>88.81854000000001</v>
      </c>
      <c r="S125" s="105"/>
      <c r="T125" s="209">
        <f>T126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75</v>
      </c>
      <c r="AU125" s="18" t="s">
        <v>138</v>
      </c>
      <c r="BK125" s="210">
        <f>BK126</f>
        <v>0</v>
      </c>
    </row>
    <row r="126" spans="1:63" s="12" customFormat="1" ht="25.9" customHeight="1">
      <c r="A126" s="12"/>
      <c r="B126" s="211"/>
      <c r="C126" s="212"/>
      <c r="D126" s="213" t="s">
        <v>75</v>
      </c>
      <c r="E126" s="214" t="s">
        <v>212</v>
      </c>
      <c r="F126" s="214" t="s">
        <v>213</v>
      </c>
      <c r="G126" s="212"/>
      <c r="H126" s="212"/>
      <c r="I126" s="215"/>
      <c r="J126" s="216">
        <f>BK126</f>
        <v>0</v>
      </c>
      <c r="K126" s="212"/>
      <c r="L126" s="217"/>
      <c r="M126" s="218"/>
      <c r="N126" s="219"/>
      <c r="O126" s="219"/>
      <c r="P126" s="220">
        <f>P127+P145+P171+P181</f>
        <v>0</v>
      </c>
      <c r="Q126" s="219"/>
      <c r="R126" s="220">
        <f>R127+R145+R171+R181</f>
        <v>88.81854000000001</v>
      </c>
      <c r="S126" s="219"/>
      <c r="T126" s="221">
        <f>T127+T145+T171+T181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2" t="s">
        <v>83</v>
      </c>
      <c r="AT126" s="223" t="s">
        <v>75</v>
      </c>
      <c r="AU126" s="223" t="s">
        <v>76</v>
      </c>
      <c r="AY126" s="222" t="s">
        <v>156</v>
      </c>
      <c r="BK126" s="224">
        <f>BK127+BK145+BK171+BK181</f>
        <v>0</v>
      </c>
    </row>
    <row r="127" spans="1:63" s="12" customFormat="1" ht="22.8" customHeight="1">
      <c r="A127" s="12"/>
      <c r="B127" s="211"/>
      <c r="C127" s="212"/>
      <c r="D127" s="213" t="s">
        <v>75</v>
      </c>
      <c r="E127" s="225" t="s">
        <v>83</v>
      </c>
      <c r="F127" s="225" t="s">
        <v>1488</v>
      </c>
      <c r="G127" s="212"/>
      <c r="H127" s="212"/>
      <c r="I127" s="215"/>
      <c r="J127" s="226">
        <f>BK127</f>
        <v>0</v>
      </c>
      <c r="K127" s="212"/>
      <c r="L127" s="217"/>
      <c r="M127" s="218"/>
      <c r="N127" s="219"/>
      <c r="O127" s="219"/>
      <c r="P127" s="220">
        <f>SUM(P128:P144)</f>
        <v>0</v>
      </c>
      <c r="Q127" s="219"/>
      <c r="R127" s="220">
        <f>SUM(R128:R144)</f>
        <v>0</v>
      </c>
      <c r="S127" s="219"/>
      <c r="T127" s="221">
        <f>SUM(T128:T144)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2" t="s">
        <v>83</v>
      </c>
      <c r="AT127" s="223" t="s">
        <v>75</v>
      </c>
      <c r="AU127" s="223" t="s">
        <v>83</v>
      </c>
      <c r="AY127" s="222" t="s">
        <v>156</v>
      </c>
      <c r="BK127" s="224">
        <f>SUM(BK128:BK144)</f>
        <v>0</v>
      </c>
    </row>
    <row r="128" spans="1:65" s="2" customFormat="1" ht="33" customHeight="1">
      <c r="A128" s="39"/>
      <c r="B128" s="40"/>
      <c r="C128" s="227" t="s">
        <v>83</v>
      </c>
      <c r="D128" s="227" t="s">
        <v>159</v>
      </c>
      <c r="E128" s="228" t="s">
        <v>1981</v>
      </c>
      <c r="F128" s="229" t="s">
        <v>1982</v>
      </c>
      <c r="G128" s="230" t="s">
        <v>729</v>
      </c>
      <c r="H128" s="231">
        <v>39.259</v>
      </c>
      <c r="I128" s="232"/>
      <c r="J128" s="233">
        <f>ROUND(I128*H128,2)</f>
        <v>0</v>
      </c>
      <c r="K128" s="229" t="s">
        <v>218</v>
      </c>
      <c r="L128" s="45"/>
      <c r="M128" s="234" t="s">
        <v>1</v>
      </c>
      <c r="N128" s="235" t="s">
        <v>41</v>
      </c>
      <c r="O128" s="92"/>
      <c r="P128" s="236">
        <f>O128*H128</f>
        <v>0</v>
      </c>
      <c r="Q128" s="236">
        <v>0</v>
      </c>
      <c r="R128" s="236">
        <f>Q128*H128</f>
        <v>0</v>
      </c>
      <c r="S128" s="236">
        <v>0</v>
      </c>
      <c r="T128" s="237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8" t="s">
        <v>173</v>
      </c>
      <c r="AT128" s="238" t="s">
        <v>159</v>
      </c>
      <c r="AU128" s="238" t="s">
        <v>85</v>
      </c>
      <c r="AY128" s="18" t="s">
        <v>156</v>
      </c>
      <c r="BE128" s="239">
        <f>IF(N128="základní",J128,0)</f>
        <v>0</v>
      </c>
      <c r="BF128" s="239">
        <f>IF(N128="snížená",J128,0)</f>
        <v>0</v>
      </c>
      <c r="BG128" s="239">
        <f>IF(N128="zákl. přenesená",J128,0)</f>
        <v>0</v>
      </c>
      <c r="BH128" s="239">
        <f>IF(N128="sníž. přenesená",J128,0)</f>
        <v>0</v>
      </c>
      <c r="BI128" s="239">
        <f>IF(N128="nulová",J128,0)</f>
        <v>0</v>
      </c>
      <c r="BJ128" s="18" t="s">
        <v>83</v>
      </c>
      <c r="BK128" s="239">
        <f>ROUND(I128*H128,2)</f>
        <v>0</v>
      </c>
      <c r="BL128" s="18" t="s">
        <v>173</v>
      </c>
      <c r="BM128" s="238" t="s">
        <v>2971</v>
      </c>
    </row>
    <row r="129" spans="1:51" s="14" customFormat="1" ht="12">
      <c r="A129" s="14"/>
      <c r="B129" s="266"/>
      <c r="C129" s="267"/>
      <c r="D129" s="257" t="s">
        <v>225</v>
      </c>
      <c r="E129" s="268" t="s">
        <v>1</v>
      </c>
      <c r="F129" s="269" t="s">
        <v>2972</v>
      </c>
      <c r="G129" s="267"/>
      <c r="H129" s="270">
        <v>13.915</v>
      </c>
      <c r="I129" s="271"/>
      <c r="J129" s="267"/>
      <c r="K129" s="267"/>
      <c r="L129" s="272"/>
      <c r="M129" s="273"/>
      <c r="N129" s="274"/>
      <c r="O129" s="274"/>
      <c r="P129" s="274"/>
      <c r="Q129" s="274"/>
      <c r="R129" s="274"/>
      <c r="S129" s="274"/>
      <c r="T129" s="275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76" t="s">
        <v>225</v>
      </c>
      <c r="AU129" s="276" t="s">
        <v>85</v>
      </c>
      <c r="AV129" s="14" t="s">
        <v>85</v>
      </c>
      <c r="AW129" s="14" t="s">
        <v>32</v>
      </c>
      <c r="AX129" s="14" t="s">
        <v>76</v>
      </c>
      <c r="AY129" s="276" t="s">
        <v>156</v>
      </c>
    </row>
    <row r="130" spans="1:51" s="14" customFormat="1" ht="12">
      <c r="A130" s="14"/>
      <c r="B130" s="266"/>
      <c r="C130" s="267"/>
      <c r="D130" s="257" t="s">
        <v>225</v>
      </c>
      <c r="E130" s="268" t="s">
        <v>1</v>
      </c>
      <c r="F130" s="269" t="s">
        <v>2973</v>
      </c>
      <c r="G130" s="267"/>
      <c r="H130" s="270">
        <v>8.976</v>
      </c>
      <c r="I130" s="271"/>
      <c r="J130" s="267"/>
      <c r="K130" s="267"/>
      <c r="L130" s="272"/>
      <c r="M130" s="273"/>
      <c r="N130" s="274"/>
      <c r="O130" s="274"/>
      <c r="P130" s="274"/>
      <c r="Q130" s="274"/>
      <c r="R130" s="274"/>
      <c r="S130" s="274"/>
      <c r="T130" s="275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76" t="s">
        <v>225</v>
      </c>
      <c r="AU130" s="276" t="s">
        <v>85</v>
      </c>
      <c r="AV130" s="14" t="s">
        <v>85</v>
      </c>
      <c r="AW130" s="14" t="s">
        <v>32</v>
      </c>
      <c r="AX130" s="14" t="s">
        <v>76</v>
      </c>
      <c r="AY130" s="276" t="s">
        <v>156</v>
      </c>
    </row>
    <row r="131" spans="1:51" s="14" customFormat="1" ht="12">
      <c r="A131" s="14"/>
      <c r="B131" s="266"/>
      <c r="C131" s="267"/>
      <c r="D131" s="257" t="s">
        <v>225</v>
      </c>
      <c r="E131" s="268" t="s">
        <v>1</v>
      </c>
      <c r="F131" s="269" t="s">
        <v>2974</v>
      </c>
      <c r="G131" s="267"/>
      <c r="H131" s="270">
        <v>16.368</v>
      </c>
      <c r="I131" s="271"/>
      <c r="J131" s="267"/>
      <c r="K131" s="267"/>
      <c r="L131" s="272"/>
      <c r="M131" s="273"/>
      <c r="N131" s="274"/>
      <c r="O131" s="274"/>
      <c r="P131" s="274"/>
      <c r="Q131" s="274"/>
      <c r="R131" s="274"/>
      <c r="S131" s="274"/>
      <c r="T131" s="275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76" t="s">
        <v>225</v>
      </c>
      <c r="AU131" s="276" t="s">
        <v>85</v>
      </c>
      <c r="AV131" s="14" t="s">
        <v>85</v>
      </c>
      <c r="AW131" s="14" t="s">
        <v>32</v>
      </c>
      <c r="AX131" s="14" t="s">
        <v>76</v>
      </c>
      <c r="AY131" s="276" t="s">
        <v>156</v>
      </c>
    </row>
    <row r="132" spans="1:51" s="15" customFormat="1" ht="12">
      <c r="A132" s="15"/>
      <c r="B132" s="277"/>
      <c r="C132" s="278"/>
      <c r="D132" s="257" t="s">
        <v>225</v>
      </c>
      <c r="E132" s="279" t="s">
        <v>1</v>
      </c>
      <c r="F132" s="280" t="s">
        <v>228</v>
      </c>
      <c r="G132" s="278"/>
      <c r="H132" s="281">
        <v>39.259</v>
      </c>
      <c r="I132" s="282"/>
      <c r="J132" s="278"/>
      <c r="K132" s="278"/>
      <c r="L132" s="283"/>
      <c r="M132" s="284"/>
      <c r="N132" s="285"/>
      <c r="O132" s="285"/>
      <c r="P132" s="285"/>
      <c r="Q132" s="285"/>
      <c r="R132" s="285"/>
      <c r="S132" s="285"/>
      <c r="T132" s="286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87" t="s">
        <v>225</v>
      </c>
      <c r="AU132" s="287" t="s">
        <v>85</v>
      </c>
      <c r="AV132" s="15" t="s">
        <v>173</v>
      </c>
      <c r="AW132" s="15" t="s">
        <v>32</v>
      </c>
      <c r="AX132" s="15" t="s">
        <v>83</v>
      </c>
      <c r="AY132" s="287" t="s">
        <v>156</v>
      </c>
    </row>
    <row r="133" spans="1:65" s="2" customFormat="1" ht="33" customHeight="1">
      <c r="A133" s="39"/>
      <c r="B133" s="40"/>
      <c r="C133" s="227" t="s">
        <v>85</v>
      </c>
      <c r="D133" s="227" t="s">
        <v>159</v>
      </c>
      <c r="E133" s="228" t="s">
        <v>1495</v>
      </c>
      <c r="F133" s="229" t="s">
        <v>1496</v>
      </c>
      <c r="G133" s="230" t="s">
        <v>729</v>
      </c>
      <c r="H133" s="231">
        <v>39.259</v>
      </c>
      <c r="I133" s="232"/>
      <c r="J133" s="233">
        <f>ROUND(I133*H133,2)</f>
        <v>0</v>
      </c>
      <c r="K133" s="229" t="s">
        <v>218</v>
      </c>
      <c r="L133" s="45"/>
      <c r="M133" s="234" t="s">
        <v>1</v>
      </c>
      <c r="N133" s="235" t="s">
        <v>41</v>
      </c>
      <c r="O133" s="92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8" t="s">
        <v>173</v>
      </c>
      <c r="AT133" s="238" t="s">
        <v>159</v>
      </c>
      <c r="AU133" s="238" t="s">
        <v>85</v>
      </c>
      <c r="AY133" s="18" t="s">
        <v>156</v>
      </c>
      <c r="BE133" s="239">
        <f>IF(N133="základní",J133,0)</f>
        <v>0</v>
      </c>
      <c r="BF133" s="239">
        <f>IF(N133="snížená",J133,0)</f>
        <v>0</v>
      </c>
      <c r="BG133" s="239">
        <f>IF(N133="zákl. přenesená",J133,0)</f>
        <v>0</v>
      </c>
      <c r="BH133" s="239">
        <f>IF(N133="sníž. přenesená",J133,0)</f>
        <v>0</v>
      </c>
      <c r="BI133" s="239">
        <f>IF(N133="nulová",J133,0)</f>
        <v>0</v>
      </c>
      <c r="BJ133" s="18" t="s">
        <v>83</v>
      </c>
      <c r="BK133" s="239">
        <f>ROUND(I133*H133,2)</f>
        <v>0</v>
      </c>
      <c r="BL133" s="18" t="s">
        <v>173</v>
      </c>
      <c r="BM133" s="238" t="s">
        <v>2975</v>
      </c>
    </row>
    <row r="134" spans="1:65" s="2" customFormat="1" ht="37.8" customHeight="1">
      <c r="A134" s="39"/>
      <c r="B134" s="40"/>
      <c r="C134" s="227" t="s">
        <v>169</v>
      </c>
      <c r="D134" s="227" t="s">
        <v>159</v>
      </c>
      <c r="E134" s="228" t="s">
        <v>1498</v>
      </c>
      <c r="F134" s="229" t="s">
        <v>1499</v>
      </c>
      <c r="G134" s="230" t="s">
        <v>729</v>
      </c>
      <c r="H134" s="231">
        <v>785.18</v>
      </c>
      <c r="I134" s="232"/>
      <c r="J134" s="233">
        <f>ROUND(I134*H134,2)</f>
        <v>0</v>
      </c>
      <c r="K134" s="229" t="s">
        <v>218</v>
      </c>
      <c r="L134" s="45"/>
      <c r="M134" s="234" t="s">
        <v>1</v>
      </c>
      <c r="N134" s="235" t="s">
        <v>41</v>
      </c>
      <c r="O134" s="92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8" t="s">
        <v>173</v>
      </c>
      <c r="AT134" s="238" t="s">
        <v>159</v>
      </c>
      <c r="AU134" s="238" t="s">
        <v>85</v>
      </c>
      <c r="AY134" s="18" t="s">
        <v>156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18" t="s">
        <v>83</v>
      </c>
      <c r="BK134" s="239">
        <f>ROUND(I134*H134,2)</f>
        <v>0</v>
      </c>
      <c r="BL134" s="18" t="s">
        <v>173</v>
      </c>
      <c r="BM134" s="238" t="s">
        <v>2976</v>
      </c>
    </row>
    <row r="135" spans="1:51" s="14" customFormat="1" ht="12">
      <c r="A135" s="14"/>
      <c r="B135" s="266"/>
      <c r="C135" s="267"/>
      <c r="D135" s="257" t="s">
        <v>225</v>
      </c>
      <c r="E135" s="268" t="s">
        <v>1</v>
      </c>
      <c r="F135" s="269" t="s">
        <v>2977</v>
      </c>
      <c r="G135" s="267"/>
      <c r="H135" s="270">
        <v>785.18</v>
      </c>
      <c r="I135" s="271"/>
      <c r="J135" s="267"/>
      <c r="K135" s="267"/>
      <c r="L135" s="272"/>
      <c r="M135" s="273"/>
      <c r="N135" s="274"/>
      <c r="O135" s="274"/>
      <c r="P135" s="274"/>
      <c r="Q135" s="274"/>
      <c r="R135" s="274"/>
      <c r="S135" s="274"/>
      <c r="T135" s="275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76" t="s">
        <v>225</v>
      </c>
      <c r="AU135" s="276" t="s">
        <v>85</v>
      </c>
      <c r="AV135" s="14" t="s">
        <v>85</v>
      </c>
      <c r="AW135" s="14" t="s">
        <v>32</v>
      </c>
      <c r="AX135" s="14" t="s">
        <v>76</v>
      </c>
      <c r="AY135" s="276" t="s">
        <v>156</v>
      </c>
    </row>
    <row r="136" spans="1:51" s="15" customFormat="1" ht="12">
      <c r="A136" s="15"/>
      <c r="B136" s="277"/>
      <c r="C136" s="278"/>
      <c r="D136" s="257" t="s">
        <v>225</v>
      </c>
      <c r="E136" s="279" t="s">
        <v>1</v>
      </c>
      <c r="F136" s="280" t="s">
        <v>228</v>
      </c>
      <c r="G136" s="278"/>
      <c r="H136" s="281">
        <v>785.18</v>
      </c>
      <c r="I136" s="282"/>
      <c r="J136" s="278"/>
      <c r="K136" s="278"/>
      <c r="L136" s="283"/>
      <c r="M136" s="284"/>
      <c r="N136" s="285"/>
      <c r="O136" s="285"/>
      <c r="P136" s="285"/>
      <c r="Q136" s="285"/>
      <c r="R136" s="285"/>
      <c r="S136" s="285"/>
      <c r="T136" s="286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87" t="s">
        <v>225</v>
      </c>
      <c r="AU136" s="287" t="s">
        <v>85</v>
      </c>
      <c r="AV136" s="15" t="s">
        <v>173</v>
      </c>
      <c r="AW136" s="15" t="s">
        <v>32</v>
      </c>
      <c r="AX136" s="15" t="s">
        <v>83</v>
      </c>
      <c r="AY136" s="287" t="s">
        <v>156</v>
      </c>
    </row>
    <row r="137" spans="1:65" s="2" customFormat="1" ht="24.15" customHeight="1">
      <c r="A137" s="39"/>
      <c r="B137" s="40"/>
      <c r="C137" s="227" t="s">
        <v>173</v>
      </c>
      <c r="D137" s="227" t="s">
        <v>159</v>
      </c>
      <c r="E137" s="228" t="s">
        <v>1502</v>
      </c>
      <c r="F137" s="229" t="s">
        <v>1503</v>
      </c>
      <c r="G137" s="230" t="s">
        <v>414</v>
      </c>
      <c r="H137" s="231">
        <v>82.444</v>
      </c>
      <c r="I137" s="232"/>
      <c r="J137" s="233">
        <f>ROUND(I137*H137,2)</f>
        <v>0</v>
      </c>
      <c r="K137" s="229" t="s">
        <v>218</v>
      </c>
      <c r="L137" s="45"/>
      <c r="M137" s="234" t="s">
        <v>1</v>
      </c>
      <c r="N137" s="235" t="s">
        <v>41</v>
      </c>
      <c r="O137" s="92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8" t="s">
        <v>173</v>
      </c>
      <c r="AT137" s="238" t="s">
        <v>159</v>
      </c>
      <c r="AU137" s="238" t="s">
        <v>85</v>
      </c>
      <c r="AY137" s="18" t="s">
        <v>156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8" t="s">
        <v>83</v>
      </c>
      <c r="BK137" s="239">
        <f>ROUND(I137*H137,2)</f>
        <v>0</v>
      </c>
      <c r="BL137" s="18" t="s">
        <v>173</v>
      </c>
      <c r="BM137" s="238" t="s">
        <v>2978</v>
      </c>
    </row>
    <row r="138" spans="1:51" s="14" customFormat="1" ht="12">
      <c r="A138" s="14"/>
      <c r="B138" s="266"/>
      <c r="C138" s="267"/>
      <c r="D138" s="257" t="s">
        <v>225</v>
      </c>
      <c r="E138" s="268" t="s">
        <v>1</v>
      </c>
      <c r="F138" s="269" t="s">
        <v>2979</v>
      </c>
      <c r="G138" s="267"/>
      <c r="H138" s="270">
        <v>82.444</v>
      </c>
      <c r="I138" s="271"/>
      <c r="J138" s="267"/>
      <c r="K138" s="267"/>
      <c r="L138" s="272"/>
      <c r="M138" s="273"/>
      <c r="N138" s="274"/>
      <c r="O138" s="274"/>
      <c r="P138" s="274"/>
      <c r="Q138" s="274"/>
      <c r="R138" s="274"/>
      <c r="S138" s="274"/>
      <c r="T138" s="275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76" t="s">
        <v>225</v>
      </c>
      <c r="AU138" s="276" t="s">
        <v>85</v>
      </c>
      <c r="AV138" s="14" t="s">
        <v>85</v>
      </c>
      <c r="AW138" s="14" t="s">
        <v>32</v>
      </c>
      <c r="AX138" s="14" t="s">
        <v>76</v>
      </c>
      <c r="AY138" s="276" t="s">
        <v>156</v>
      </c>
    </row>
    <row r="139" spans="1:51" s="15" customFormat="1" ht="12">
      <c r="A139" s="15"/>
      <c r="B139" s="277"/>
      <c r="C139" s="278"/>
      <c r="D139" s="257" t="s">
        <v>225</v>
      </c>
      <c r="E139" s="279" t="s">
        <v>1</v>
      </c>
      <c r="F139" s="280" t="s">
        <v>228</v>
      </c>
      <c r="G139" s="278"/>
      <c r="H139" s="281">
        <v>82.444</v>
      </c>
      <c r="I139" s="282"/>
      <c r="J139" s="278"/>
      <c r="K139" s="278"/>
      <c r="L139" s="283"/>
      <c r="M139" s="284"/>
      <c r="N139" s="285"/>
      <c r="O139" s="285"/>
      <c r="P139" s="285"/>
      <c r="Q139" s="285"/>
      <c r="R139" s="285"/>
      <c r="S139" s="285"/>
      <c r="T139" s="286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87" t="s">
        <v>225</v>
      </c>
      <c r="AU139" s="287" t="s">
        <v>85</v>
      </c>
      <c r="AV139" s="15" t="s">
        <v>173</v>
      </c>
      <c r="AW139" s="15" t="s">
        <v>32</v>
      </c>
      <c r="AX139" s="15" t="s">
        <v>83</v>
      </c>
      <c r="AY139" s="287" t="s">
        <v>156</v>
      </c>
    </row>
    <row r="140" spans="1:65" s="2" customFormat="1" ht="24.15" customHeight="1">
      <c r="A140" s="39"/>
      <c r="B140" s="40"/>
      <c r="C140" s="227" t="s">
        <v>155</v>
      </c>
      <c r="D140" s="227" t="s">
        <v>159</v>
      </c>
      <c r="E140" s="228" t="s">
        <v>2980</v>
      </c>
      <c r="F140" s="229" t="s">
        <v>2981</v>
      </c>
      <c r="G140" s="230" t="s">
        <v>237</v>
      </c>
      <c r="H140" s="231">
        <v>166.1</v>
      </c>
      <c r="I140" s="232"/>
      <c r="J140" s="233">
        <f>ROUND(I140*H140,2)</f>
        <v>0</v>
      </c>
      <c r="K140" s="229" t="s">
        <v>218</v>
      </c>
      <c r="L140" s="45"/>
      <c r="M140" s="234" t="s">
        <v>1</v>
      </c>
      <c r="N140" s="235" t="s">
        <v>41</v>
      </c>
      <c r="O140" s="92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8" t="s">
        <v>173</v>
      </c>
      <c r="AT140" s="238" t="s">
        <v>159</v>
      </c>
      <c r="AU140" s="238" t="s">
        <v>85</v>
      </c>
      <c r="AY140" s="18" t="s">
        <v>156</v>
      </c>
      <c r="BE140" s="239">
        <f>IF(N140="základní",J140,0)</f>
        <v>0</v>
      </c>
      <c r="BF140" s="239">
        <f>IF(N140="snížená",J140,0)</f>
        <v>0</v>
      </c>
      <c r="BG140" s="239">
        <f>IF(N140="zákl. přenesená",J140,0)</f>
        <v>0</v>
      </c>
      <c r="BH140" s="239">
        <f>IF(N140="sníž. přenesená",J140,0)</f>
        <v>0</v>
      </c>
      <c r="BI140" s="239">
        <f>IF(N140="nulová",J140,0)</f>
        <v>0</v>
      </c>
      <c r="BJ140" s="18" t="s">
        <v>83</v>
      </c>
      <c r="BK140" s="239">
        <f>ROUND(I140*H140,2)</f>
        <v>0</v>
      </c>
      <c r="BL140" s="18" t="s">
        <v>173</v>
      </c>
      <c r="BM140" s="238" t="s">
        <v>2982</v>
      </c>
    </row>
    <row r="141" spans="1:51" s="14" customFormat="1" ht="12">
      <c r="A141" s="14"/>
      <c r="B141" s="266"/>
      <c r="C141" s="267"/>
      <c r="D141" s="257" t="s">
        <v>225</v>
      </c>
      <c r="E141" s="268" t="s">
        <v>1</v>
      </c>
      <c r="F141" s="269" t="s">
        <v>2983</v>
      </c>
      <c r="G141" s="267"/>
      <c r="H141" s="270">
        <v>60.5</v>
      </c>
      <c r="I141" s="271"/>
      <c r="J141" s="267"/>
      <c r="K141" s="267"/>
      <c r="L141" s="272"/>
      <c r="M141" s="273"/>
      <c r="N141" s="274"/>
      <c r="O141" s="274"/>
      <c r="P141" s="274"/>
      <c r="Q141" s="274"/>
      <c r="R141" s="274"/>
      <c r="S141" s="274"/>
      <c r="T141" s="275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76" t="s">
        <v>225</v>
      </c>
      <c r="AU141" s="276" t="s">
        <v>85</v>
      </c>
      <c r="AV141" s="14" t="s">
        <v>85</v>
      </c>
      <c r="AW141" s="14" t="s">
        <v>32</v>
      </c>
      <c r="AX141" s="14" t="s">
        <v>76</v>
      </c>
      <c r="AY141" s="276" t="s">
        <v>156</v>
      </c>
    </row>
    <row r="142" spans="1:51" s="14" customFormat="1" ht="12">
      <c r="A142" s="14"/>
      <c r="B142" s="266"/>
      <c r="C142" s="267"/>
      <c r="D142" s="257" t="s">
        <v>225</v>
      </c>
      <c r="E142" s="268" t="s">
        <v>1</v>
      </c>
      <c r="F142" s="269" t="s">
        <v>2984</v>
      </c>
      <c r="G142" s="267"/>
      <c r="H142" s="270">
        <v>37.4</v>
      </c>
      <c r="I142" s="271"/>
      <c r="J142" s="267"/>
      <c r="K142" s="267"/>
      <c r="L142" s="272"/>
      <c r="M142" s="273"/>
      <c r="N142" s="274"/>
      <c r="O142" s="274"/>
      <c r="P142" s="274"/>
      <c r="Q142" s="274"/>
      <c r="R142" s="274"/>
      <c r="S142" s="274"/>
      <c r="T142" s="275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76" t="s">
        <v>225</v>
      </c>
      <c r="AU142" s="276" t="s">
        <v>85</v>
      </c>
      <c r="AV142" s="14" t="s">
        <v>85</v>
      </c>
      <c r="AW142" s="14" t="s">
        <v>32</v>
      </c>
      <c r="AX142" s="14" t="s">
        <v>76</v>
      </c>
      <c r="AY142" s="276" t="s">
        <v>156</v>
      </c>
    </row>
    <row r="143" spans="1:51" s="14" customFormat="1" ht="12">
      <c r="A143" s="14"/>
      <c r="B143" s="266"/>
      <c r="C143" s="267"/>
      <c r="D143" s="257" t="s">
        <v>225</v>
      </c>
      <c r="E143" s="268" t="s">
        <v>1</v>
      </c>
      <c r="F143" s="269" t="s">
        <v>2985</v>
      </c>
      <c r="G143" s="267"/>
      <c r="H143" s="270">
        <v>68.2</v>
      </c>
      <c r="I143" s="271"/>
      <c r="J143" s="267"/>
      <c r="K143" s="267"/>
      <c r="L143" s="272"/>
      <c r="M143" s="273"/>
      <c r="N143" s="274"/>
      <c r="O143" s="274"/>
      <c r="P143" s="274"/>
      <c r="Q143" s="274"/>
      <c r="R143" s="274"/>
      <c r="S143" s="274"/>
      <c r="T143" s="275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76" t="s">
        <v>225</v>
      </c>
      <c r="AU143" s="276" t="s">
        <v>85</v>
      </c>
      <c r="AV143" s="14" t="s">
        <v>85</v>
      </c>
      <c r="AW143" s="14" t="s">
        <v>32</v>
      </c>
      <c r="AX143" s="14" t="s">
        <v>76</v>
      </c>
      <c r="AY143" s="276" t="s">
        <v>156</v>
      </c>
    </row>
    <row r="144" spans="1:51" s="15" customFormat="1" ht="12">
      <c r="A144" s="15"/>
      <c r="B144" s="277"/>
      <c r="C144" s="278"/>
      <c r="D144" s="257" t="s">
        <v>225</v>
      </c>
      <c r="E144" s="279" t="s">
        <v>1</v>
      </c>
      <c r="F144" s="280" t="s">
        <v>228</v>
      </c>
      <c r="G144" s="278"/>
      <c r="H144" s="281">
        <v>166.10000000000002</v>
      </c>
      <c r="I144" s="282"/>
      <c r="J144" s="278"/>
      <c r="K144" s="278"/>
      <c r="L144" s="283"/>
      <c r="M144" s="284"/>
      <c r="N144" s="285"/>
      <c r="O144" s="285"/>
      <c r="P144" s="285"/>
      <c r="Q144" s="285"/>
      <c r="R144" s="285"/>
      <c r="S144" s="285"/>
      <c r="T144" s="286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87" t="s">
        <v>225</v>
      </c>
      <c r="AU144" s="287" t="s">
        <v>85</v>
      </c>
      <c r="AV144" s="15" t="s">
        <v>173</v>
      </c>
      <c r="AW144" s="15" t="s">
        <v>32</v>
      </c>
      <c r="AX144" s="15" t="s">
        <v>83</v>
      </c>
      <c r="AY144" s="287" t="s">
        <v>156</v>
      </c>
    </row>
    <row r="145" spans="1:63" s="12" customFormat="1" ht="22.8" customHeight="1">
      <c r="A145" s="12"/>
      <c r="B145" s="211"/>
      <c r="C145" s="212"/>
      <c r="D145" s="213" t="s">
        <v>75</v>
      </c>
      <c r="E145" s="225" t="s">
        <v>155</v>
      </c>
      <c r="F145" s="225" t="s">
        <v>2048</v>
      </c>
      <c r="G145" s="212"/>
      <c r="H145" s="212"/>
      <c r="I145" s="215"/>
      <c r="J145" s="226">
        <f>BK145</f>
        <v>0</v>
      </c>
      <c r="K145" s="212"/>
      <c r="L145" s="217"/>
      <c r="M145" s="218"/>
      <c r="N145" s="219"/>
      <c r="O145" s="219"/>
      <c r="P145" s="220">
        <f>SUM(P146:P170)</f>
        <v>0</v>
      </c>
      <c r="Q145" s="219"/>
      <c r="R145" s="220">
        <f>SUM(R146:R170)</f>
        <v>70.64164000000001</v>
      </c>
      <c r="S145" s="219"/>
      <c r="T145" s="221">
        <f>SUM(T146:T170)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22" t="s">
        <v>83</v>
      </c>
      <c r="AT145" s="223" t="s">
        <v>75</v>
      </c>
      <c r="AU145" s="223" t="s">
        <v>83</v>
      </c>
      <c r="AY145" s="222" t="s">
        <v>156</v>
      </c>
      <c r="BK145" s="224">
        <f>SUM(BK146:BK170)</f>
        <v>0</v>
      </c>
    </row>
    <row r="146" spans="1:65" s="2" customFormat="1" ht="24.15" customHeight="1">
      <c r="A146" s="39"/>
      <c r="B146" s="40"/>
      <c r="C146" s="227" t="s">
        <v>186</v>
      </c>
      <c r="D146" s="227" t="s">
        <v>159</v>
      </c>
      <c r="E146" s="228" t="s">
        <v>2049</v>
      </c>
      <c r="F146" s="229" t="s">
        <v>2050</v>
      </c>
      <c r="G146" s="230" t="s">
        <v>237</v>
      </c>
      <c r="H146" s="231">
        <v>55</v>
      </c>
      <c r="I146" s="232"/>
      <c r="J146" s="233">
        <f>ROUND(I146*H146,2)</f>
        <v>0</v>
      </c>
      <c r="K146" s="229" t="s">
        <v>218</v>
      </c>
      <c r="L146" s="45"/>
      <c r="M146" s="234" t="s">
        <v>1</v>
      </c>
      <c r="N146" s="235" t="s">
        <v>41</v>
      </c>
      <c r="O146" s="92"/>
      <c r="P146" s="236">
        <f>O146*H146</f>
        <v>0</v>
      </c>
      <c r="Q146" s="236">
        <v>0.299</v>
      </c>
      <c r="R146" s="236">
        <f>Q146*H146</f>
        <v>16.445</v>
      </c>
      <c r="S146" s="236">
        <v>0</v>
      </c>
      <c r="T146" s="237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8" t="s">
        <v>173</v>
      </c>
      <c r="AT146" s="238" t="s">
        <v>159</v>
      </c>
      <c r="AU146" s="238" t="s">
        <v>85</v>
      </c>
      <c r="AY146" s="18" t="s">
        <v>156</v>
      </c>
      <c r="BE146" s="239">
        <f>IF(N146="základní",J146,0)</f>
        <v>0</v>
      </c>
      <c r="BF146" s="239">
        <f>IF(N146="snížená",J146,0)</f>
        <v>0</v>
      </c>
      <c r="BG146" s="239">
        <f>IF(N146="zákl. přenesená",J146,0)</f>
        <v>0</v>
      </c>
      <c r="BH146" s="239">
        <f>IF(N146="sníž. přenesená",J146,0)</f>
        <v>0</v>
      </c>
      <c r="BI146" s="239">
        <f>IF(N146="nulová",J146,0)</f>
        <v>0</v>
      </c>
      <c r="BJ146" s="18" t="s">
        <v>83</v>
      </c>
      <c r="BK146" s="239">
        <f>ROUND(I146*H146,2)</f>
        <v>0</v>
      </c>
      <c r="BL146" s="18" t="s">
        <v>173</v>
      </c>
      <c r="BM146" s="238" t="s">
        <v>2986</v>
      </c>
    </row>
    <row r="147" spans="1:51" s="13" customFormat="1" ht="12">
      <c r="A147" s="13"/>
      <c r="B147" s="255"/>
      <c r="C147" s="256"/>
      <c r="D147" s="257" t="s">
        <v>225</v>
      </c>
      <c r="E147" s="258" t="s">
        <v>1</v>
      </c>
      <c r="F147" s="259" t="s">
        <v>2987</v>
      </c>
      <c r="G147" s="256"/>
      <c r="H147" s="258" t="s">
        <v>1</v>
      </c>
      <c r="I147" s="260"/>
      <c r="J147" s="256"/>
      <c r="K147" s="256"/>
      <c r="L147" s="261"/>
      <c r="M147" s="262"/>
      <c r="N147" s="263"/>
      <c r="O147" s="263"/>
      <c r="P147" s="263"/>
      <c r="Q147" s="263"/>
      <c r="R147" s="263"/>
      <c r="S147" s="263"/>
      <c r="T147" s="26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5" t="s">
        <v>225</v>
      </c>
      <c r="AU147" s="265" t="s">
        <v>85</v>
      </c>
      <c r="AV147" s="13" t="s">
        <v>83</v>
      </c>
      <c r="AW147" s="13" t="s">
        <v>32</v>
      </c>
      <c r="AX147" s="13" t="s">
        <v>76</v>
      </c>
      <c r="AY147" s="265" t="s">
        <v>156</v>
      </c>
    </row>
    <row r="148" spans="1:51" s="14" customFormat="1" ht="12">
      <c r="A148" s="14"/>
      <c r="B148" s="266"/>
      <c r="C148" s="267"/>
      <c r="D148" s="257" t="s">
        <v>225</v>
      </c>
      <c r="E148" s="268" t="s">
        <v>1</v>
      </c>
      <c r="F148" s="269" t="s">
        <v>1097</v>
      </c>
      <c r="G148" s="267"/>
      <c r="H148" s="270">
        <v>55</v>
      </c>
      <c r="I148" s="271"/>
      <c r="J148" s="267"/>
      <c r="K148" s="267"/>
      <c r="L148" s="272"/>
      <c r="M148" s="273"/>
      <c r="N148" s="274"/>
      <c r="O148" s="274"/>
      <c r="P148" s="274"/>
      <c r="Q148" s="274"/>
      <c r="R148" s="274"/>
      <c r="S148" s="274"/>
      <c r="T148" s="275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76" t="s">
        <v>225</v>
      </c>
      <c r="AU148" s="276" t="s">
        <v>85</v>
      </c>
      <c r="AV148" s="14" t="s">
        <v>85</v>
      </c>
      <c r="AW148" s="14" t="s">
        <v>32</v>
      </c>
      <c r="AX148" s="14" t="s">
        <v>76</v>
      </c>
      <c r="AY148" s="276" t="s">
        <v>156</v>
      </c>
    </row>
    <row r="149" spans="1:51" s="15" customFormat="1" ht="12">
      <c r="A149" s="15"/>
      <c r="B149" s="277"/>
      <c r="C149" s="278"/>
      <c r="D149" s="257" t="s">
        <v>225</v>
      </c>
      <c r="E149" s="279" t="s">
        <v>1</v>
      </c>
      <c r="F149" s="280" t="s">
        <v>228</v>
      </c>
      <c r="G149" s="278"/>
      <c r="H149" s="281">
        <v>55</v>
      </c>
      <c r="I149" s="282"/>
      <c r="J149" s="278"/>
      <c r="K149" s="278"/>
      <c r="L149" s="283"/>
      <c r="M149" s="284"/>
      <c r="N149" s="285"/>
      <c r="O149" s="285"/>
      <c r="P149" s="285"/>
      <c r="Q149" s="285"/>
      <c r="R149" s="285"/>
      <c r="S149" s="285"/>
      <c r="T149" s="286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87" t="s">
        <v>225</v>
      </c>
      <c r="AU149" s="287" t="s">
        <v>85</v>
      </c>
      <c r="AV149" s="15" t="s">
        <v>173</v>
      </c>
      <c r="AW149" s="15" t="s">
        <v>32</v>
      </c>
      <c r="AX149" s="15" t="s">
        <v>83</v>
      </c>
      <c r="AY149" s="287" t="s">
        <v>156</v>
      </c>
    </row>
    <row r="150" spans="1:65" s="2" customFormat="1" ht="33" customHeight="1">
      <c r="A150" s="39"/>
      <c r="B150" s="40"/>
      <c r="C150" s="227" t="s">
        <v>256</v>
      </c>
      <c r="D150" s="227" t="s">
        <v>159</v>
      </c>
      <c r="E150" s="228" t="s">
        <v>2988</v>
      </c>
      <c r="F150" s="229" t="s">
        <v>2989</v>
      </c>
      <c r="G150" s="230" t="s">
        <v>237</v>
      </c>
      <c r="H150" s="231">
        <v>55</v>
      </c>
      <c r="I150" s="232"/>
      <c r="J150" s="233">
        <f>ROUND(I150*H150,2)</f>
        <v>0</v>
      </c>
      <c r="K150" s="229" t="s">
        <v>218</v>
      </c>
      <c r="L150" s="45"/>
      <c r="M150" s="234" t="s">
        <v>1</v>
      </c>
      <c r="N150" s="235" t="s">
        <v>41</v>
      </c>
      <c r="O150" s="92"/>
      <c r="P150" s="236">
        <f>O150*H150</f>
        <v>0</v>
      </c>
      <c r="Q150" s="236">
        <v>0.101</v>
      </c>
      <c r="R150" s="236">
        <f>Q150*H150</f>
        <v>5.555000000000001</v>
      </c>
      <c r="S150" s="236">
        <v>0</v>
      </c>
      <c r="T150" s="237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8" t="s">
        <v>173</v>
      </c>
      <c r="AT150" s="238" t="s">
        <v>159</v>
      </c>
      <c r="AU150" s="238" t="s">
        <v>85</v>
      </c>
      <c r="AY150" s="18" t="s">
        <v>156</v>
      </c>
      <c r="BE150" s="239">
        <f>IF(N150="základní",J150,0)</f>
        <v>0</v>
      </c>
      <c r="BF150" s="239">
        <f>IF(N150="snížená",J150,0)</f>
        <v>0</v>
      </c>
      <c r="BG150" s="239">
        <f>IF(N150="zákl. přenesená",J150,0)</f>
        <v>0</v>
      </c>
      <c r="BH150" s="239">
        <f>IF(N150="sníž. přenesená",J150,0)</f>
        <v>0</v>
      </c>
      <c r="BI150" s="239">
        <f>IF(N150="nulová",J150,0)</f>
        <v>0</v>
      </c>
      <c r="BJ150" s="18" t="s">
        <v>83</v>
      </c>
      <c r="BK150" s="239">
        <f>ROUND(I150*H150,2)</f>
        <v>0</v>
      </c>
      <c r="BL150" s="18" t="s">
        <v>173</v>
      </c>
      <c r="BM150" s="238" t="s">
        <v>2990</v>
      </c>
    </row>
    <row r="151" spans="1:65" s="2" customFormat="1" ht="16.5" customHeight="1">
      <c r="A151" s="39"/>
      <c r="B151" s="40"/>
      <c r="C151" s="245" t="s">
        <v>223</v>
      </c>
      <c r="D151" s="245" t="s">
        <v>220</v>
      </c>
      <c r="E151" s="246" t="s">
        <v>2991</v>
      </c>
      <c r="F151" s="247" t="s">
        <v>2992</v>
      </c>
      <c r="G151" s="248" t="s">
        <v>237</v>
      </c>
      <c r="H151" s="249">
        <v>56.1</v>
      </c>
      <c r="I151" s="250"/>
      <c r="J151" s="251">
        <f>ROUND(I151*H151,2)</f>
        <v>0</v>
      </c>
      <c r="K151" s="247" t="s">
        <v>218</v>
      </c>
      <c r="L151" s="252"/>
      <c r="M151" s="253" t="s">
        <v>1</v>
      </c>
      <c r="N151" s="254" t="s">
        <v>41</v>
      </c>
      <c r="O151" s="92"/>
      <c r="P151" s="236">
        <f>O151*H151</f>
        <v>0</v>
      </c>
      <c r="Q151" s="236">
        <v>0.108</v>
      </c>
      <c r="R151" s="236">
        <f>Q151*H151</f>
        <v>6.0588</v>
      </c>
      <c r="S151" s="236">
        <v>0</v>
      </c>
      <c r="T151" s="237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8" t="s">
        <v>223</v>
      </c>
      <c r="AT151" s="238" t="s">
        <v>220</v>
      </c>
      <c r="AU151" s="238" t="s">
        <v>85</v>
      </c>
      <c r="AY151" s="18" t="s">
        <v>156</v>
      </c>
      <c r="BE151" s="239">
        <f>IF(N151="základní",J151,0)</f>
        <v>0</v>
      </c>
      <c r="BF151" s="239">
        <f>IF(N151="snížená",J151,0)</f>
        <v>0</v>
      </c>
      <c r="BG151" s="239">
        <f>IF(N151="zákl. přenesená",J151,0)</f>
        <v>0</v>
      </c>
      <c r="BH151" s="239">
        <f>IF(N151="sníž. přenesená",J151,0)</f>
        <v>0</v>
      </c>
      <c r="BI151" s="239">
        <f>IF(N151="nulová",J151,0)</f>
        <v>0</v>
      </c>
      <c r="BJ151" s="18" t="s">
        <v>83</v>
      </c>
      <c r="BK151" s="239">
        <f>ROUND(I151*H151,2)</f>
        <v>0</v>
      </c>
      <c r="BL151" s="18" t="s">
        <v>173</v>
      </c>
      <c r="BM151" s="238" t="s">
        <v>2993</v>
      </c>
    </row>
    <row r="152" spans="1:51" s="14" customFormat="1" ht="12">
      <c r="A152" s="14"/>
      <c r="B152" s="266"/>
      <c r="C152" s="267"/>
      <c r="D152" s="257" t="s">
        <v>225</v>
      </c>
      <c r="E152" s="268" t="s">
        <v>1</v>
      </c>
      <c r="F152" s="269" t="s">
        <v>2994</v>
      </c>
      <c r="G152" s="267"/>
      <c r="H152" s="270">
        <v>56.1</v>
      </c>
      <c r="I152" s="271"/>
      <c r="J152" s="267"/>
      <c r="K152" s="267"/>
      <c r="L152" s="272"/>
      <c r="M152" s="273"/>
      <c r="N152" s="274"/>
      <c r="O152" s="274"/>
      <c r="P152" s="274"/>
      <c r="Q152" s="274"/>
      <c r="R152" s="274"/>
      <c r="S152" s="274"/>
      <c r="T152" s="275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76" t="s">
        <v>225</v>
      </c>
      <c r="AU152" s="276" t="s">
        <v>85</v>
      </c>
      <c r="AV152" s="14" t="s">
        <v>85</v>
      </c>
      <c r="AW152" s="14" t="s">
        <v>32</v>
      </c>
      <c r="AX152" s="14" t="s">
        <v>76</v>
      </c>
      <c r="AY152" s="276" t="s">
        <v>156</v>
      </c>
    </row>
    <row r="153" spans="1:51" s="15" customFormat="1" ht="12">
      <c r="A153" s="15"/>
      <c r="B153" s="277"/>
      <c r="C153" s="278"/>
      <c r="D153" s="257" t="s">
        <v>225</v>
      </c>
      <c r="E153" s="279" t="s">
        <v>1</v>
      </c>
      <c r="F153" s="280" t="s">
        <v>228</v>
      </c>
      <c r="G153" s="278"/>
      <c r="H153" s="281">
        <v>56.1</v>
      </c>
      <c r="I153" s="282"/>
      <c r="J153" s="278"/>
      <c r="K153" s="278"/>
      <c r="L153" s="283"/>
      <c r="M153" s="284"/>
      <c r="N153" s="285"/>
      <c r="O153" s="285"/>
      <c r="P153" s="285"/>
      <c r="Q153" s="285"/>
      <c r="R153" s="285"/>
      <c r="S153" s="285"/>
      <c r="T153" s="286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87" t="s">
        <v>225</v>
      </c>
      <c r="AU153" s="287" t="s">
        <v>85</v>
      </c>
      <c r="AV153" s="15" t="s">
        <v>173</v>
      </c>
      <c r="AW153" s="15" t="s">
        <v>32</v>
      </c>
      <c r="AX153" s="15" t="s">
        <v>83</v>
      </c>
      <c r="AY153" s="287" t="s">
        <v>156</v>
      </c>
    </row>
    <row r="154" spans="1:65" s="2" customFormat="1" ht="24.15" customHeight="1">
      <c r="A154" s="39"/>
      <c r="B154" s="40"/>
      <c r="C154" s="227" t="s">
        <v>247</v>
      </c>
      <c r="D154" s="227" t="s">
        <v>159</v>
      </c>
      <c r="E154" s="228" t="s">
        <v>2049</v>
      </c>
      <c r="F154" s="229" t="s">
        <v>2050</v>
      </c>
      <c r="G154" s="230" t="s">
        <v>237</v>
      </c>
      <c r="H154" s="231">
        <v>34</v>
      </c>
      <c r="I154" s="232"/>
      <c r="J154" s="233">
        <f>ROUND(I154*H154,2)</f>
        <v>0</v>
      </c>
      <c r="K154" s="229" t="s">
        <v>218</v>
      </c>
      <c r="L154" s="45"/>
      <c r="M154" s="234" t="s">
        <v>1</v>
      </c>
      <c r="N154" s="235" t="s">
        <v>41</v>
      </c>
      <c r="O154" s="92"/>
      <c r="P154" s="236">
        <f>O154*H154</f>
        <v>0</v>
      </c>
      <c r="Q154" s="236">
        <v>0.299</v>
      </c>
      <c r="R154" s="236">
        <f>Q154*H154</f>
        <v>10.166</v>
      </c>
      <c r="S154" s="236">
        <v>0</v>
      </c>
      <c r="T154" s="237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8" t="s">
        <v>173</v>
      </c>
      <c r="AT154" s="238" t="s">
        <v>159</v>
      </c>
      <c r="AU154" s="238" t="s">
        <v>85</v>
      </c>
      <c r="AY154" s="18" t="s">
        <v>156</v>
      </c>
      <c r="BE154" s="239">
        <f>IF(N154="základní",J154,0)</f>
        <v>0</v>
      </c>
      <c r="BF154" s="239">
        <f>IF(N154="snížená",J154,0)</f>
        <v>0</v>
      </c>
      <c r="BG154" s="239">
        <f>IF(N154="zákl. přenesená",J154,0)</f>
        <v>0</v>
      </c>
      <c r="BH154" s="239">
        <f>IF(N154="sníž. přenesená",J154,0)</f>
        <v>0</v>
      </c>
      <c r="BI154" s="239">
        <f>IF(N154="nulová",J154,0)</f>
        <v>0</v>
      </c>
      <c r="BJ154" s="18" t="s">
        <v>83</v>
      </c>
      <c r="BK154" s="239">
        <f>ROUND(I154*H154,2)</f>
        <v>0</v>
      </c>
      <c r="BL154" s="18" t="s">
        <v>173</v>
      </c>
      <c r="BM154" s="238" t="s">
        <v>2995</v>
      </c>
    </row>
    <row r="155" spans="1:51" s="13" customFormat="1" ht="12">
      <c r="A155" s="13"/>
      <c r="B155" s="255"/>
      <c r="C155" s="256"/>
      <c r="D155" s="257" t="s">
        <v>225</v>
      </c>
      <c r="E155" s="258" t="s">
        <v>1</v>
      </c>
      <c r="F155" s="259" t="s">
        <v>2996</v>
      </c>
      <c r="G155" s="256"/>
      <c r="H155" s="258" t="s">
        <v>1</v>
      </c>
      <c r="I155" s="260"/>
      <c r="J155" s="256"/>
      <c r="K155" s="256"/>
      <c r="L155" s="261"/>
      <c r="M155" s="262"/>
      <c r="N155" s="263"/>
      <c r="O155" s="263"/>
      <c r="P155" s="263"/>
      <c r="Q155" s="263"/>
      <c r="R155" s="263"/>
      <c r="S155" s="263"/>
      <c r="T155" s="26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65" t="s">
        <v>225</v>
      </c>
      <c r="AU155" s="265" t="s">
        <v>85</v>
      </c>
      <c r="AV155" s="13" t="s">
        <v>83</v>
      </c>
      <c r="AW155" s="13" t="s">
        <v>32</v>
      </c>
      <c r="AX155" s="13" t="s">
        <v>76</v>
      </c>
      <c r="AY155" s="265" t="s">
        <v>156</v>
      </c>
    </row>
    <row r="156" spans="1:51" s="14" customFormat="1" ht="12">
      <c r="A156" s="14"/>
      <c r="B156" s="266"/>
      <c r="C156" s="267"/>
      <c r="D156" s="257" t="s">
        <v>225</v>
      </c>
      <c r="E156" s="268" t="s">
        <v>1</v>
      </c>
      <c r="F156" s="269" t="s">
        <v>488</v>
      </c>
      <c r="G156" s="267"/>
      <c r="H156" s="270">
        <v>34</v>
      </c>
      <c r="I156" s="271"/>
      <c r="J156" s="267"/>
      <c r="K156" s="267"/>
      <c r="L156" s="272"/>
      <c r="M156" s="273"/>
      <c r="N156" s="274"/>
      <c r="O156" s="274"/>
      <c r="P156" s="274"/>
      <c r="Q156" s="274"/>
      <c r="R156" s="274"/>
      <c r="S156" s="274"/>
      <c r="T156" s="275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76" t="s">
        <v>225</v>
      </c>
      <c r="AU156" s="276" t="s">
        <v>85</v>
      </c>
      <c r="AV156" s="14" t="s">
        <v>85</v>
      </c>
      <c r="AW156" s="14" t="s">
        <v>32</v>
      </c>
      <c r="AX156" s="14" t="s">
        <v>76</v>
      </c>
      <c r="AY156" s="276" t="s">
        <v>156</v>
      </c>
    </row>
    <row r="157" spans="1:51" s="15" customFormat="1" ht="12">
      <c r="A157" s="15"/>
      <c r="B157" s="277"/>
      <c r="C157" s="278"/>
      <c r="D157" s="257" t="s">
        <v>225</v>
      </c>
      <c r="E157" s="279" t="s">
        <v>1</v>
      </c>
      <c r="F157" s="280" t="s">
        <v>228</v>
      </c>
      <c r="G157" s="278"/>
      <c r="H157" s="281">
        <v>34</v>
      </c>
      <c r="I157" s="282"/>
      <c r="J157" s="278"/>
      <c r="K157" s="278"/>
      <c r="L157" s="283"/>
      <c r="M157" s="284"/>
      <c r="N157" s="285"/>
      <c r="O157" s="285"/>
      <c r="P157" s="285"/>
      <c r="Q157" s="285"/>
      <c r="R157" s="285"/>
      <c r="S157" s="285"/>
      <c r="T157" s="286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87" t="s">
        <v>225</v>
      </c>
      <c r="AU157" s="287" t="s">
        <v>85</v>
      </c>
      <c r="AV157" s="15" t="s">
        <v>173</v>
      </c>
      <c r="AW157" s="15" t="s">
        <v>32</v>
      </c>
      <c r="AX157" s="15" t="s">
        <v>83</v>
      </c>
      <c r="AY157" s="287" t="s">
        <v>156</v>
      </c>
    </row>
    <row r="158" spans="1:65" s="2" customFormat="1" ht="24.15" customHeight="1">
      <c r="A158" s="39"/>
      <c r="B158" s="40"/>
      <c r="C158" s="227" t="s">
        <v>120</v>
      </c>
      <c r="D158" s="227" t="s">
        <v>159</v>
      </c>
      <c r="E158" s="228" t="s">
        <v>2997</v>
      </c>
      <c r="F158" s="229" t="s">
        <v>2998</v>
      </c>
      <c r="G158" s="230" t="s">
        <v>237</v>
      </c>
      <c r="H158" s="231">
        <v>34</v>
      </c>
      <c r="I158" s="232"/>
      <c r="J158" s="233">
        <f>ROUND(I158*H158,2)</f>
        <v>0</v>
      </c>
      <c r="K158" s="229" t="s">
        <v>218</v>
      </c>
      <c r="L158" s="45"/>
      <c r="M158" s="234" t="s">
        <v>1</v>
      </c>
      <c r="N158" s="235" t="s">
        <v>41</v>
      </c>
      <c r="O158" s="92"/>
      <c r="P158" s="236">
        <f>O158*H158</f>
        <v>0</v>
      </c>
      <c r="Q158" s="236">
        <v>0.08425</v>
      </c>
      <c r="R158" s="236">
        <f>Q158*H158</f>
        <v>2.8645</v>
      </c>
      <c r="S158" s="236">
        <v>0</v>
      </c>
      <c r="T158" s="237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8" t="s">
        <v>173</v>
      </c>
      <c r="AT158" s="238" t="s">
        <v>159</v>
      </c>
      <c r="AU158" s="238" t="s">
        <v>85</v>
      </c>
      <c r="AY158" s="18" t="s">
        <v>156</v>
      </c>
      <c r="BE158" s="239">
        <f>IF(N158="základní",J158,0)</f>
        <v>0</v>
      </c>
      <c r="BF158" s="239">
        <f>IF(N158="snížená",J158,0)</f>
        <v>0</v>
      </c>
      <c r="BG158" s="239">
        <f>IF(N158="zákl. přenesená",J158,0)</f>
        <v>0</v>
      </c>
      <c r="BH158" s="239">
        <f>IF(N158="sníž. přenesená",J158,0)</f>
        <v>0</v>
      </c>
      <c r="BI158" s="239">
        <f>IF(N158="nulová",J158,0)</f>
        <v>0</v>
      </c>
      <c r="BJ158" s="18" t="s">
        <v>83</v>
      </c>
      <c r="BK158" s="239">
        <f>ROUND(I158*H158,2)</f>
        <v>0</v>
      </c>
      <c r="BL158" s="18" t="s">
        <v>173</v>
      </c>
      <c r="BM158" s="238" t="s">
        <v>2999</v>
      </c>
    </row>
    <row r="159" spans="1:65" s="2" customFormat="1" ht="24.15" customHeight="1">
      <c r="A159" s="39"/>
      <c r="B159" s="40"/>
      <c r="C159" s="245" t="s">
        <v>274</v>
      </c>
      <c r="D159" s="245" t="s">
        <v>220</v>
      </c>
      <c r="E159" s="246" t="s">
        <v>3000</v>
      </c>
      <c r="F159" s="247" t="s">
        <v>3001</v>
      </c>
      <c r="G159" s="248" t="s">
        <v>237</v>
      </c>
      <c r="H159" s="249">
        <v>34.68</v>
      </c>
      <c r="I159" s="250"/>
      <c r="J159" s="251">
        <f>ROUND(I159*H159,2)</f>
        <v>0</v>
      </c>
      <c r="K159" s="247" t="s">
        <v>1</v>
      </c>
      <c r="L159" s="252"/>
      <c r="M159" s="253" t="s">
        <v>1</v>
      </c>
      <c r="N159" s="254" t="s">
        <v>41</v>
      </c>
      <c r="O159" s="92"/>
      <c r="P159" s="236">
        <f>O159*H159</f>
        <v>0</v>
      </c>
      <c r="Q159" s="236">
        <v>0.123</v>
      </c>
      <c r="R159" s="236">
        <f>Q159*H159</f>
        <v>4.26564</v>
      </c>
      <c r="S159" s="236">
        <v>0</v>
      </c>
      <c r="T159" s="237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8" t="s">
        <v>223</v>
      </c>
      <c r="AT159" s="238" t="s">
        <v>220</v>
      </c>
      <c r="AU159" s="238" t="s">
        <v>85</v>
      </c>
      <c r="AY159" s="18" t="s">
        <v>156</v>
      </c>
      <c r="BE159" s="239">
        <f>IF(N159="základní",J159,0)</f>
        <v>0</v>
      </c>
      <c r="BF159" s="239">
        <f>IF(N159="snížená",J159,0)</f>
        <v>0</v>
      </c>
      <c r="BG159" s="239">
        <f>IF(N159="zákl. přenesená",J159,0)</f>
        <v>0</v>
      </c>
      <c r="BH159" s="239">
        <f>IF(N159="sníž. přenesená",J159,0)</f>
        <v>0</v>
      </c>
      <c r="BI159" s="239">
        <f>IF(N159="nulová",J159,0)</f>
        <v>0</v>
      </c>
      <c r="BJ159" s="18" t="s">
        <v>83</v>
      </c>
      <c r="BK159" s="239">
        <f>ROUND(I159*H159,2)</f>
        <v>0</v>
      </c>
      <c r="BL159" s="18" t="s">
        <v>173</v>
      </c>
      <c r="BM159" s="238" t="s">
        <v>3002</v>
      </c>
    </row>
    <row r="160" spans="1:51" s="14" customFormat="1" ht="12">
      <c r="A160" s="14"/>
      <c r="B160" s="266"/>
      <c r="C160" s="267"/>
      <c r="D160" s="257" t="s">
        <v>225</v>
      </c>
      <c r="E160" s="268" t="s">
        <v>1</v>
      </c>
      <c r="F160" s="269" t="s">
        <v>3003</v>
      </c>
      <c r="G160" s="267"/>
      <c r="H160" s="270">
        <v>34.68</v>
      </c>
      <c r="I160" s="271"/>
      <c r="J160" s="267"/>
      <c r="K160" s="267"/>
      <c r="L160" s="272"/>
      <c r="M160" s="273"/>
      <c r="N160" s="274"/>
      <c r="O160" s="274"/>
      <c r="P160" s="274"/>
      <c r="Q160" s="274"/>
      <c r="R160" s="274"/>
      <c r="S160" s="274"/>
      <c r="T160" s="275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76" t="s">
        <v>225</v>
      </c>
      <c r="AU160" s="276" t="s">
        <v>85</v>
      </c>
      <c r="AV160" s="14" t="s">
        <v>85</v>
      </c>
      <c r="AW160" s="14" t="s">
        <v>32</v>
      </c>
      <c r="AX160" s="14" t="s">
        <v>76</v>
      </c>
      <c r="AY160" s="276" t="s">
        <v>156</v>
      </c>
    </row>
    <row r="161" spans="1:51" s="15" customFormat="1" ht="12">
      <c r="A161" s="15"/>
      <c r="B161" s="277"/>
      <c r="C161" s="278"/>
      <c r="D161" s="257" t="s">
        <v>225</v>
      </c>
      <c r="E161" s="279" t="s">
        <v>1</v>
      </c>
      <c r="F161" s="280" t="s">
        <v>228</v>
      </c>
      <c r="G161" s="278"/>
      <c r="H161" s="281">
        <v>34.68</v>
      </c>
      <c r="I161" s="282"/>
      <c r="J161" s="278"/>
      <c r="K161" s="278"/>
      <c r="L161" s="283"/>
      <c r="M161" s="284"/>
      <c r="N161" s="285"/>
      <c r="O161" s="285"/>
      <c r="P161" s="285"/>
      <c r="Q161" s="285"/>
      <c r="R161" s="285"/>
      <c r="S161" s="285"/>
      <c r="T161" s="286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87" t="s">
        <v>225</v>
      </c>
      <c r="AU161" s="287" t="s">
        <v>85</v>
      </c>
      <c r="AV161" s="15" t="s">
        <v>173</v>
      </c>
      <c r="AW161" s="15" t="s">
        <v>32</v>
      </c>
      <c r="AX161" s="15" t="s">
        <v>83</v>
      </c>
      <c r="AY161" s="287" t="s">
        <v>156</v>
      </c>
    </row>
    <row r="162" spans="1:65" s="2" customFormat="1" ht="24.15" customHeight="1">
      <c r="A162" s="39"/>
      <c r="B162" s="40"/>
      <c r="C162" s="227" t="s">
        <v>306</v>
      </c>
      <c r="D162" s="227" t="s">
        <v>159</v>
      </c>
      <c r="E162" s="228" t="s">
        <v>2049</v>
      </c>
      <c r="F162" s="229" t="s">
        <v>2050</v>
      </c>
      <c r="G162" s="230" t="s">
        <v>237</v>
      </c>
      <c r="H162" s="231">
        <v>62</v>
      </c>
      <c r="I162" s="232"/>
      <c r="J162" s="233">
        <f>ROUND(I162*H162,2)</f>
        <v>0</v>
      </c>
      <c r="K162" s="229" t="s">
        <v>218</v>
      </c>
      <c r="L162" s="45"/>
      <c r="M162" s="234" t="s">
        <v>1</v>
      </c>
      <c r="N162" s="235" t="s">
        <v>41</v>
      </c>
      <c r="O162" s="92"/>
      <c r="P162" s="236">
        <f>O162*H162</f>
        <v>0</v>
      </c>
      <c r="Q162" s="236">
        <v>0.299</v>
      </c>
      <c r="R162" s="236">
        <f>Q162*H162</f>
        <v>18.538</v>
      </c>
      <c r="S162" s="236">
        <v>0</v>
      </c>
      <c r="T162" s="237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8" t="s">
        <v>173</v>
      </c>
      <c r="AT162" s="238" t="s">
        <v>159</v>
      </c>
      <c r="AU162" s="238" t="s">
        <v>85</v>
      </c>
      <c r="AY162" s="18" t="s">
        <v>156</v>
      </c>
      <c r="BE162" s="239">
        <f>IF(N162="základní",J162,0)</f>
        <v>0</v>
      </c>
      <c r="BF162" s="239">
        <f>IF(N162="snížená",J162,0)</f>
        <v>0</v>
      </c>
      <c r="BG162" s="239">
        <f>IF(N162="zákl. přenesená",J162,0)</f>
        <v>0</v>
      </c>
      <c r="BH162" s="239">
        <f>IF(N162="sníž. přenesená",J162,0)</f>
        <v>0</v>
      </c>
      <c r="BI162" s="239">
        <f>IF(N162="nulová",J162,0)</f>
        <v>0</v>
      </c>
      <c r="BJ162" s="18" t="s">
        <v>83</v>
      </c>
      <c r="BK162" s="239">
        <f>ROUND(I162*H162,2)</f>
        <v>0</v>
      </c>
      <c r="BL162" s="18" t="s">
        <v>173</v>
      </c>
      <c r="BM162" s="238" t="s">
        <v>3004</v>
      </c>
    </row>
    <row r="163" spans="1:51" s="13" customFormat="1" ht="12">
      <c r="A163" s="13"/>
      <c r="B163" s="255"/>
      <c r="C163" s="256"/>
      <c r="D163" s="257" t="s">
        <v>225</v>
      </c>
      <c r="E163" s="258" t="s">
        <v>1</v>
      </c>
      <c r="F163" s="259" t="s">
        <v>3005</v>
      </c>
      <c r="G163" s="256"/>
      <c r="H163" s="258" t="s">
        <v>1</v>
      </c>
      <c r="I163" s="260"/>
      <c r="J163" s="256"/>
      <c r="K163" s="256"/>
      <c r="L163" s="261"/>
      <c r="M163" s="262"/>
      <c r="N163" s="263"/>
      <c r="O163" s="263"/>
      <c r="P163" s="263"/>
      <c r="Q163" s="263"/>
      <c r="R163" s="263"/>
      <c r="S163" s="263"/>
      <c r="T163" s="26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5" t="s">
        <v>225</v>
      </c>
      <c r="AU163" s="265" t="s">
        <v>85</v>
      </c>
      <c r="AV163" s="13" t="s">
        <v>83</v>
      </c>
      <c r="AW163" s="13" t="s">
        <v>32</v>
      </c>
      <c r="AX163" s="13" t="s">
        <v>76</v>
      </c>
      <c r="AY163" s="265" t="s">
        <v>156</v>
      </c>
    </row>
    <row r="164" spans="1:51" s="14" customFormat="1" ht="12">
      <c r="A164" s="14"/>
      <c r="B164" s="266"/>
      <c r="C164" s="267"/>
      <c r="D164" s="257" t="s">
        <v>225</v>
      </c>
      <c r="E164" s="268" t="s">
        <v>1</v>
      </c>
      <c r="F164" s="269" t="s">
        <v>1128</v>
      </c>
      <c r="G164" s="267"/>
      <c r="H164" s="270">
        <v>62</v>
      </c>
      <c r="I164" s="271"/>
      <c r="J164" s="267"/>
      <c r="K164" s="267"/>
      <c r="L164" s="272"/>
      <c r="M164" s="273"/>
      <c r="N164" s="274"/>
      <c r="O164" s="274"/>
      <c r="P164" s="274"/>
      <c r="Q164" s="274"/>
      <c r="R164" s="274"/>
      <c r="S164" s="274"/>
      <c r="T164" s="275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76" t="s">
        <v>225</v>
      </c>
      <c r="AU164" s="276" t="s">
        <v>85</v>
      </c>
      <c r="AV164" s="14" t="s">
        <v>85</v>
      </c>
      <c r="AW164" s="14" t="s">
        <v>32</v>
      </c>
      <c r="AX164" s="14" t="s">
        <v>76</v>
      </c>
      <c r="AY164" s="276" t="s">
        <v>156</v>
      </c>
    </row>
    <row r="165" spans="1:51" s="15" customFormat="1" ht="12">
      <c r="A165" s="15"/>
      <c r="B165" s="277"/>
      <c r="C165" s="278"/>
      <c r="D165" s="257" t="s">
        <v>225</v>
      </c>
      <c r="E165" s="279" t="s">
        <v>1</v>
      </c>
      <c r="F165" s="280" t="s">
        <v>228</v>
      </c>
      <c r="G165" s="278"/>
      <c r="H165" s="281">
        <v>62</v>
      </c>
      <c r="I165" s="282"/>
      <c r="J165" s="278"/>
      <c r="K165" s="278"/>
      <c r="L165" s="283"/>
      <c r="M165" s="284"/>
      <c r="N165" s="285"/>
      <c r="O165" s="285"/>
      <c r="P165" s="285"/>
      <c r="Q165" s="285"/>
      <c r="R165" s="285"/>
      <c r="S165" s="285"/>
      <c r="T165" s="286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87" t="s">
        <v>225</v>
      </c>
      <c r="AU165" s="287" t="s">
        <v>85</v>
      </c>
      <c r="AV165" s="15" t="s">
        <v>173</v>
      </c>
      <c r="AW165" s="15" t="s">
        <v>32</v>
      </c>
      <c r="AX165" s="15" t="s">
        <v>83</v>
      </c>
      <c r="AY165" s="287" t="s">
        <v>156</v>
      </c>
    </row>
    <row r="166" spans="1:65" s="2" customFormat="1" ht="24.15" customHeight="1">
      <c r="A166" s="39"/>
      <c r="B166" s="40"/>
      <c r="C166" s="227" t="s">
        <v>323</v>
      </c>
      <c r="D166" s="227" t="s">
        <v>159</v>
      </c>
      <c r="E166" s="228" t="s">
        <v>3006</v>
      </c>
      <c r="F166" s="229" t="s">
        <v>3007</v>
      </c>
      <c r="G166" s="230" t="s">
        <v>237</v>
      </c>
      <c r="H166" s="231">
        <v>62</v>
      </c>
      <c r="I166" s="232"/>
      <c r="J166" s="233">
        <f>ROUND(I166*H166,2)</f>
        <v>0</v>
      </c>
      <c r="K166" s="229" t="s">
        <v>218</v>
      </c>
      <c r="L166" s="45"/>
      <c r="M166" s="234" t="s">
        <v>1</v>
      </c>
      <c r="N166" s="235" t="s">
        <v>41</v>
      </c>
      <c r="O166" s="92"/>
      <c r="P166" s="236">
        <f>O166*H166</f>
        <v>0</v>
      </c>
      <c r="Q166" s="236">
        <v>0.08425</v>
      </c>
      <c r="R166" s="236">
        <f>Q166*H166</f>
        <v>5.2235000000000005</v>
      </c>
      <c r="S166" s="236">
        <v>0</v>
      </c>
      <c r="T166" s="237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8" t="s">
        <v>173</v>
      </c>
      <c r="AT166" s="238" t="s">
        <v>159</v>
      </c>
      <c r="AU166" s="238" t="s">
        <v>85</v>
      </c>
      <c r="AY166" s="18" t="s">
        <v>156</v>
      </c>
      <c r="BE166" s="239">
        <f>IF(N166="základní",J166,0)</f>
        <v>0</v>
      </c>
      <c r="BF166" s="239">
        <f>IF(N166="snížená",J166,0)</f>
        <v>0</v>
      </c>
      <c r="BG166" s="239">
        <f>IF(N166="zákl. přenesená",J166,0)</f>
        <v>0</v>
      </c>
      <c r="BH166" s="239">
        <f>IF(N166="sníž. přenesená",J166,0)</f>
        <v>0</v>
      </c>
      <c r="BI166" s="239">
        <f>IF(N166="nulová",J166,0)</f>
        <v>0</v>
      </c>
      <c r="BJ166" s="18" t="s">
        <v>83</v>
      </c>
      <c r="BK166" s="239">
        <f>ROUND(I166*H166,2)</f>
        <v>0</v>
      </c>
      <c r="BL166" s="18" t="s">
        <v>173</v>
      </c>
      <c r="BM166" s="238" t="s">
        <v>3008</v>
      </c>
    </row>
    <row r="167" spans="1:65" s="2" customFormat="1" ht="24.15" customHeight="1">
      <c r="A167" s="39"/>
      <c r="B167" s="40"/>
      <c r="C167" s="245" t="s">
        <v>328</v>
      </c>
      <c r="D167" s="245" t="s">
        <v>220</v>
      </c>
      <c r="E167" s="246" t="s">
        <v>3000</v>
      </c>
      <c r="F167" s="247" t="s">
        <v>3001</v>
      </c>
      <c r="G167" s="248" t="s">
        <v>237</v>
      </c>
      <c r="H167" s="249">
        <v>12.4</v>
      </c>
      <c r="I167" s="250"/>
      <c r="J167" s="251">
        <f>ROUND(I167*H167,2)</f>
        <v>0</v>
      </c>
      <c r="K167" s="247" t="s">
        <v>1</v>
      </c>
      <c r="L167" s="252"/>
      <c r="M167" s="253" t="s">
        <v>1</v>
      </c>
      <c r="N167" s="254" t="s">
        <v>41</v>
      </c>
      <c r="O167" s="92"/>
      <c r="P167" s="236">
        <f>O167*H167</f>
        <v>0</v>
      </c>
      <c r="Q167" s="236">
        <v>0.123</v>
      </c>
      <c r="R167" s="236">
        <f>Q167*H167</f>
        <v>1.5252000000000001</v>
      </c>
      <c r="S167" s="236">
        <v>0</v>
      </c>
      <c r="T167" s="237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8" t="s">
        <v>223</v>
      </c>
      <c r="AT167" s="238" t="s">
        <v>220</v>
      </c>
      <c r="AU167" s="238" t="s">
        <v>85</v>
      </c>
      <c r="AY167" s="18" t="s">
        <v>156</v>
      </c>
      <c r="BE167" s="239">
        <f>IF(N167="základní",J167,0)</f>
        <v>0</v>
      </c>
      <c r="BF167" s="239">
        <f>IF(N167="snížená",J167,0)</f>
        <v>0</v>
      </c>
      <c r="BG167" s="239">
        <f>IF(N167="zákl. přenesená",J167,0)</f>
        <v>0</v>
      </c>
      <c r="BH167" s="239">
        <f>IF(N167="sníž. přenesená",J167,0)</f>
        <v>0</v>
      </c>
      <c r="BI167" s="239">
        <f>IF(N167="nulová",J167,0)</f>
        <v>0</v>
      </c>
      <c r="BJ167" s="18" t="s">
        <v>83</v>
      </c>
      <c r="BK167" s="239">
        <f>ROUND(I167*H167,2)</f>
        <v>0</v>
      </c>
      <c r="BL167" s="18" t="s">
        <v>173</v>
      </c>
      <c r="BM167" s="238" t="s">
        <v>3009</v>
      </c>
    </row>
    <row r="168" spans="1:51" s="13" customFormat="1" ht="12">
      <c r="A168" s="13"/>
      <c r="B168" s="255"/>
      <c r="C168" s="256"/>
      <c r="D168" s="257" t="s">
        <v>225</v>
      </c>
      <c r="E168" s="258" t="s">
        <v>1</v>
      </c>
      <c r="F168" s="259" t="s">
        <v>3010</v>
      </c>
      <c r="G168" s="256"/>
      <c r="H168" s="258" t="s">
        <v>1</v>
      </c>
      <c r="I168" s="260"/>
      <c r="J168" s="256"/>
      <c r="K168" s="256"/>
      <c r="L168" s="261"/>
      <c r="M168" s="262"/>
      <c r="N168" s="263"/>
      <c r="O168" s="263"/>
      <c r="P168" s="263"/>
      <c r="Q168" s="263"/>
      <c r="R168" s="263"/>
      <c r="S168" s="263"/>
      <c r="T168" s="26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5" t="s">
        <v>225</v>
      </c>
      <c r="AU168" s="265" t="s">
        <v>85</v>
      </c>
      <c r="AV168" s="13" t="s">
        <v>83</v>
      </c>
      <c r="AW168" s="13" t="s">
        <v>32</v>
      </c>
      <c r="AX168" s="13" t="s">
        <v>76</v>
      </c>
      <c r="AY168" s="265" t="s">
        <v>156</v>
      </c>
    </row>
    <row r="169" spans="1:51" s="14" customFormat="1" ht="12">
      <c r="A169" s="14"/>
      <c r="B169" s="266"/>
      <c r="C169" s="267"/>
      <c r="D169" s="257" t="s">
        <v>225</v>
      </c>
      <c r="E169" s="268" t="s">
        <v>1</v>
      </c>
      <c r="F169" s="269" t="s">
        <v>3011</v>
      </c>
      <c r="G169" s="267"/>
      <c r="H169" s="270">
        <v>12.4</v>
      </c>
      <c r="I169" s="271"/>
      <c r="J169" s="267"/>
      <c r="K169" s="267"/>
      <c r="L169" s="272"/>
      <c r="M169" s="273"/>
      <c r="N169" s="274"/>
      <c r="O169" s="274"/>
      <c r="P169" s="274"/>
      <c r="Q169" s="274"/>
      <c r="R169" s="274"/>
      <c r="S169" s="274"/>
      <c r="T169" s="275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76" t="s">
        <v>225</v>
      </c>
      <c r="AU169" s="276" t="s">
        <v>85</v>
      </c>
      <c r="AV169" s="14" t="s">
        <v>85</v>
      </c>
      <c r="AW169" s="14" t="s">
        <v>32</v>
      </c>
      <c r="AX169" s="14" t="s">
        <v>76</v>
      </c>
      <c r="AY169" s="276" t="s">
        <v>156</v>
      </c>
    </row>
    <row r="170" spans="1:51" s="15" customFormat="1" ht="12">
      <c r="A170" s="15"/>
      <c r="B170" s="277"/>
      <c r="C170" s="278"/>
      <c r="D170" s="257" t="s">
        <v>225</v>
      </c>
      <c r="E170" s="279" t="s">
        <v>1</v>
      </c>
      <c r="F170" s="280" t="s">
        <v>228</v>
      </c>
      <c r="G170" s="278"/>
      <c r="H170" s="281">
        <v>12.4</v>
      </c>
      <c r="I170" s="282"/>
      <c r="J170" s="278"/>
      <c r="K170" s="278"/>
      <c r="L170" s="283"/>
      <c r="M170" s="284"/>
      <c r="N170" s="285"/>
      <c r="O170" s="285"/>
      <c r="P170" s="285"/>
      <c r="Q170" s="285"/>
      <c r="R170" s="285"/>
      <c r="S170" s="285"/>
      <c r="T170" s="286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87" t="s">
        <v>225</v>
      </c>
      <c r="AU170" s="287" t="s">
        <v>85</v>
      </c>
      <c r="AV170" s="15" t="s">
        <v>173</v>
      </c>
      <c r="AW170" s="15" t="s">
        <v>32</v>
      </c>
      <c r="AX170" s="15" t="s">
        <v>83</v>
      </c>
      <c r="AY170" s="287" t="s">
        <v>156</v>
      </c>
    </row>
    <row r="171" spans="1:63" s="12" customFormat="1" ht="22.8" customHeight="1">
      <c r="A171" s="12"/>
      <c r="B171" s="211"/>
      <c r="C171" s="212"/>
      <c r="D171" s="213" t="s">
        <v>75</v>
      </c>
      <c r="E171" s="225" t="s">
        <v>247</v>
      </c>
      <c r="F171" s="225" t="s">
        <v>248</v>
      </c>
      <c r="G171" s="212"/>
      <c r="H171" s="212"/>
      <c r="I171" s="215"/>
      <c r="J171" s="226">
        <f>BK171</f>
        <v>0</v>
      </c>
      <c r="K171" s="212"/>
      <c r="L171" s="217"/>
      <c r="M171" s="218"/>
      <c r="N171" s="219"/>
      <c r="O171" s="219"/>
      <c r="P171" s="220">
        <f>SUM(P172:P180)</f>
        <v>0</v>
      </c>
      <c r="Q171" s="219"/>
      <c r="R171" s="220">
        <f>SUM(R172:R180)</f>
        <v>18.1769</v>
      </c>
      <c r="S171" s="219"/>
      <c r="T171" s="221">
        <f>SUM(T172:T180)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22" t="s">
        <v>83</v>
      </c>
      <c r="AT171" s="223" t="s">
        <v>75</v>
      </c>
      <c r="AU171" s="223" t="s">
        <v>83</v>
      </c>
      <c r="AY171" s="222" t="s">
        <v>156</v>
      </c>
      <c r="BK171" s="224">
        <f>SUM(BK172:BK180)</f>
        <v>0</v>
      </c>
    </row>
    <row r="172" spans="1:65" s="2" customFormat="1" ht="33" customHeight="1">
      <c r="A172" s="39"/>
      <c r="B172" s="40"/>
      <c r="C172" s="227" t="s">
        <v>8</v>
      </c>
      <c r="D172" s="227" t="s">
        <v>159</v>
      </c>
      <c r="E172" s="228" t="s">
        <v>2059</v>
      </c>
      <c r="F172" s="229" t="s">
        <v>2060</v>
      </c>
      <c r="G172" s="230" t="s">
        <v>342</v>
      </c>
      <c r="H172" s="231">
        <v>115</v>
      </c>
      <c r="I172" s="232"/>
      <c r="J172" s="233">
        <f>ROUND(I172*H172,2)</f>
        <v>0</v>
      </c>
      <c r="K172" s="229" t="s">
        <v>218</v>
      </c>
      <c r="L172" s="45"/>
      <c r="M172" s="234" t="s">
        <v>1</v>
      </c>
      <c r="N172" s="235" t="s">
        <v>41</v>
      </c>
      <c r="O172" s="92"/>
      <c r="P172" s="236">
        <f>O172*H172</f>
        <v>0</v>
      </c>
      <c r="Q172" s="236">
        <v>0.1295</v>
      </c>
      <c r="R172" s="236">
        <f>Q172*H172</f>
        <v>14.8925</v>
      </c>
      <c r="S172" s="236">
        <v>0</v>
      </c>
      <c r="T172" s="237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8" t="s">
        <v>173</v>
      </c>
      <c r="AT172" s="238" t="s">
        <v>159</v>
      </c>
      <c r="AU172" s="238" t="s">
        <v>85</v>
      </c>
      <c r="AY172" s="18" t="s">
        <v>156</v>
      </c>
      <c r="BE172" s="239">
        <f>IF(N172="základní",J172,0)</f>
        <v>0</v>
      </c>
      <c r="BF172" s="239">
        <f>IF(N172="snížená",J172,0)</f>
        <v>0</v>
      </c>
      <c r="BG172" s="239">
        <f>IF(N172="zákl. přenesená",J172,0)</f>
        <v>0</v>
      </c>
      <c r="BH172" s="239">
        <f>IF(N172="sníž. přenesená",J172,0)</f>
        <v>0</v>
      </c>
      <c r="BI172" s="239">
        <f>IF(N172="nulová",J172,0)</f>
        <v>0</v>
      </c>
      <c r="BJ172" s="18" t="s">
        <v>83</v>
      </c>
      <c r="BK172" s="239">
        <f>ROUND(I172*H172,2)</f>
        <v>0</v>
      </c>
      <c r="BL172" s="18" t="s">
        <v>173</v>
      </c>
      <c r="BM172" s="238" t="s">
        <v>3012</v>
      </c>
    </row>
    <row r="173" spans="1:51" s="13" customFormat="1" ht="12">
      <c r="A173" s="13"/>
      <c r="B173" s="255"/>
      <c r="C173" s="256"/>
      <c r="D173" s="257" t="s">
        <v>225</v>
      </c>
      <c r="E173" s="258" t="s">
        <v>1</v>
      </c>
      <c r="F173" s="259" t="s">
        <v>2987</v>
      </c>
      <c r="G173" s="256"/>
      <c r="H173" s="258" t="s">
        <v>1</v>
      </c>
      <c r="I173" s="260"/>
      <c r="J173" s="256"/>
      <c r="K173" s="256"/>
      <c r="L173" s="261"/>
      <c r="M173" s="262"/>
      <c r="N173" s="263"/>
      <c r="O173" s="263"/>
      <c r="P173" s="263"/>
      <c r="Q173" s="263"/>
      <c r="R173" s="263"/>
      <c r="S173" s="263"/>
      <c r="T173" s="26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5" t="s">
        <v>225</v>
      </c>
      <c r="AU173" s="265" t="s">
        <v>85</v>
      </c>
      <c r="AV173" s="13" t="s">
        <v>83</v>
      </c>
      <c r="AW173" s="13" t="s">
        <v>32</v>
      </c>
      <c r="AX173" s="13" t="s">
        <v>76</v>
      </c>
      <c r="AY173" s="265" t="s">
        <v>156</v>
      </c>
    </row>
    <row r="174" spans="1:51" s="14" customFormat="1" ht="12">
      <c r="A174" s="14"/>
      <c r="B174" s="266"/>
      <c r="C174" s="267"/>
      <c r="D174" s="257" t="s">
        <v>225</v>
      </c>
      <c r="E174" s="268" t="s">
        <v>1</v>
      </c>
      <c r="F174" s="269" t="s">
        <v>1358</v>
      </c>
      <c r="G174" s="267"/>
      <c r="H174" s="270">
        <v>110</v>
      </c>
      <c r="I174" s="271"/>
      <c r="J174" s="267"/>
      <c r="K174" s="267"/>
      <c r="L174" s="272"/>
      <c r="M174" s="273"/>
      <c r="N174" s="274"/>
      <c r="O174" s="274"/>
      <c r="P174" s="274"/>
      <c r="Q174" s="274"/>
      <c r="R174" s="274"/>
      <c r="S174" s="274"/>
      <c r="T174" s="275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76" t="s">
        <v>225</v>
      </c>
      <c r="AU174" s="276" t="s">
        <v>85</v>
      </c>
      <c r="AV174" s="14" t="s">
        <v>85</v>
      </c>
      <c r="AW174" s="14" t="s">
        <v>32</v>
      </c>
      <c r="AX174" s="14" t="s">
        <v>76</v>
      </c>
      <c r="AY174" s="276" t="s">
        <v>156</v>
      </c>
    </row>
    <row r="175" spans="1:51" s="13" customFormat="1" ht="12">
      <c r="A175" s="13"/>
      <c r="B175" s="255"/>
      <c r="C175" s="256"/>
      <c r="D175" s="257" t="s">
        <v>225</v>
      </c>
      <c r="E175" s="258" t="s">
        <v>1</v>
      </c>
      <c r="F175" s="259" t="s">
        <v>2996</v>
      </c>
      <c r="G175" s="256"/>
      <c r="H175" s="258" t="s">
        <v>1</v>
      </c>
      <c r="I175" s="260"/>
      <c r="J175" s="256"/>
      <c r="K175" s="256"/>
      <c r="L175" s="261"/>
      <c r="M175" s="262"/>
      <c r="N175" s="263"/>
      <c r="O175" s="263"/>
      <c r="P175" s="263"/>
      <c r="Q175" s="263"/>
      <c r="R175" s="263"/>
      <c r="S175" s="263"/>
      <c r="T175" s="26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5" t="s">
        <v>225</v>
      </c>
      <c r="AU175" s="265" t="s">
        <v>85</v>
      </c>
      <c r="AV175" s="13" t="s">
        <v>83</v>
      </c>
      <c r="AW175" s="13" t="s">
        <v>32</v>
      </c>
      <c r="AX175" s="13" t="s">
        <v>76</v>
      </c>
      <c r="AY175" s="265" t="s">
        <v>156</v>
      </c>
    </row>
    <row r="176" spans="1:51" s="14" customFormat="1" ht="12">
      <c r="A176" s="14"/>
      <c r="B176" s="266"/>
      <c r="C176" s="267"/>
      <c r="D176" s="257" t="s">
        <v>225</v>
      </c>
      <c r="E176" s="268" t="s">
        <v>1</v>
      </c>
      <c r="F176" s="269" t="s">
        <v>155</v>
      </c>
      <c r="G176" s="267"/>
      <c r="H176" s="270">
        <v>5</v>
      </c>
      <c r="I176" s="271"/>
      <c r="J176" s="267"/>
      <c r="K176" s="267"/>
      <c r="L176" s="272"/>
      <c r="M176" s="273"/>
      <c r="N176" s="274"/>
      <c r="O176" s="274"/>
      <c r="P176" s="274"/>
      <c r="Q176" s="274"/>
      <c r="R176" s="274"/>
      <c r="S176" s="274"/>
      <c r="T176" s="275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76" t="s">
        <v>225</v>
      </c>
      <c r="AU176" s="276" t="s">
        <v>85</v>
      </c>
      <c r="AV176" s="14" t="s">
        <v>85</v>
      </c>
      <c r="AW176" s="14" t="s">
        <v>32</v>
      </c>
      <c r="AX176" s="14" t="s">
        <v>76</v>
      </c>
      <c r="AY176" s="276" t="s">
        <v>156</v>
      </c>
    </row>
    <row r="177" spans="1:51" s="15" customFormat="1" ht="12">
      <c r="A177" s="15"/>
      <c r="B177" s="277"/>
      <c r="C177" s="278"/>
      <c r="D177" s="257" t="s">
        <v>225</v>
      </c>
      <c r="E177" s="279" t="s">
        <v>1</v>
      </c>
      <c r="F177" s="280" t="s">
        <v>228</v>
      </c>
      <c r="G177" s="278"/>
      <c r="H177" s="281">
        <v>115</v>
      </c>
      <c r="I177" s="282"/>
      <c r="J177" s="278"/>
      <c r="K177" s="278"/>
      <c r="L177" s="283"/>
      <c r="M177" s="284"/>
      <c r="N177" s="285"/>
      <c r="O177" s="285"/>
      <c r="P177" s="285"/>
      <c r="Q177" s="285"/>
      <c r="R177" s="285"/>
      <c r="S177" s="285"/>
      <c r="T177" s="286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87" t="s">
        <v>225</v>
      </c>
      <c r="AU177" s="287" t="s">
        <v>85</v>
      </c>
      <c r="AV177" s="15" t="s">
        <v>173</v>
      </c>
      <c r="AW177" s="15" t="s">
        <v>32</v>
      </c>
      <c r="AX177" s="15" t="s">
        <v>83</v>
      </c>
      <c r="AY177" s="287" t="s">
        <v>156</v>
      </c>
    </row>
    <row r="178" spans="1:65" s="2" customFormat="1" ht="16.5" customHeight="1">
      <c r="A178" s="39"/>
      <c r="B178" s="40"/>
      <c r="C178" s="245" t="s">
        <v>335</v>
      </c>
      <c r="D178" s="245" t="s">
        <v>220</v>
      </c>
      <c r="E178" s="246" t="s">
        <v>3013</v>
      </c>
      <c r="F178" s="247" t="s">
        <v>3014</v>
      </c>
      <c r="G178" s="248" t="s">
        <v>342</v>
      </c>
      <c r="H178" s="249">
        <v>117.3</v>
      </c>
      <c r="I178" s="250"/>
      <c r="J178" s="251">
        <f>ROUND(I178*H178,2)</f>
        <v>0</v>
      </c>
      <c r="K178" s="247" t="s">
        <v>218</v>
      </c>
      <c r="L178" s="252"/>
      <c r="M178" s="253" t="s">
        <v>1</v>
      </c>
      <c r="N178" s="254" t="s">
        <v>41</v>
      </c>
      <c r="O178" s="92"/>
      <c r="P178" s="236">
        <f>O178*H178</f>
        <v>0</v>
      </c>
      <c r="Q178" s="236">
        <v>0.028</v>
      </c>
      <c r="R178" s="236">
        <f>Q178*H178</f>
        <v>3.2844</v>
      </c>
      <c r="S178" s="236">
        <v>0</v>
      </c>
      <c r="T178" s="237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8" t="s">
        <v>223</v>
      </c>
      <c r="AT178" s="238" t="s">
        <v>220</v>
      </c>
      <c r="AU178" s="238" t="s">
        <v>85</v>
      </c>
      <c r="AY178" s="18" t="s">
        <v>156</v>
      </c>
      <c r="BE178" s="239">
        <f>IF(N178="základní",J178,0)</f>
        <v>0</v>
      </c>
      <c r="BF178" s="239">
        <f>IF(N178="snížená",J178,0)</f>
        <v>0</v>
      </c>
      <c r="BG178" s="239">
        <f>IF(N178="zákl. přenesená",J178,0)</f>
        <v>0</v>
      </c>
      <c r="BH178" s="239">
        <f>IF(N178="sníž. přenesená",J178,0)</f>
        <v>0</v>
      </c>
      <c r="BI178" s="239">
        <f>IF(N178="nulová",J178,0)</f>
        <v>0</v>
      </c>
      <c r="BJ178" s="18" t="s">
        <v>83</v>
      </c>
      <c r="BK178" s="239">
        <f>ROUND(I178*H178,2)</f>
        <v>0</v>
      </c>
      <c r="BL178" s="18" t="s">
        <v>173</v>
      </c>
      <c r="BM178" s="238" t="s">
        <v>3015</v>
      </c>
    </row>
    <row r="179" spans="1:51" s="14" customFormat="1" ht="12">
      <c r="A179" s="14"/>
      <c r="B179" s="266"/>
      <c r="C179" s="267"/>
      <c r="D179" s="257" t="s">
        <v>225</v>
      </c>
      <c r="E179" s="268" t="s">
        <v>1</v>
      </c>
      <c r="F179" s="269" t="s">
        <v>3016</v>
      </c>
      <c r="G179" s="267"/>
      <c r="H179" s="270">
        <v>117.3</v>
      </c>
      <c r="I179" s="271"/>
      <c r="J179" s="267"/>
      <c r="K179" s="267"/>
      <c r="L179" s="272"/>
      <c r="M179" s="273"/>
      <c r="N179" s="274"/>
      <c r="O179" s="274"/>
      <c r="P179" s="274"/>
      <c r="Q179" s="274"/>
      <c r="R179" s="274"/>
      <c r="S179" s="274"/>
      <c r="T179" s="275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76" t="s">
        <v>225</v>
      </c>
      <c r="AU179" s="276" t="s">
        <v>85</v>
      </c>
      <c r="AV179" s="14" t="s">
        <v>85</v>
      </c>
      <c r="AW179" s="14" t="s">
        <v>32</v>
      </c>
      <c r="AX179" s="14" t="s">
        <v>76</v>
      </c>
      <c r="AY179" s="276" t="s">
        <v>156</v>
      </c>
    </row>
    <row r="180" spans="1:51" s="15" customFormat="1" ht="12">
      <c r="A180" s="15"/>
      <c r="B180" s="277"/>
      <c r="C180" s="278"/>
      <c r="D180" s="257" t="s">
        <v>225</v>
      </c>
      <c r="E180" s="279" t="s">
        <v>1</v>
      </c>
      <c r="F180" s="280" t="s">
        <v>228</v>
      </c>
      <c r="G180" s="278"/>
      <c r="H180" s="281">
        <v>117.3</v>
      </c>
      <c r="I180" s="282"/>
      <c r="J180" s="278"/>
      <c r="K180" s="278"/>
      <c r="L180" s="283"/>
      <c r="M180" s="284"/>
      <c r="N180" s="285"/>
      <c r="O180" s="285"/>
      <c r="P180" s="285"/>
      <c r="Q180" s="285"/>
      <c r="R180" s="285"/>
      <c r="S180" s="285"/>
      <c r="T180" s="286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87" t="s">
        <v>225</v>
      </c>
      <c r="AU180" s="287" t="s">
        <v>85</v>
      </c>
      <c r="AV180" s="15" t="s">
        <v>173</v>
      </c>
      <c r="AW180" s="15" t="s">
        <v>32</v>
      </c>
      <c r="AX180" s="15" t="s">
        <v>83</v>
      </c>
      <c r="AY180" s="287" t="s">
        <v>156</v>
      </c>
    </row>
    <row r="181" spans="1:63" s="12" customFormat="1" ht="22.8" customHeight="1">
      <c r="A181" s="12"/>
      <c r="B181" s="211"/>
      <c r="C181" s="212"/>
      <c r="D181" s="213" t="s">
        <v>75</v>
      </c>
      <c r="E181" s="225" t="s">
        <v>455</v>
      </c>
      <c r="F181" s="225" t="s">
        <v>456</v>
      </c>
      <c r="G181" s="212"/>
      <c r="H181" s="212"/>
      <c r="I181" s="215"/>
      <c r="J181" s="226">
        <f>BK181</f>
        <v>0</v>
      </c>
      <c r="K181" s="212"/>
      <c r="L181" s="217"/>
      <c r="M181" s="218"/>
      <c r="N181" s="219"/>
      <c r="O181" s="219"/>
      <c r="P181" s="220">
        <f>P182</f>
        <v>0</v>
      </c>
      <c r="Q181" s="219"/>
      <c r="R181" s="220">
        <f>R182</f>
        <v>0</v>
      </c>
      <c r="S181" s="219"/>
      <c r="T181" s="221">
        <f>T182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22" t="s">
        <v>83</v>
      </c>
      <c r="AT181" s="223" t="s">
        <v>75</v>
      </c>
      <c r="AU181" s="223" t="s">
        <v>83</v>
      </c>
      <c r="AY181" s="222" t="s">
        <v>156</v>
      </c>
      <c r="BK181" s="224">
        <f>BK182</f>
        <v>0</v>
      </c>
    </row>
    <row r="182" spans="1:65" s="2" customFormat="1" ht="24.15" customHeight="1">
      <c r="A182" s="39"/>
      <c r="B182" s="40"/>
      <c r="C182" s="227" t="s">
        <v>339</v>
      </c>
      <c r="D182" s="227" t="s">
        <v>159</v>
      </c>
      <c r="E182" s="228" t="s">
        <v>2070</v>
      </c>
      <c r="F182" s="229" t="s">
        <v>2071</v>
      </c>
      <c r="G182" s="230" t="s">
        <v>414</v>
      </c>
      <c r="H182" s="231">
        <v>88.819</v>
      </c>
      <c r="I182" s="232"/>
      <c r="J182" s="233">
        <f>ROUND(I182*H182,2)</f>
        <v>0</v>
      </c>
      <c r="K182" s="229" t="s">
        <v>218</v>
      </c>
      <c r="L182" s="45"/>
      <c r="M182" s="240" t="s">
        <v>1</v>
      </c>
      <c r="N182" s="241" t="s">
        <v>41</v>
      </c>
      <c r="O182" s="242"/>
      <c r="P182" s="243">
        <f>O182*H182</f>
        <v>0</v>
      </c>
      <c r="Q182" s="243">
        <v>0</v>
      </c>
      <c r="R182" s="243">
        <f>Q182*H182</f>
        <v>0</v>
      </c>
      <c r="S182" s="243">
        <v>0</v>
      </c>
      <c r="T182" s="244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8" t="s">
        <v>173</v>
      </c>
      <c r="AT182" s="238" t="s">
        <v>159</v>
      </c>
      <c r="AU182" s="238" t="s">
        <v>85</v>
      </c>
      <c r="AY182" s="18" t="s">
        <v>156</v>
      </c>
      <c r="BE182" s="239">
        <f>IF(N182="základní",J182,0)</f>
        <v>0</v>
      </c>
      <c r="BF182" s="239">
        <f>IF(N182="snížená",J182,0)</f>
        <v>0</v>
      </c>
      <c r="BG182" s="239">
        <f>IF(N182="zákl. přenesená",J182,0)</f>
        <v>0</v>
      </c>
      <c r="BH182" s="239">
        <f>IF(N182="sníž. přenesená",J182,0)</f>
        <v>0</v>
      </c>
      <c r="BI182" s="239">
        <f>IF(N182="nulová",J182,0)</f>
        <v>0</v>
      </c>
      <c r="BJ182" s="18" t="s">
        <v>83</v>
      </c>
      <c r="BK182" s="239">
        <f>ROUND(I182*H182,2)</f>
        <v>0</v>
      </c>
      <c r="BL182" s="18" t="s">
        <v>173</v>
      </c>
      <c r="BM182" s="238" t="s">
        <v>3017</v>
      </c>
    </row>
    <row r="183" spans="1:31" s="2" customFormat="1" ht="6.95" customHeight="1">
      <c r="A183" s="39"/>
      <c r="B183" s="67"/>
      <c r="C183" s="68"/>
      <c r="D183" s="68"/>
      <c r="E183" s="68"/>
      <c r="F183" s="68"/>
      <c r="G183" s="68"/>
      <c r="H183" s="68"/>
      <c r="I183" s="68"/>
      <c r="J183" s="68"/>
      <c r="K183" s="68"/>
      <c r="L183" s="45"/>
      <c r="M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</row>
  </sheetData>
  <sheetProtection password="CC35" sheet="1" objects="1" scenarios="1" formatColumns="0" formatRows="0" autoFilter="0"/>
  <autoFilter ref="C124:K182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128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85</v>
      </c>
    </row>
    <row r="4" spans="2:46" s="1" customFormat="1" ht="24.95" customHeight="1">
      <c r="B4" s="21"/>
      <c r="D4" s="149" t="s">
        <v>129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26.25" customHeight="1">
      <c r="B7" s="21"/>
      <c r="E7" s="152" t="str">
        <f>'Rekapitulace stavby'!K6</f>
        <v>Rekonstrukce objektu mateřské školy č.p. 367 na parc. č. st. 412 a 2464/4 v k.ú. Horní Cerekev</v>
      </c>
      <c r="F7" s="151"/>
      <c r="G7" s="151"/>
      <c r="H7" s="151"/>
      <c r="L7" s="21"/>
    </row>
    <row r="8" spans="2:12" s="1" customFormat="1" ht="12" customHeight="1">
      <c r="B8" s="21"/>
      <c r="D8" s="151" t="s">
        <v>130</v>
      </c>
      <c r="L8" s="21"/>
    </row>
    <row r="9" spans="1:31" s="2" customFormat="1" ht="16.5" customHeight="1">
      <c r="A9" s="39"/>
      <c r="B9" s="45"/>
      <c r="C9" s="39"/>
      <c r="D9" s="39"/>
      <c r="E9" s="152" t="s">
        <v>2969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132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3018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18</v>
      </c>
      <c r="E13" s="39"/>
      <c r="F13" s="142" t="s">
        <v>1</v>
      </c>
      <c r="G13" s="39"/>
      <c r="H13" s="39"/>
      <c r="I13" s="151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20</v>
      </c>
      <c r="E14" s="39"/>
      <c r="F14" s="142" t="s">
        <v>21</v>
      </c>
      <c r="G14" s="39"/>
      <c r="H14" s="39"/>
      <c r="I14" s="151" t="s">
        <v>22</v>
      </c>
      <c r="J14" s="154" t="str">
        <f>'Rekapitulace stavby'!AN8</f>
        <v>20. 11. 2020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24</v>
      </c>
      <c r="E16" s="39"/>
      <c r="F16" s="39"/>
      <c r="G16" s="39"/>
      <c r="H16" s="39"/>
      <c r="I16" s="151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1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28</v>
      </c>
      <c r="E19" s="39"/>
      <c r="F19" s="39"/>
      <c r="G19" s="39"/>
      <c r="H19" s="39"/>
      <c r="I19" s="151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30</v>
      </c>
      <c r="E22" s="39"/>
      <c r="F22" s="39"/>
      <c r="G22" s="39"/>
      <c r="H22" s="39"/>
      <c r="I22" s="151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1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33</v>
      </c>
      <c r="E25" s="39"/>
      <c r="F25" s="39"/>
      <c r="G25" s="39"/>
      <c r="H25" s="39"/>
      <c r="I25" s="151" t="s">
        <v>25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34</v>
      </c>
      <c r="F26" s="39"/>
      <c r="G26" s="39"/>
      <c r="H26" s="39"/>
      <c r="I26" s="151" t="s">
        <v>27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36</v>
      </c>
      <c r="E32" s="39"/>
      <c r="F32" s="39"/>
      <c r="G32" s="39"/>
      <c r="H32" s="39"/>
      <c r="I32" s="39"/>
      <c r="J32" s="161">
        <f>ROUND(J124,2)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38</v>
      </c>
      <c r="G34" s="39"/>
      <c r="H34" s="39"/>
      <c r="I34" s="162" t="s">
        <v>37</v>
      </c>
      <c r="J34" s="162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40</v>
      </c>
      <c r="E35" s="151" t="s">
        <v>41</v>
      </c>
      <c r="F35" s="164">
        <f>ROUND((SUM(BE124:BE147)),2)</f>
        <v>0</v>
      </c>
      <c r="G35" s="39"/>
      <c r="H35" s="39"/>
      <c r="I35" s="165">
        <v>0.21</v>
      </c>
      <c r="J35" s="164">
        <f>ROUND(((SUM(BE124:BE147))*I35),2)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42</v>
      </c>
      <c r="F36" s="164">
        <f>ROUND((SUM(BF124:BF147)),2)</f>
        <v>0</v>
      </c>
      <c r="G36" s="39"/>
      <c r="H36" s="39"/>
      <c r="I36" s="165">
        <v>0.15</v>
      </c>
      <c r="J36" s="164">
        <f>ROUND(((SUM(BF124:BF147))*I36),2)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43</v>
      </c>
      <c r="F37" s="164">
        <f>ROUND((SUM(BG124:BG147)),2)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44</v>
      </c>
      <c r="F38" s="164">
        <f>ROUND((SUM(BH124:BH147)),2)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45</v>
      </c>
      <c r="F39" s="164">
        <f>ROUND((SUM(BI124:BI147)),2)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46</v>
      </c>
      <c r="E41" s="168"/>
      <c r="F41" s="168"/>
      <c r="G41" s="169" t="s">
        <v>47</v>
      </c>
      <c r="H41" s="170" t="s">
        <v>48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49</v>
      </c>
      <c r="E50" s="174"/>
      <c r="F50" s="174"/>
      <c r="G50" s="173" t="s">
        <v>50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51</v>
      </c>
      <c r="E61" s="176"/>
      <c r="F61" s="177" t="s">
        <v>52</v>
      </c>
      <c r="G61" s="175" t="s">
        <v>51</v>
      </c>
      <c r="H61" s="176"/>
      <c r="I61" s="176"/>
      <c r="J61" s="178" t="s">
        <v>52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53</v>
      </c>
      <c r="E65" s="179"/>
      <c r="F65" s="179"/>
      <c r="G65" s="173" t="s">
        <v>54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51</v>
      </c>
      <c r="E76" s="176"/>
      <c r="F76" s="177" t="s">
        <v>52</v>
      </c>
      <c r="G76" s="175" t="s">
        <v>51</v>
      </c>
      <c r="H76" s="176"/>
      <c r="I76" s="176"/>
      <c r="J76" s="178" t="s">
        <v>52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84" t="str">
        <f>E7</f>
        <v>Rekonstrukce objektu mateřské školy č.p. 367 na parc. č. st. 412 a 2464/4 v k.ú. Horní Cerekev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130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2969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132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10-03 - Elektropřípojka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Horní Cerekev</v>
      </c>
      <c r="G91" s="41"/>
      <c r="H91" s="41"/>
      <c r="I91" s="33" t="s">
        <v>22</v>
      </c>
      <c r="J91" s="80" t="str">
        <f>IF(J14="","",J14)</f>
        <v>20. 11. 2020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>Město Horní Cerekev</v>
      </c>
      <c r="G93" s="41"/>
      <c r="H93" s="41"/>
      <c r="I93" s="33" t="s">
        <v>30</v>
      </c>
      <c r="J93" s="37" t="str">
        <f>E23</f>
        <v>INTEGRA Pelhřimov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 xml:space="preserve"> 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135</v>
      </c>
      <c r="D96" s="186"/>
      <c r="E96" s="186"/>
      <c r="F96" s="186"/>
      <c r="G96" s="186"/>
      <c r="H96" s="186"/>
      <c r="I96" s="186"/>
      <c r="J96" s="187" t="s">
        <v>136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137</v>
      </c>
      <c r="D98" s="41"/>
      <c r="E98" s="41"/>
      <c r="F98" s="41"/>
      <c r="G98" s="41"/>
      <c r="H98" s="41"/>
      <c r="I98" s="41"/>
      <c r="J98" s="111">
        <f>J124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138</v>
      </c>
    </row>
    <row r="99" spans="1:31" s="9" customFormat="1" ht="24.95" customHeight="1">
      <c r="A99" s="9"/>
      <c r="B99" s="189"/>
      <c r="C99" s="190"/>
      <c r="D99" s="191" t="s">
        <v>2466</v>
      </c>
      <c r="E99" s="192"/>
      <c r="F99" s="192"/>
      <c r="G99" s="192"/>
      <c r="H99" s="192"/>
      <c r="I99" s="192"/>
      <c r="J99" s="193">
        <f>J125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9"/>
      <c r="C100" s="190"/>
      <c r="D100" s="191" t="s">
        <v>3019</v>
      </c>
      <c r="E100" s="192"/>
      <c r="F100" s="192"/>
      <c r="G100" s="192"/>
      <c r="H100" s="192"/>
      <c r="I100" s="192"/>
      <c r="J100" s="193">
        <f>J133</f>
        <v>0</v>
      </c>
      <c r="K100" s="190"/>
      <c r="L100" s="19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89"/>
      <c r="C101" s="190"/>
      <c r="D101" s="191" t="s">
        <v>3020</v>
      </c>
      <c r="E101" s="192"/>
      <c r="F101" s="192"/>
      <c r="G101" s="192"/>
      <c r="H101" s="192"/>
      <c r="I101" s="192"/>
      <c r="J101" s="193">
        <f>J140</f>
        <v>0</v>
      </c>
      <c r="K101" s="190"/>
      <c r="L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89"/>
      <c r="C102" s="190"/>
      <c r="D102" s="191" t="s">
        <v>3021</v>
      </c>
      <c r="E102" s="192"/>
      <c r="F102" s="192"/>
      <c r="G102" s="192"/>
      <c r="H102" s="192"/>
      <c r="I102" s="192"/>
      <c r="J102" s="193">
        <f>J144</f>
        <v>0</v>
      </c>
      <c r="K102" s="190"/>
      <c r="L102" s="19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2" customFormat="1" ht="21.8" customHeight="1">
      <c r="A103" s="39"/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64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</row>
    <row r="104" spans="1:31" s="2" customFormat="1" ht="6.95" customHeight="1">
      <c r="A104" s="39"/>
      <c r="B104" s="67"/>
      <c r="C104" s="68"/>
      <c r="D104" s="68"/>
      <c r="E104" s="68"/>
      <c r="F104" s="68"/>
      <c r="G104" s="68"/>
      <c r="H104" s="68"/>
      <c r="I104" s="68"/>
      <c r="J104" s="68"/>
      <c r="K104" s="68"/>
      <c r="L104" s="64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</row>
    <row r="108" spans="1:31" s="2" customFormat="1" ht="6.95" customHeight="1">
      <c r="A108" s="39"/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24.95" customHeight="1">
      <c r="A109" s="39"/>
      <c r="B109" s="40"/>
      <c r="C109" s="24" t="s">
        <v>141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6.95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2" customHeight="1">
      <c r="A111" s="39"/>
      <c r="B111" s="40"/>
      <c r="C111" s="33" t="s">
        <v>16</v>
      </c>
      <c r="D111" s="41"/>
      <c r="E111" s="41"/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26.25" customHeight="1">
      <c r="A112" s="39"/>
      <c r="B112" s="40"/>
      <c r="C112" s="41"/>
      <c r="D112" s="41"/>
      <c r="E112" s="184" t="str">
        <f>E7</f>
        <v>Rekonstrukce objektu mateřské školy č.p. 367 na parc. č. st. 412 a 2464/4 v k.ú. Horní Cerekev</v>
      </c>
      <c r="F112" s="33"/>
      <c r="G112" s="33"/>
      <c r="H112" s="33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2:12" s="1" customFormat="1" ht="12" customHeight="1">
      <c r="B113" s="22"/>
      <c r="C113" s="33" t="s">
        <v>130</v>
      </c>
      <c r="D113" s="23"/>
      <c r="E113" s="23"/>
      <c r="F113" s="23"/>
      <c r="G113" s="23"/>
      <c r="H113" s="23"/>
      <c r="I113" s="23"/>
      <c r="J113" s="23"/>
      <c r="K113" s="23"/>
      <c r="L113" s="21"/>
    </row>
    <row r="114" spans="1:31" s="2" customFormat="1" ht="16.5" customHeight="1">
      <c r="A114" s="39"/>
      <c r="B114" s="40"/>
      <c r="C114" s="41"/>
      <c r="D114" s="41"/>
      <c r="E114" s="184" t="s">
        <v>2969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132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6.5" customHeight="1">
      <c r="A116" s="39"/>
      <c r="B116" s="40"/>
      <c r="C116" s="41"/>
      <c r="D116" s="41"/>
      <c r="E116" s="77" t="str">
        <f>E11</f>
        <v>10-03 - Elektropřípojka</v>
      </c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20</v>
      </c>
      <c r="D118" s="41"/>
      <c r="E118" s="41"/>
      <c r="F118" s="28" t="str">
        <f>F14</f>
        <v>Horní Cerekev</v>
      </c>
      <c r="G118" s="41"/>
      <c r="H118" s="41"/>
      <c r="I118" s="33" t="s">
        <v>22</v>
      </c>
      <c r="J118" s="80" t="str">
        <f>IF(J14="","",J14)</f>
        <v>20. 11. 2020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5.15" customHeight="1">
      <c r="A120" s="39"/>
      <c r="B120" s="40"/>
      <c r="C120" s="33" t="s">
        <v>24</v>
      </c>
      <c r="D120" s="41"/>
      <c r="E120" s="41"/>
      <c r="F120" s="28" t="str">
        <f>E17</f>
        <v>Město Horní Cerekev</v>
      </c>
      <c r="G120" s="41"/>
      <c r="H120" s="41"/>
      <c r="I120" s="33" t="s">
        <v>30</v>
      </c>
      <c r="J120" s="37" t="str">
        <f>E23</f>
        <v>INTEGRA Pelhřimov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5.15" customHeight="1">
      <c r="A121" s="39"/>
      <c r="B121" s="40"/>
      <c r="C121" s="33" t="s">
        <v>28</v>
      </c>
      <c r="D121" s="41"/>
      <c r="E121" s="41"/>
      <c r="F121" s="28" t="str">
        <f>IF(E20="","",E20)</f>
        <v>Vyplň údaj</v>
      </c>
      <c r="G121" s="41"/>
      <c r="H121" s="41"/>
      <c r="I121" s="33" t="s">
        <v>33</v>
      </c>
      <c r="J121" s="37" t="str">
        <f>E26</f>
        <v xml:space="preserve"> 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0.3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11" customFormat="1" ht="29.25" customHeight="1">
      <c r="A123" s="200"/>
      <c r="B123" s="201"/>
      <c r="C123" s="202" t="s">
        <v>142</v>
      </c>
      <c r="D123" s="203" t="s">
        <v>61</v>
      </c>
      <c r="E123" s="203" t="s">
        <v>57</v>
      </c>
      <c r="F123" s="203" t="s">
        <v>58</v>
      </c>
      <c r="G123" s="203" t="s">
        <v>143</v>
      </c>
      <c r="H123" s="203" t="s">
        <v>144</v>
      </c>
      <c r="I123" s="203" t="s">
        <v>145</v>
      </c>
      <c r="J123" s="203" t="s">
        <v>136</v>
      </c>
      <c r="K123" s="204" t="s">
        <v>146</v>
      </c>
      <c r="L123" s="205"/>
      <c r="M123" s="101" t="s">
        <v>1</v>
      </c>
      <c r="N123" s="102" t="s">
        <v>40</v>
      </c>
      <c r="O123" s="102" t="s">
        <v>147</v>
      </c>
      <c r="P123" s="102" t="s">
        <v>148</v>
      </c>
      <c r="Q123" s="102" t="s">
        <v>149</v>
      </c>
      <c r="R123" s="102" t="s">
        <v>150</v>
      </c>
      <c r="S123" s="102" t="s">
        <v>151</v>
      </c>
      <c r="T123" s="103" t="s">
        <v>152</v>
      </c>
      <c r="U123" s="200"/>
      <c r="V123" s="200"/>
      <c r="W123" s="200"/>
      <c r="X123" s="200"/>
      <c r="Y123" s="200"/>
      <c r="Z123" s="200"/>
      <c r="AA123" s="200"/>
      <c r="AB123" s="200"/>
      <c r="AC123" s="200"/>
      <c r="AD123" s="200"/>
      <c r="AE123" s="200"/>
    </row>
    <row r="124" spans="1:63" s="2" customFormat="1" ht="22.8" customHeight="1">
      <c r="A124" s="39"/>
      <c r="B124" s="40"/>
      <c r="C124" s="108" t="s">
        <v>153</v>
      </c>
      <c r="D124" s="41"/>
      <c r="E124" s="41"/>
      <c r="F124" s="41"/>
      <c r="G124" s="41"/>
      <c r="H124" s="41"/>
      <c r="I124" s="41"/>
      <c r="J124" s="206">
        <f>BK124</f>
        <v>0</v>
      </c>
      <c r="K124" s="41"/>
      <c r="L124" s="45"/>
      <c r="M124" s="104"/>
      <c r="N124" s="207"/>
      <c r="O124" s="105"/>
      <c r="P124" s="208">
        <f>P125+P133+P140+P144</f>
        <v>0</v>
      </c>
      <c r="Q124" s="105"/>
      <c r="R124" s="208">
        <f>R125+R133+R140+R144</f>
        <v>0</v>
      </c>
      <c r="S124" s="105"/>
      <c r="T124" s="209">
        <f>T125+T133+T140+T144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75</v>
      </c>
      <c r="AU124" s="18" t="s">
        <v>138</v>
      </c>
      <c r="BK124" s="210">
        <f>BK125+BK133+BK140+BK144</f>
        <v>0</v>
      </c>
    </row>
    <row r="125" spans="1:63" s="12" customFormat="1" ht="25.9" customHeight="1">
      <c r="A125" s="12"/>
      <c r="B125" s="211"/>
      <c r="C125" s="212"/>
      <c r="D125" s="213" t="s">
        <v>75</v>
      </c>
      <c r="E125" s="214" t="s">
        <v>2472</v>
      </c>
      <c r="F125" s="214" t="s">
        <v>2473</v>
      </c>
      <c r="G125" s="212"/>
      <c r="H125" s="212"/>
      <c r="I125" s="215"/>
      <c r="J125" s="216">
        <f>BK125</f>
        <v>0</v>
      </c>
      <c r="K125" s="212"/>
      <c r="L125" s="217"/>
      <c r="M125" s="218"/>
      <c r="N125" s="219"/>
      <c r="O125" s="219"/>
      <c r="P125" s="220">
        <f>SUM(P126:P132)</f>
        <v>0</v>
      </c>
      <c r="Q125" s="219"/>
      <c r="R125" s="220">
        <f>SUM(R126:R132)</f>
        <v>0</v>
      </c>
      <c r="S125" s="219"/>
      <c r="T125" s="221">
        <f>SUM(T126:T132)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2" t="s">
        <v>83</v>
      </c>
      <c r="AT125" s="223" t="s">
        <v>75</v>
      </c>
      <c r="AU125" s="223" t="s">
        <v>76</v>
      </c>
      <c r="AY125" s="222" t="s">
        <v>156</v>
      </c>
      <c r="BK125" s="224">
        <f>SUM(BK126:BK132)</f>
        <v>0</v>
      </c>
    </row>
    <row r="126" spans="1:65" s="2" customFormat="1" ht="21.75" customHeight="1">
      <c r="A126" s="39"/>
      <c r="B126" s="40"/>
      <c r="C126" s="227" t="s">
        <v>83</v>
      </c>
      <c r="D126" s="227" t="s">
        <v>159</v>
      </c>
      <c r="E126" s="228" t="s">
        <v>2474</v>
      </c>
      <c r="F126" s="229" t="s">
        <v>3022</v>
      </c>
      <c r="G126" s="230" t="s">
        <v>342</v>
      </c>
      <c r="H126" s="231">
        <v>50</v>
      </c>
      <c r="I126" s="232"/>
      <c r="J126" s="233">
        <f>ROUND(I126*H126,2)</f>
        <v>0</v>
      </c>
      <c r="K126" s="229" t="s">
        <v>1</v>
      </c>
      <c r="L126" s="45"/>
      <c r="M126" s="234" t="s">
        <v>1</v>
      </c>
      <c r="N126" s="235" t="s">
        <v>41</v>
      </c>
      <c r="O126" s="92"/>
      <c r="P126" s="236">
        <f>O126*H126</f>
        <v>0</v>
      </c>
      <c r="Q126" s="236">
        <v>0</v>
      </c>
      <c r="R126" s="236">
        <f>Q126*H126</f>
        <v>0</v>
      </c>
      <c r="S126" s="236">
        <v>0</v>
      </c>
      <c r="T126" s="237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8" t="s">
        <v>1140</v>
      </c>
      <c r="AT126" s="238" t="s">
        <v>159</v>
      </c>
      <c r="AU126" s="238" t="s">
        <v>83</v>
      </c>
      <c r="AY126" s="18" t="s">
        <v>156</v>
      </c>
      <c r="BE126" s="239">
        <f>IF(N126="základní",J126,0)</f>
        <v>0</v>
      </c>
      <c r="BF126" s="239">
        <f>IF(N126="snížená",J126,0)</f>
        <v>0</v>
      </c>
      <c r="BG126" s="239">
        <f>IF(N126="zákl. přenesená",J126,0)</f>
        <v>0</v>
      </c>
      <c r="BH126" s="239">
        <f>IF(N126="sníž. přenesená",J126,0)</f>
        <v>0</v>
      </c>
      <c r="BI126" s="239">
        <f>IF(N126="nulová",J126,0)</f>
        <v>0</v>
      </c>
      <c r="BJ126" s="18" t="s">
        <v>83</v>
      </c>
      <c r="BK126" s="239">
        <f>ROUND(I126*H126,2)</f>
        <v>0</v>
      </c>
      <c r="BL126" s="18" t="s">
        <v>1140</v>
      </c>
      <c r="BM126" s="238" t="s">
        <v>3023</v>
      </c>
    </row>
    <row r="127" spans="1:65" s="2" customFormat="1" ht="21.75" customHeight="1">
      <c r="A127" s="39"/>
      <c r="B127" s="40"/>
      <c r="C127" s="227" t="s">
        <v>85</v>
      </c>
      <c r="D127" s="227" t="s">
        <v>159</v>
      </c>
      <c r="E127" s="228" t="s">
        <v>2483</v>
      </c>
      <c r="F127" s="229" t="s">
        <v>3024</v>
      </c>
      <c r="G127" s="230" t="s">
        <v>342</v>
      </c>
      <c r="H127" s="231">
        <v>50</v>
      </c>
      <c r="I127" s="232"/>
      <c r="J127" s="233">
        <f>ROUND(I127*H127,2)</f>
        <v>0</v>
      </c>
      <c r="K127" s="229" t="s">
        <v>1</v>
      </c>
      <c r="L127" s="45"/>
      <c r="M127" s="234" t="s">
        <v>1</v>
      </c>
      <c r="N127" s="235" t="s">
        <v>41</v>
      </c>
      <c r="O127" s="92"/>
      <c r="P127" s="236">
        <f>O127*H127</f>
        <v>0</v>
      </c>
      <c r="Q127" s="236">
        <v>0</v>
      </c>
      <c r="R127" s="236">
        <f>Q127*H127</f>
        <v>0</v>
      </c>
      <c r="S127" s="236">
        <v>0</v>
      </c>
      <c r="T127" s="237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8" t="s">
        <v>1140</v>
      </c>
      <c r="AT127" s="238" t="s">
        <v>159</v>
      </c>
      <c r="AU127" s="238" t="s">
        <v>83</v>
      </c>
      <c r="AY127" s="18" t="s">
        <v>156</v>
      </c>
      <c r="BE127" s="239">
        <f>IF(N127="základní",J127,0)</f>
        <v>0</v>
      </c>
      <c r="BF127" s="239">
        <f>IF(N127="snížená",J127,0)</f>
        <v>0</v>
      </c>
      <c r="BG127" s="239">
        <f>IF(N127="zákl. přenesená",J127,0)</f>
        <v>0</v>
      </c>
      <c r="BH127" s="239">
        <f>IF(N127="sníž. přenesená",J127,0)</f>
        <v>0</v>
      </c>
      <c r="BI127" s="239">
        <f>IF(N127="nulová",J127,0)</f>
        <v>0</v>
      </c>
      <c r="BJ127" s="18" t="s">
        <v>83</v>
      </c>
      <c r="BK127" s="239">
        <f>ROUND(I127*H127,2)</f>
        <v>0</v>
      </c>
      <c r="BL127" s="18" t="s">
        <v>1140</v>
      </c>
      <c r="BM127" s="238" t="s">
        <v>3025</v>
      </c>
    </row>
    <row r="128" spans="1:65" s="2" customFormat="1" ht="21.75" customHeight="1">
      <c r="A128" s="39"/>
      <c r="B128" s="40"/>
      <c r="C128" s="227" t="s">
        <v>169</v>
      </c>
      <c r="D128" s="227" t="s">
        <v>159</v>
      </c>
      <c r="E128" s="228" t="s">
        <v>3026</v>
      </c>
      <c r="F128" s="229" t="s">
        <v>3027</v>
      </c>
      <c r="G128" s="230" t="s">
        <v>2526</v>
      </c>
      <c r="H128" s="231">
        <v>2</v>
      </c>
      <c r="I128" s="232"/>
      <c r="J128" s="233">
        <f>ROUND(I128*H128,2)</f>
        <v>0</v>
      </c>
      <c r="K128" s="229" t="s">
        <v>1</v>
      </c>
      <c r="L128" s="45"/>
      <c r="M128" s="234" t="s">
        <v>1</v>
      </c>
      <c r="N128" s="235" t="s">
        <v>41</v>
      </c>
      <c r="O128" s="92"/>
      <c r="P128" s="236">
        <f>O128*H128</f>
        <v>0</v>
      </c>
      <c r="Q128" s="236">
        <v>0</v>
      </c>
      <c r="R128" s="236">
        <f>Q128*H128</f>
        <v>0</v>
      </c>
      <c r="S128" s="236">
        <v>0</v>
      </c>
      <c r="T128" s="237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8" t="s">
        <v>1140</v>
      </c>
      <c r="AT128" s="238" t="s">
        <v>159</v>
      </c>
      <c r="AU128" s="238" t="s">
        <v>83</v>
      </c>
      <c r="AY128" s="18" t="s">
        <v>156</v>
      </c>
      <c r="BE128" s="239">
        <f>IF(N128="základní",J128,0)</f>
        <v>0</v>
      </c>
      <c r="BF128" s="239">
        <f>IF(N128="snížená",J128,0)</f>
        <v>0</v>
      </c>
      <c r="BG128" s="239">
        <f>IF(N128="zákl. přenesená",J128,0)</f>
        <v>0</v>
      </c>
      <c r="BH128" s="239">
        <f>IF(N128="sníž. přenesená",J128,0)</f>
        <v>0</v>
      </c>
      <c r="BI128" s="239">
        <f>IF(N128="nulová",J128,0)</f>
        <v>0</v>
      </c>
      <c r="BJ128" s="18" t="s">
        <v>83</v>
      </c>
      <c r="BK128" s="239">
        <f>ROUND(I128*H128,2)</f>
        <v>0</v>
      </c>
      <c r="BL128" s="18" t="s">
        <v>1140</v>
      </c>
      <c r="BM128" s="238" t="s">
        <v>3028</v>
      </c>
    </row>
    <row r="129" spans="1:65" s="2" customFormat="1" ht="21.75" customHeight="1">
      <c r="A129" s="39"/>
      <c r="B129" s="40"/>
      <c r="C129" s="227" t="s">
        <v>173</v>
      </c>
      <c r="D129" s="227" t="s">
        <v>159</v>
      </c>
      <c r="E129" s="228" t="s">
        <v>3029</v>
      </c>
      <c r="F129" s="229" t="s">
        <v>3030</v>
      </c>
      <c r="G129" s="230" t="s">
        <v>2526</v>
      </c>
      <c r="H129" s="231">
        <v>2</v>
      </c>
      <c r="I129" s="232"/>
      <c r="J129" s="233">
        <f>ROUND(I129*H129,2)</f>
        <v>0</v>
      </c>
      <c r="K129" s="229" t="s">
        <v>1</v>
      </c>
      <c r="L129" s="45"/>
      <c r="M129" s="234" t="s">
        <v>1</v>
      </c>
      <c r="N129" s="235" t="s">
        <v>41</v>
      </c>
      <c r="O129" s="92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8" t="s">
        <v>1140</v>
      </c>
      <c r="AT129" s="238" t="s">
        <v>159</v>
      </c>
      <c r="AU129" s="238" t="s">
        <v>83</v>
      </c>
      <c r="AY129" s="18" t="s">
        <v>156</v>
      </c>
      <c r="BE129" s="239">
        <f>IF(N129="základní",J129,0)</f>
        <v>0</v>
      </c>
      <c r="BF129" s="239">
        <f>IF(N129="snížená",J129,0)</f>
        <v>0</v>
      </c>
      <c r="BG129" s="239">
        <f>IF(N129="zákl. přenesená",J129,0)</f>
        <v>0</v>
      </c>
      <c r="BH129" s="239">
        <f>IF(N129="sníž. přenesená",J129,0)</f>
        <v>0</v>
      </c>
      <c r="BI129" s="239">
        <f>IF(N129="nulová",J129,0)</f>
        <v>0</v>
      </c>
      <c r="BJ129" s="18" t="s">
        <v>83</v>
      </c>
      <c r="BK129" s="239">
        <f>ROUND(I129*H129,2)</f>
        <v>0</v>
      </c>
      <c r="BL129" s="18" t="s">
        <v>1140</v>
      </c>
      <c r="BM129" s="238" t="s">
        <v>3031</v>
      </c>
    </row>
    <row r="130" spans="1:65" s="2" customFormat="1" ht="16.5" customHeight="1">
      <c r="A130" s="39"/>
      <c r="B130" s="40"/>
      <c r="C130" s="245" t="s">
        <v>155</v>
      </c>
      <c r="D130" s="245" t="s">
        <v>220</v>
      </c>
      <c r="E130" s="246" t="s">
        <v>2498</v>
      </c>
      <c r="F130" s="247" t="s">
        <v>2499</v>
      </c>
      <c r="G130" s="248" t="s">
        <v>342</v>
      </c>
      <c r="H130" s="249">
        <v>50</v>
      </c>
      <c r="I130" s="250"/>
      <c r="J130" s="251">
        <f>ROUND(I130*H130,2)</f>
        <v>0</v>
      </c>
      <c r="K130" s="247" t="s">
        <v>1</v>
      </c>
      <c r="L130" s="252"/>
      <c r="M130" s="253" t="s">
        <v>1</v>
      </c>
      <c r="N130" s="254" t="s">
        <v>41</v>
      </c>
      <c r="O130" s="92"/>
      <c r="P130" s="236">
        <f>O130*H130</f>
        <v>0</v>
      </c>
      <c r="Q130" s="236">
        <v>0</v>
      </c>
      <c r="R130" s="236">
        <f>Q130*H130</f>
        <v>0</v>
      </c>
      <c r="S130" s="236">
        <v>0</v>
      </c>
      <c r="T130" s="237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8" t="s">
        <v>2500</v>
      </c>
      <c r="AT130" s="238" t="s">
        <v>220</v>
      </c>
      <c r="AU130" s="238" t="s">
        <v>83</v>
      </c>
      <c r="AY130" s="18" t="s">
        <v>156</v>
      </c>
      <c r="BE130" s="239">
        <f>IF(N130="základní",J130,0)</f>
        <v>0</v>
      </c>
      <c r="BF130" s="239">
        <f>IF(N130="snížená",J130,0)</f>
        <v>0</v>
      </c>
      <c r="BG130" s="239">
        <f>IF(N130="zákl. přenesená",J130,0)</f>
        <v>0</v>
      </c>
      <c r="BH130" s="239">
        <f>IF(N130="sníž. přenesená",J130,0)</f>
        <v>0</v>
      </c>
      <c r="BI130" s="239">
        <f>IF(N130="nulová",J130,0)</f>
        <v>0</v>
      </c>
      <c r="BJ130" s="18" t="s">
        <v>83</v>
      </c>
      <c r="BK130" s="239">
        <f>ROUND(I130*H130,2)</f>
        <v>0</v>
      </c>
      <c r="BL130" s="18" t="s">
        <v>1140</v>
      </c>
      <c r="BM130" s="238" t="s">
        <v>3032</v>
      </c>
    </row>
    <row r="131" spans="1:65" s="2" customFormat="1" ht="16.5" customHeight="1">
      <c r="A131" s="39"/>
      <c r="B131" s="40"/>
      <c r="C131" s="245" t="s">
        <v>186</v>
      </c>
      <c r="D131" s="245" t="s">
        <v>220</v>
      </c>
      <c r="E131" s="246" t="s">
        <v>2508</v>
      </c>
      <c r="F131" s="247" t="s">
        <v>2509</v>
      </c>
      <c r="G131" s="248" t="s">
        <v>342</v>
      </c>
      <c r="H131" s="249">
        <v>50</v>
      </c>
      <c r="I131" s="250"/>
      <c r="J131" s="251">
        <f>ROUND(I131*H131,2)</f>
        <v>0</v>
      </c>
      <c r="K131" s="247" t="s">
        <v>1</v>
      </c>
      <c r="L131" s="252"/>
      <c r="M131" s="253" t="s">
        <v>1</v>
      </c>
      <c r="N131" s="254" t="s">
        <v>41</v>
      </c>
      <c r="O131" s="92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8" t="s">
        <v>2500</v>
      </c>
      <c r="AT131" s="238" t="s">
        <v>220</v>
      </c>
      <c r="AU131" s="238" t="s">
        <v>83</v>
      </c>
      <c r="AY131" s="18" t="s">
        <v>156</v>
      </c>
      <c r="BE131" s="239">
        <f>IF(N131="základní",J131,0)</f>
        <v>0</v>
      </c>
      <c r="BF131" s="239">
        <f>IF(N131="snížená",J131,0)</f>
        <v>0</v>
      </c>
      <c r="BG131" s="239">
        <f>IF(N131="zákl. přenesená",J131,0)</f>
        <v>0</v>
      </c>
      <c r="BH131" s="239">
        <f>IF(N131="sníž. přenesená",J131,0)</f>
        <v>0</v>
      </c>
      <c r="BI131" s="239">
        <f>IF(N131="nulová",J131,0)</f>
        <v>0</v>
      </c>
      <c r="BJ131" s="18" t="s">
        <v>83</v>
      </c>
      <c r="BK131" s="239">
        <f>ROUND(I131*H131,2)</f>
        <v>0</v>
      </c>
      <c r="BL131" s="18" t="s">
        <v>1140</v>
      </c>
      <c r="BM131" s="238" t="s">
        <v>3033</v>
      </c>
    </row>
    <row r="132" spans="1:65" s="2" customFormat="1" ht="16.5" customHeight="1">
      <c r="A132" s="39"/>
      <c r="B132" s="40"/>
      <c r="C132" s="245" t="s">
        <v>256</v>
      </c>
      <c r="D132" s="245" t="s">
        <v>220</v>
      </c>
      <c r="E132" s="246" t="s">
        <v>2624</v>
      </c>
      <c r="F132" s="247" t="s">
        <v>3034</v>
      </c>
      <c r="G132" s="248" t="s">
        <v>342</v>
      </c>
      <c r="H132" s="249">
        <v>50</v>
      </c>
      <c r="I132" s="250"/>
      <c r="J132" s="251">
        <f>ROUND(I132*H132,2)</f>
        <v>0</v>
      </c>
      <c r="K132" s="247" t="s">
        <v>1</v>
      </c>
      <c r="L132" s="252"/>
      <c r="M132" s="253" t="s">
        <v>1</v>
      </c>
      <c r="N132" s="254" t="s">
        <v>41</v>
      </c>
      <c r="O132" s="92"/>
      <c r="P132" s="236">
        <f>O132*H132</f>
        <v>0</v>
      </c>
      <c r="Q132" s="236">
        <v>0</v>
      </c>
      <c r="R132" s="236">
        <f>Q132*H132</f>
        <v>0</v>
      </c>
      <c r="S132" s="236">
        <v>0</v>
      </c>
      <c r="T132" s="237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8" t="s">
        <v>2500</v>
      </c>
      <c r="AT132" s="238" t="s">
        <v>220</v>
      </c>
      <c r="AU132" s="238" t="s">
        <v>83</v>
      </c>
      <c r="AY132" s="18" t="s">
        <v>156</v>
      </c>
      <c r="BE132" s="239">
        <f>IF(N132="základní",J132,0)</f>
        <v>0</v>
      </c>
      <c r="BF132" s="239">
        <f>IF(N132="snížená",J132,0)</f>
        <v>0</v>
      </c>
      <c r="BG132" s="239">
        <f>IF(N132="zákl. přenesená",J132,0)</f>
        <v>0</v>
      </c>
      <c r="BH132" s="239">
        <f>IF(N132="sníž. přenesená",J132,0)</f>
        <v>0</v>
      </c>
      <c r="BI132" s="239">
        <f>IF(N132="nulová",J132,0)</f>
        <v>0</v>
      </c>
      <c r="BJ132" s="18" t="s">
        <v>83</v>
      </c>
      <c r="BK132" s="239">
        <f>ROUND(I132*H132,2)</f>
        <v>0</v>
      </c>
      <c r="BL132" s="18" t="s">
        <v>1140</v>
      </c>
      <c r="BM132" s="238" t="s">
        <v>3035</v>
      </c>
    </row>
    <row r="133" spans="1:63" s="12" customFormat="1" ht="25.9" customHeight="1">
      <c r="A133" s="12"/>
      <c r="B133" s="211"/>
      <c r="C133" s="212"/>
      <c r="D133" s="213" t="s">
        <v>75</v>
      </c>
      <c r="E133" s="214" t="s">
        <v>2636</v>
      </c>
      <c r="F133" s="214" t="s">
        <v>3036</v>
      </c>
      <c r="G133" s="212"/>
      <c r="H133" s="212"/>
      <c r="I133" s="215"/>
      <c r="J133" s="216">
        <f>BK133</f>
        <v>0</v>
      </c>
      <c r="K133" s="212"/>
      <c r="L133" s="217"/>
      <c r="M133" s="218"/>
      <c r="N133" s="219"/>
      <c r="O133" s="219"/>
      <c r="P133" s="220">
        <f>SUM(P134:P139)</f>
        <v>0</v>
      </c>
      <c r="Q133" s="219"/>
      <c r="R133" s="220">
        <f>SUM(R134:R139)</f>
        <v>0</v>
      </c>
      <c r="S133" s="219"/>
      <c r="T133" s="221">
        <f>SUM(T134:T139)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2" t="s">
        <v>83</v>
      </c>
      <c r="AT133" s="223" t="s">
        <v>75</v>
      </c>
      <c r="AU133" s="223" t="s">
        <v>76</v>
      </c>
      <c r="AY133" s="222" t="s">
        <v>156</v>
      </c>
      <c r="BK133" s="224">
        <f>SUM(BK134:BK139)</f>
        <v>0</v>
      </c>
    </row>
    <row r="134" spans="1:65" s="2" customFormat="1" ht="16.5" customHeight="1">
      <c r="A134" s="39"/>
      <c r="B134" s="40"/>
      <c r="C134" s="245" t="s">
        <v>223</v>
      </c>
      <c r="D134" s="245" t="s">
        <v>220</v>
      </c>
      <c r="E134" s="246" t="s">
        <v>2667</v>
      </c>
      <c r="F134" s="247" t="s">
        <v>3037</v>
      </c>
      <c r="G134" s="248" t="s">
        <v>217</v>
      </c>
      <c r="H134" s="249">
        <v>1</v>
      </c>
      <c r="I134" s="250"/>
      <c r="J134" s="251">
        <f>ROUND(I134*H134,2)</f>
        <v>0</v>
      </c>
      <c r="K134" s="247" t="s">
        <v>1</v>
      </c>
      <c r="L134" s="252"/>
      <c r="M134" s="253" t="s">
        <v>1</v>
      </c>
      <c r="N134" s="254" t="s">
        <v>41</v>
      </c>
      <c r="O134" s="92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8" t="s">
        <v>2500</v>
      </c>
      <c r="AT134" s="238" t="s">
        <v>220</v>
      </c>
      <c r="AU134" s="238" t="s">
        <v>83</v>
      </c>
      <c r="AY134" s="18" t="s">
        <v>156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18" t="s">
        <v>83</v>
      </c>
      <c r="BK134" s="239">
        <f>ROUND(I134*H134,2)</f>
        <v>0</v>
      </c>
      <c r="BL134" s="18" t="s">
        <v>1140</v>
      </c>
      <c r="BM134" s="238" t="s">
        <v>3038</v>
      </c>
    </row>
    <row r="135" spans="1:65" s="2" customFormat="1" ht="16.5" customHeight="1">
      <c r="A135" s="39"/>
      <c r="B135" s="40"/>
      <c r="C135" s="245" t="s">
        <v>247</v>
      </c>
      <c r="D135" s="245" t="s">
        <v>220</v>
      </c>
      <c r="E135" s="246" t="s">
        <v>2679</v>
      </c>
      <c r="F135" s="247" t="s">
        <v>2680</v>
      </c>
      <c r="G135" s="248" t="s">
        <v>2526</v>
      </c>
      <c r="H135" s="249">
        <v>1</v>
      </c>
      <c r="I135" s="250"/>
      <c r="J135" s="251">
        <f>ROUND(I135*H135,2)</f>
        <v>0</v>
      </c>
      <c r="K135" s="247" t="s">
        <v>1</v>
      </c>
      <c r="L135" s="252"/>
      <c r="M135" s="253" t="s">
        <v>1</v>
      </c>
      <c r="N135" s="254" t="s">
        <v>41</v>
      </c>
      <c r="O135" s="92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8" t="s">
        <v>2500</v>
      </c>
      <c r="AT135" s="238" t="s">
        <v>220</v>
      </c>
      <c r="AU135" s="238" t="s">
        <v>83</v>
      </c>
      <c r="AY135" s="18" t="s">
        <v>156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8" t="s">
        <v>83</v>
      </c>
      <c r="BK135" s="239">
        <f>ROUND(I135*H135,2)</f>
        <v>0</v>
      </c>
      <c r="BL135" s="18" t="s">
        <v>1140</v>
      </c>
      <c r="BM135" s="238" t="s">
        <v>3039</v>
      </c>
    </row>
    <row r="136" spans="1:65" s="2" customFormat="1" ht="16.5" customHeight="1">
      <c r="A136" s="39"/>
      <c r="B136" s="40"/>
      <c r="C136" s="245" t="s">
        <v>120</v>
      </c>
      <c r="D136" s="245" t="s">
        <v>220</v>
      </c>
      <c r="E136" s="246" t="s">
        <v>2685</v>
      </c>
      <c r="F136" s="247" t="s">
        <v>2686</v>
      </c>
      <c r="G136" s="248" t="s">
        <v>2526</v>
      </c>
      <c r="H136" s="249">
        <v>1</v>
      </c>
      <c r="I136" s="250"/>
      <c r="J136" s="251">
        <f>ROUND(I136*H136,2)</f>
        <v>0</v>
      </c>
      <c r="K136" s="247" t="s">
        <v>1</v>
      </c>
      <c r="L136" s="252"/>
      <c r="M136" s="253" t="s">
        <v>1</v>
      </c>
      <c r="N136" s="254" t="s">
        <v>41</v>
      </c>
      <c r="O136" s="92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8" t="s">
        <v>2500</v>
      </c>
      <c r="AT136" s="238" t="s">
        <v>220</v>
      </c>
      <c r="AU136" s="238" t="s">
        <v>83</v>
      </c>
      <c r="AY136" s="18" t="s">
        <v>156</v>
      </c>
      <c r="BE136" s="239">
        <f>IF(N136="základní",J136,0)</f>
        <v>0</v>
      </c>
      <c r="BF136" s="239">
        <f>IF(N136="snížená",J136,0)</f>
        <v>0</v>
      </c>
      <c r="BG136" s="239">
        <f>IF(N136="zákl. přenesená",J136,0)</f>
        <v>0</v>
      </c>
      <c r="BH136" s="239">
        <f>IF(N136="sníž. přenesená",J136,0)</f>
        <v>0</v>
      </c>
      <c r="BI136" s="239">
        <f>IF(N136="nulová",J136,0)</f>
        <v>0</v>
      </c>
      <c r="BJ136" s="18" t="s">
        <v>83</v>
      </c>
      <c r="BK136" s="239">
        <f>ROUND(I136*H136,2)</f>
        <v>0</v>
      </c>
      <c r="BL136" s="18" t="s">
        <v>1140</v>
      </c>
      <c r="BM136" s="238" t="s">
        <v>3040</v>
      </c>
    </row>
    <row r="137" spans="1:65" s="2" customFormat="1" ht="16.5" customHeight="1">
      <c r="A137" s="39"/>
      <c r="B137" s="40"/>
      <c r="C137" s="227" t="s">
        <v>274</v>
      </c>
      <c r="D137" s="227" t="s">
        <v>159</v>
      </c>
      <c r="E137" s="228" t="s">
        <v>3041</v>
      </c>
      <c r="F137" s="229" t="s">
        <v>3042</v>
      </c>
      <c r="G137" s="230" t="s">
        <v>2526</v>
      </c>
      <c r="H137" s="231">
        <v>1</v>
      </c>
      <c r="I137" s="232"/>
      <c r="J137" s="233">
        <f>ROUND(I137*H137,2)</f>
        <v>0</v>
      </c>
      <c r="K137" s="229" t="s">
        <v>1</v>
      </c>
      <c r="L137" s="45"/>
      <c r="M137" s="234" t="s">
        <v>1</v>
      </c>
      <c r="N137" s="235" t="s">
        <v>41</v>
      </c>
      <c r="O137" s="92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8" t="s">
        <v>1140</v>
      </c>
      <c r="AT137" s="238" t="s">
        <v>159</v>
      </c>
      <c r="AU137" s="238" t="s">
        <v>83</v>
      </c>
      <c r="AY137" s="18" t="s">
        <v>156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8" t="s">
        <v>83</v>
      </c>
      <c r="BK137" s="239">
        <f>ROUND(I137*H137,2)</f>
        <v>0</v>
      </c>
      <c r="BL137" s="18" t="s">
        <v>1140</v>
      </c>
      <c r="BM137" s="238" t="s">
        <v>3043</v>
      </c>
    </row>
    <row r="138" spans="1:65" s="2" customFormat="1" ht="16.5" customHeight="1">
      <c r="A138" s="39"/>
      <c r="B138" s="40"/>
      <c r="C138" s="227" t="s">
        <v>306</v>
      </c>
      <c r="D138" s="227" t="s">
        <v>159</v>
      </c>
      <c r="E138" s="228" t="s">
        <v>2688</v>
      </c>
      <c r="F138" s="229" t="s">
        <v>2689</v>
      </c>
      <c r="G138" s="230" t="s">
        <v>2526</v>
      </c>
      <c r="H138" s="231">
        <v>1</v>
      </c>
      <c r="I138" s="232"/>
      <c r="J138" s="233">
        <f>ROUND(I138*H138,2)</f>
        <v>0</v>
      </c>
      <c r="K138" s="229" t="s">
        <v>1</v>
      </c>
      <c r="L138" s="45"/>
      <c r="M138" s="234" t="s">
        <v>1</v>
      </c>
      <c r="N138" s="235" t="s">
        <v>41</v>
      </c>
      <c r="O138" s="92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8" t="s">
        <v>1140</v>
      </c>
      <c r="AT138" s="238" t="s">
        <v>159</v>
      </c>
      <c r="AU138" s="238" t="s">
        <v>83</v>
      </c>
      <c r="AY138" s="18" t="s">
        <v>156</v>
      </c>
      <c r="BE138" s="239">
        <f>IF(N138="základní",J138,0)</f>
        <v>0</v>
      </c>
      <c r="BF138" s="239">
        <f>IF(N138="snížená",J138,0)</f>
        <v>0</v>
      </c>
      <c r="BG138" s="239">
        <f>IF(N138="zákl. přenesená",J138,0)</f>
        <v>0</v>
      </c>
      <c r="BH138" s="239">
        <f>IF(N138="sníž. přenesená",J138,0)</f>
        <v>0</v>
      </c>
      <c r="BI138" s="239">
        <f>IF(N138="nulová",J138,0)</f>
        <v>0</v>
      </c>
      <c r="BJ138" s="18" t="s">
        <v>83</v>
      </c>
      <c r="BK138" s="239">
        <f>ROUND(I138*H138,2)</f>
        <v>0</v>
      </c>
      <c r="BL138" s="18" t="s">
        <v>1140</v>
      </c>
      <c r="BM138" s="238" t="s">
        <v>3044</v>
      </c>
    </row>
    <row r="139" spans="1:65" s="2" customFormat="1" ht="16.5" customHeight="1">
      <c r="A139" s="39"/>
      <c r="B139" s="40"/>
      <c r="C139" s="227" t="s">
        <v>323</v>
      </c>
      <c r="D139" s="227" t="s">
        <v>159</v>
      </c>
      <c r="E139" s="228" t="s">
        <v>2691</v>
      </c>
      <c r="F139" s="229" t="s">
        <v>2692</v>
      </c>
      <c r="G139" s="230" t="s">
        <v>2526</v>
      </c>
      <c r="H139" s="231">
        <v>1</v>
      </c>
      <c r="I139" s="232"/>
      <c r="J139" s="233">
        <f>ROUND(I139*H139,2)</f>
        <v>0</v>
      </c>
      <c r="K139" s="229" t="s">
        <v>1</v>
      </c>
      <c r="L139" s="45"/>
      <c r="M139" s="234" t="s">
        <v>1</v>
      </c>
      <c r="N139" s="235" t="s">
        <v>41</v>
      </c>
      <c r="O139" s="92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38" t="s">
        <v>1140</v>
      </c>
      <c r="AT139" s="238" t="s">
        <v>159</v>
      </c>
      <c r="AU139" s="238" t="s">
        <v>83</v>
      </c>
      <c r="AY139" s="18" t="s">
        <v>156</v>
      </c>
      <c r="BE139" s="239">
        <f>IF(N139="základní",J139,0)</f>
        <v>0</v>
      </c>
      <c r="BF139" s="239">
        <f>IF(N139="snížená",J139,0)</f>
        <v>0</v>
      </c>
      <c r="BG139" s="239">
        <f>IF(N139="zákl. přenesená",J139,0)</f>
        <v>0</v>
      </c>
      <c r="BH139" s="239">
        <f>IF(N139="sníž. přenesená",J139,0)</f>
        <v>0</v>
      </c>
      <c r="BI139" s="239">
        <f>IF(N139="nulová",J139,0)</f>
        <v>0</v>
      </c>
      <c r="BJ139" s="18" t="s">
        <v>83</v>
      </c>
      <c r="BK139" s="239">
        <f>ROUND(I139*H139,2)</f>
        <v>0</v>
      </c>
      <c r="BL139" s="18" t="s">
        <v>1140</v>
      </c>
      <c r="BM139" s="238" t="s">
        <v>3045</v>
      </c>
    </row>
    <row r="140" spans="1:63" s="12" customFormat="1" ht="25.9" customHeight="1">
      <c r="A140" s="12"/>
      <c r="B140" s="211"/>
      <c r="C140" s="212"/>
      <c r="D140" s="213" t="s">
        <v>75</v>
      </c>
      <c r="E140" s="214" t="s">
        <v>2665</v>
      </c>
      <c r="F140" s="214" t="s">
        <v>2698</v>
      </c>
      <c r="G140" s="212"/>
      <c r="H140" s="212"/>
      <c r="I140" s="215"/>
      <c r="J140" s="216">
        <f>BK140</f>
        <v>0</v>
      </c>
      <c r="K140" s="212"/>
      <c r="L140" s="217"/>
      <c r="M140" s="218"/>
      <c r="N140" s="219"/>
      <c r="O140" s="219"/>
      <c r="P140" s="220">
        <f>SUM(P141:P143)</f>
        <v>0</v>
      </c>
      <c r="Q140" s="219"/>
      <c r="R140" s="220">
        <f>SUM(R141:R143)</f>
        <v>0</v>
      </c>
      <c r="S140" s="219"/>
      <c r="T140" s="221">
        <f>SUM(T141:T143)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22" t="s">
        <v>83</v>
      </c>
      <c r="AT140" s="223" t="s">
        <v>75</v>
      </c>
      <c r="AU140" s="223" t="s">
        <v>76</v>
      </c>
      <c r="AY140" s="222" t="s">
        <v>156</v>
      </c>
      <c r="BK140" s="224">
        <f>SUM(BK141:BK143)</f>
        <v>0</v>
      </c>
    </row>
    <row r="141" spans="1:65" s="2" customFormat="1" ht="16.5" customHeight="1">
      <c r="A141" s="39"/>
      <c r="B141" s="40"/>
      <c r="C141" s="245" t="s">
        <v>328</v>
      </c>
      <c r="D141" s="245" t="s">
        <v>220</v>
      </c>
      <c r="E141" s="246" t="s">
        <v>2627</v>
      </c>
      <c r="F141" s="247" t="s">
        <v>3046</v>
      </c>
      <c r="G141" s="248" t="s">
        <v>265</v>
      </c>
      <c r="H141" s="249">
        <v>410</v>
      </c>
      <c r="I141" s="250"/>
      <c r="J141" s="251">
        <f>ROUND(I141*H141,2)</f>
        <v>0</v>
      </c>
      <c r="K141" s="247" t="s">
        <v>1</v>
      </c>
      <c r="L141" s="252"/>
      <c r="M141" s="253" t="s">
        <v>1</v>
      </c>
      <c r="N141" s="254" t="s">
        <v>41</v>
      </c>
      <c r="O141" s="92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8" t="s">
        <v>2500</v>
      </c>
      <c r="AT141" s="238" t="s">
        <v>220</v>
      </c>
      <c r="AU141" s="238" t="s">
        <v>83</v>
      </c>
      <c r="AY141" s="18" t="s">
        <v>156</v>
      </c>
      <c r="BE141" s="239">
        <f>IF(N141="základní",J141,0)</f>
        <v>0</v>
      </c>
      <c r="BF141" s="239">
        <f>IF(N141="snížená",J141,0)</f>
        <v>0</v>
      </c>
      <c r="BG141" s="239">
        <f>IF(N141="zákl. přenesená",J141,0)</f>
        <v>0</v>
      </c>
      <c r="BH141" s="239">
        <f>IF(N141="sníž. přenesená",J141,0)</f>
        <v>0</v>
      </c>
      <c r="BI141" s="239">
        <f>IF(N141="nulová",J141,0)</f>
        <v>0</v>
      </c>
      <c r="BJ141" s="18" t="s">
        <v>83</v>
      </c>
      <c r="BK141" s="239">
        <f>ROUND(I141*H141,2)</f>
        <v>0</v>
      </c>
      <c r="BL141" s="18" t="s">
        <v>1140</v>
      </c>
      <c r="BM141" s="238" t="s">
        <v>3047</v>
      </c>
    </row>
    <row r="142" spans="1:65" s="2" customFormat="1" ht="16.5" customHeight="1">
      <c r="A142" s="39"/>
      <c r="B142" s="40"/>
      <c r="C142" s="227" t="s">
        <v>8</v>
      </c>
      <c r="D142" s="227" t="s">
        <v>159</v>
      </c>
      <c r="E142" s="228" t="s">
        <v>3048</v>
      </c>
      <c r="F142" s="229" t="s">
        <v>3049</v>
      </c>
      <c r="G142" s="230" t="s">
        <v>342</v>
      </c>
      <c r="H142" s="231">
        <v>50</v>
      </c>
      <c r="I142" s="232"/>
      <c r="J142" s="233">
        <f>ROUND(I142*H142,2)</f>
        <v>0</v>
      </c>
      <c r="K142" s="229" t="s">
        <v>1</v>
      </c>
      <c r="L142" s="45"/>
      <c r="M142" s="234" t="s">
        <v>1</v>
      </c>
      <c r="N142" s="235" t="s">
        <v>41</v>
      </c>
      <c r="O142" s="92"/>
      <c r="P142" s="236">
        <f>O142*H142</f>
        <v>0</v>
      </c>
      <c r="Q142" s="236">
        <v>0</v>
      </c>
      <c r="R142" s="236">
        <f>Q142*H142</f>
        <v>0</v>
      </c>
      <c r="S142" s="236">
        <v>0</v>
      </c>
      <c r="T142" s="237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8" t="s">
        <v>1140</v>
      </c>
      <c r="AT142" s="238" t="s">
        <v>159</v>
      </c>
      <c r="AU142" s="238" t="s">
        <v>83</v>
      </c>
      <c r="AY142" s="18" t="s">
        <v>156</v>
      </c>
      <c r="BE142" s="239">
        <f>IF(N142="základní",J142,0)</f>
        <v>0</v>
      </c>
      <c r="BF142" s="239">
        <f>IF(N142="snížená",J142,0)</f>
        <v>0</v>
      </c>
      <c r="BG142" s="239">
        <f>IF(N142="zákl. přenesená",J142,0)</f>
        <v>0</v>
      </c>
      <c r="BH142" s="239">
        <f>IF(N142="sníž. přenesená",J142,0)</f>
        <v>0</v>
      </c>
      <c r="BI142" s="239">
        <f>IF(N142="nulová",J142,0)</f>
        <v>0</v>
      </c>
      <c r="BJ142" s="18" t="s">
        <v>83</v>
      </c>
      <c r="BK142" s="239">
        <f>ROUND(I142*H142,2)</f>
        <v>0</v>
      </c>
      <c r="BL142" s="18" t="s">
        <v>1140</v>
      </c>
      <c r="BM142" s="238" t="s">
        <v>3050</v>
      </c>
    </row>
    <row r="143" spans="1:65" s="2" customFormat="1" ht="16.5" customHeight="1">
      <c r="A143" s="39"/>
      <c r="B143" s="40"/>
      <c r="C143" s="227" t="s">
        <v>335</v>
      </c>
      <c r="D143" s="227" t="s">
        <v>159</v>
      </c>
      <c r="E143" s="228" t="s">
        <v>2728</v>
      </c>
      <c r="F143" s="229" t="s">
        <v>2729</v>
      </c>
      <c r="G143" s="230" t="s">
        <v>342</v>
      </c>
      <c r="H143" s="231">
        <v>50</v>
      </c>
      <c r="I143" s="232"/>
      <c r="J143" s="233">
        <f>ROUND(I143*H143,2)</f>
        <v>0</v>
      </c>
      <c r="K143" s="229" t="s">
        <v>1</v>
      </c>
      <c r="L143" s="45"/>
      <c r="M143" s="234" t="s">
        <v>1</v>
      </c>
      <c r="N143" s="235" t="s">
        <v>41</v>
      </c>
      <c r="O143" s="92"/>
      <c r="P143" s="236">
        <f>O143*H143</f>
        <v>0</v>
      </c>
      <c r="Q143" s="236">
        <v>0</v>
      </c>
      <c r="R143" s="236">
        <f>Q143*H143</f>
        <v>0</v>
      </c>
      <c r="S143" s="236">
        <v>0</v>
      </c>
      <c r="T143" s="237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8" t="s">
        <v>1140</v>
      </c>
      <c r="AT143" s="238" t="s">
        <v>159</v>
      </c>
      <c r="AU143" s="238" t="s">
        <v>83</v>
      </c>
      <c r="AY143" s="18" t="s">
        <v>156</v>
      </c>
      <c r="BE143" s="239">
        <f>IF(N143="základní",J143,0)</f>
        <v>0</v>
      </c>
      <c r="BF143" s="239">
        <f>IF(N143="snížená",J143,0)</f>
        <v>0</v>
      </c>
      <c r="BG143" s="239">
        <f>IF(N143="zákl. přenesená",J143,0)</f>
        <v>0</v>
      </c>
      <c r="BH143" s="239">
        <f>IF(N143="sníž. přenesená",J143,0)</f>
        <v>0</v>
      </c>
      <c r="BI143" s="239">
        <f>IF(N143="nulová",J143,0)</f>
        <v>0</v>
      </c>
      <c r="BJ143" s="18" t="s">
        <v>83</v>
      </c>
      <c r="BK143" s="239">
        <f>ROUND(I143*H143,2)</f>
        <v>0</v>
      </c>
      <c r="BL143" s="18" t="s">
        <v>1140</v>
      </c>
      <c r="BM143" s="238" t="s">
        <v>3051</v>
      </c>
    </row>
    <row r="144" spans="1:63" s="12" customFormat="1" ht="25.9" customHeight="1">
      <c r="A144" s="12"/>
      <c r="B144" s="211"/>
      <c r="C144" s="212"/>
      <c r="D144" s="213" t="s">
        <v>75</v>
      </c>
      <c r="E144" s="214" t="s">
        <v>2940</v>
      </c>
      <c r="F144" s="214" t="s">
        <v>2732</v>
      </c>
      <c r="G144" s="212"/>
      <c r="H144" s="212"/>
      <c r="I144" s="215"/>
      <c r="J144" s="216">
        <f>BK144</f>
        <v>0</v>
      </c>
      <c r="K144" s="212"/>
      <c r="L144" s="217"/>
      <c r="M144" s="218"/>
      <c r="N144" s="219"/>
      <c r="O144" s="219"/>
      <c r="P144" s="220">
        <f>SUM(P145:P147)</f>
        <v>0</v>
      </c>
      <c r="Q144" s="219"/>
      <c r="R144" s="220">
        <f>SUM(R145:R147)</f>
        <v>0</v>
      </c>
      <c r="S144" s="219"/>
      <c r="T144" s="221">
        <f>SUM(T145:T147)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22" t="s">
        <v>83</v>
      </c>
      <c r="AT144" s="223" t="s">
        <v>75</v>
      </c>
      <c r="AU144" s="223" t="s">
        <v>76</v>
      </c>
      <c r="AY144" s="222" t="s">
        <v>156</v>
      </c>
      <c r="BK144" s="224">
        <f>SUM(BK145:BK147)</f>
        <v>0</v>
      </c>
    </row>
    <row r="145" spans="1:65" s="2" customFormat="1" ht="16.5" customHeight="1">
      <c r="A145" s="39"/>
      <c r="B145" s="40"/>
      <c r="C145" s="227" t="s">
        <v>339</v>
      </c>
      <c r="D145" s="227" t="s">
        <v>159</v>
      </c>
      <c r="E145" s="228" t="s">
        <v>2733</v>
      </c>
      <c r="F145" s="229" t="s">
        <v>3052</v>
      </c>
      <c r="G145" s="230" t="s">
        <v>2448</v>
      </c>
      <c r="H145" s="231">
        <v>8</v>
      </c>
      <c r="I145" s="232"/>
      <c r="J145" s="233">
        <f>ROUND(I145*H145,2)</f>
        <v>0</v>
      </c>
      <c r="K145" s="229" t="s">
        <v>1</v>
      </c>
      <c r="L145" s="45"/>
      <c r="M145" s="234" t="s">
        <v>1</v>
      </c>
      <c r="N145" s="235" t="s">
        <v>41</v>
      </c>
      <c r="O145" s="92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8" t="s">
        <v>1140</v>
      </c>
      <c r="AT145" s="238" t="s">
        <v>159</v>
      </c>
      <c r="AU145" s="238" t="s">
        <v>83</v>
      </c>
      <c r="AY145" s="18" t="s">
        <v>156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8" t="s">
        <v>83</v>
      </c>
      <c r="BK145" s="239">
        <f>ROUND(I145*H145,2)</f>
        <v>0</v>
      </c>
      <c r="BL145" s="18" t="s">
        <v>1140</v>
      </c>
      <c r="BM145" s="238" t="s">
        <v>3053</v>
      </c>
    </row>
    <row r="146" spans="1:65" s="2" customFormat="1" ht="16.5" customHeight="1">
      <c r="A146" s="39"/>
      <c r="B146" s="40"/>
      <c r="C146" s="245" t="s">
        <v>344</v>
      </c>
      <c r="D146" s="245" t="s">
        <v>220</v>
      </c>
      <c r="E146" s="246" t="s">
        <v>2738</v>
      </c>
      <c r="F146" s="247" t="s">
        <v>2739</v>
      </c>
      <c r="G146" s="248" t="s">
        <v>265</v>
      </c>
      <c r="H146" s="249">
        <v>1</v>
      </c>
      <c r="I146" s="250"/>
      <c r="J146" s="251">
        <f>ROUND(I146*H146,2)</f>
        <v>0</v>
      </c>
      <c r="K146" s="247" t="s">
        <v>1</v>
      </c>
      <c r="L146" s="252"/>
      <c r="M146" s="253" t="s">
        <v>1</v>
      </c>
      <c r="N146" s="254" t="s">
        <v>41</v>
      </c>
      <c r="O146" s="92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8" t="s">
        <v>2500</v>
      </c>
      <c r="AT146" s="238" t="s">
        <v>220</v>
      </c>
      <c r="AU146" s="238" t="s">
        <v>83</v>
      </c>
      <c r="AY146" s="18" t="s">
        <v>156</v>
      </c>
      <c r="BE146" s="239">
        <f>IF(N146="základní",J146,0)</f>
        <v>0</v>
      </c>
      <c r="BF146" s="239">
        <f>IF(N146="snížená",J146,0)</f>
        <v>0</v>
      </c>
      <c r="BG146" s="239">
        <f>IF(N146="zákl. přenesená",J146,0)</f>
        <v>0</v>
      </c>
      <c r="BH146" s="239">
        <f>IF(N146="sníž. přenesená",J146,0)</f>
        <v>0</v>
      </c>
      <c r="BI146" s="239">
        <f>IF(N146="nulová",J146,0)</f>
        <v>0</v>
      </c>
      <c r="BJ146" s="18" t="s">
        <v>83</v>
      </c>
      <c r="BK146" s="239">
        <f>ROUND(I146*H146,2)</f>
        <v>0</v>
      </c>
      <c r="BL146" s="18" t="s">
        <v>1140</v>
      </c>
      <c r="BM146" s="238" t="s">
        <v>3054</v>
      </c>
    </row>
    <row r="147" spans="1:65" s="2" customFormat="1" ht="16.5" customHeight="1">
      <c r="A147" s="39"/>
      <c r="B147" s="40"/>
      <c r="C147" s="245" t="s">
        <v>349</v>
      </c>
      <c r="D147" s="245" t="s">
        <v>220</v>
      </c>
      <c r="E147" s="246" t="s">
        <v>2741</v>
      </c>
      <c r="F147" s="247" t="s">
        <v>2742</v>
      </c>
      <c r="G147" s="248" t="s">
        <v>265</v>
      </c>
      <c r="H147" s="249">
        <v>1</v>
      </c>
      <c r="I147" s="250"/>
      <c r="J147" s="251">
        <f>ROUND(I147*H147,2)</f>
        <v>0</v>
      </c>
      <c r="K147" s="247" t="s">
        <v>1</v>
      </c>
      <c r="L147" s="252"/>
      <c r="M147" s="302" t="s">
        <v>1</v>
      </c>
      <c r="N147" s="303" t="s">
        <v>41</v>
      </c>
      <c r="O147" s="242"/>
      <c r="P147" s="243">
        <f>O147*H147</f>
        <v>0</v>
      </c>
      <c r="Q147" s="243">
        <v>0</v>
      </c>
      <c r="R147" s="243">
        <f>Q147*H147</f>
        <v>0</v>
      </c>
      <c r="S147" s="243">
        <v>0</v>
      </c>
      <c r="T147" s="244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8" t="s">
        <v>2500</v>
      </c>
      <c r="AT147" s="238" t="s">
        <v>220</v>
      </c>
      <c r="AU147" s="238" t="s">
        <v>83</v>
      </c>
      <c r="AY147" s="18" t="s">
        <v>156</v>
      </c>
      <c r="BE147" s="239">
        <f>IF(N147="základní",J147,0)</f>
        <v>0</v>
      </c>
      <c r="BF147" s="239">
        <f>IF(N147="snížená",J147,0)</f>
        <v>0</v>
      </c>
      <c r="BG147" s="239">
        <f>IF(N147="zákl. přenesená",J147,0)</f>
        <v>0</v>
      </c>
      <c r="BH147" s="239">
        <f>IF(N147="sníž. přenesená",J147,0)</f>
        <v>0</v>
      </c>
      <c r="BI147" s="239">
        <f>IF(N147="nulová",J147,0)</f>
        <v>0</v>
      </c>
      <c r="BJ147" s="18" t="s">
        <v>83</v>
      </c>
      <c r="BK147" s="239">
        <f>ROUND(I147*H147,2)</f>
        <v>0</v>
      </c>
      <c r="BL147" s="18" t="s">
        <v>1140</v>
      </c>
      <c r="BM147" s="238" t="s">
        <v>3055</v>
      </c>
    </row>
    <row r="148" spans="1:31" s="2" customFormat="1" ht="6.95" customHeight="1">
      <c r="A148" s="39"/>
      <c r="B148" s="67"/>
      <c r="C148" s="68"/>
      <c r="D148" s="68"/>
      <c r="E148" s="68"/>
      <c r="F148" s="68"/>
      <c r="G148" s="68"/>
      <c r="H148" s="68"/>
      <c r="I148" s="68"/>
      <c r="J148" s="68"/>
      <c r="K148" s="68"/>
      <c r="L148" s="45"/>
      <c r="M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</row>
  </sheetData>
  <sheetProtection password="CC35" sheet="1" objects="1" scenarios="1" formatColumns="0" formatRows="0" autoFilter="0"/>
  <autoFilter ref="C123:K147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2:H112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90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85</v>
      </c>
    </row>
    <row r="4" spans="2:46" s="1" customFormat="1" ht="24.95" customHeight="1">
      <c r="B4" s="21"/>
      <c r="D4" s="149" t="s">
        <v>129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26.25" customHeight="1">
      <c r="B7" s="21"/>
      <c r="E7" s="152" t="str">
        <f>'Rekapitulace stavby'!K6</f>
        <v>Rekonstrukce objektu mateřské školy č.p. 367 na parc. č. st. 412 a 2464/4 v k.ú. Horní Cerekev</v>
      </c>
      <c r="F7" s="151"/>
      <c r="G7" s="151"/>
      <c r="H7" s="151"/>
      <c r="L7" s="21"/>
    </row>
    <row r="8" spans="2:12" s="1" customFormat="1" ht="12" customHeight="1">
      <c r="B8" s="21"/>
      <c r="D8" s="151" t="s">
        <v>130</v>
      </c>
      <c r="L8" s="21"/>
    </row>
    <row r="9" spans="1:31" s="2" customFormat="1" ht="16.5" customHeight="1">
      <c r="A9" s="39"/>
      <c r="B9" s="45"/>
      <c r="C9" s="39"/>
      <c r="D9" s="39"/>
      <c r="E9" s="152" t="s">
        <v>131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132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133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18</v>
      </c>
      <c r="E13" s="39"/>
      <c r="F13" s="142" t="s">
        <v>1</v>
      </c>
      <c r="G13" s="39"/>
      <c r="H13" s="39"/>
      <c r="I13" s="151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20</v>
      </c>
      <c r="E14" s="39"/>
      <c r="F14" s="142" t="s">
        <v>21</v>
      </c>
      <c r="G14" s="39"/>
      <c r="H14" s="39"/>
      <c r="I14" s="151" t="s">
        <v>22</v>
      </c>
      <c r="J14" s="154" t="str">
        <f>'Rekapitulace stavby'!AN8</f>
        <v>20. 11. 2020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24</v>
      </c>
      <c r="E16" s="39"/>
      <c r="F16" s="39"/>
      <c r="G16" s="39"/>
      <c r="H16" s="39"/>
      <c r="I16" s="151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1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28</v>
      </c>
      <c r="E19" s="39"/>
      <c r="F19" s="39"/>
      <c r="G19" s="39"/>
      <c r="H19" s="39"/>
      <c r="I19" s="151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30</v>
      </c>
      <c r="E22" s="39"/>
      <c r="F22" s="39"/>
      <c r="G22" s="39"/>
      <c r="H22" s="39"/>
      <c r="I22" s="151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1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33</v>
      </c>
      <c r="E25" s="39"/>
      <c r="F25" s="39"/>
      <c r="G25" s="39"/>
      <c r="H25" s="39"/>
      <c r="I25" s="151" t="s">
        <v>25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34</v>
      </c>
      <c r="F26" s="39"/>
      <c r="G26" s="39"/>
      <c r="H26" s="39"/>
      <c r="I26" s="151" t="s">
        <v>27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36</v>
      </c>
      <c r="E32" s="39"/>
      <c r="F32" s="39"/>
      <c r="G32" s="39"/>
      <c r="H32" s="39"/>
      <c r="I32" s="39"/>
      <c r="J32" s="161">
        <f>ROUND(J122,2)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38</v>
      </c>
      <c r="G34" s="39"/>
      <c r="H34" s="39"/>
      <c r="I34" s="162" t="s">
        <v>37</v>
      </c>
      <c r="J34" s="162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40</v>
      </c>
      <c r="E35" s="151" t="s">
        <v>41</v>
      </c>
      <c r="F35" s="164">
        <f>ROUND((SUM(BE122:BE128)),2)</f>
        <v>0</v>
      </c>
      <c r="G35" s="39"/>
      <c r="H35" s="39"/>
      <c r="I35" s="165">
        <v>0.21</v>
      </c>
      <c r="J35" s="164">
        <f>ROUND(((SUM(BE122:BE128))*I35),2)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42</v>
      </c>
      <c r="F36" s="164">
        <f>ROUND((SUM(BF122:BF128)),2)</f>
        <v>0</v>
      </c>
      <c r="G36" s="39"/>
      <c r="H36" s="39"/>
      <c r="I36" s="165">
        <v>0.15</v>
      </c>
      <c r="J36" s="164">
        <f>ROUND(((SUM(BF122:BF128))*I36),2)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43</v>
      </c>
      <c r="F37" s="164">
        <f>ROUND((SUM(BG122:BG128)),2)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44</v>
      </c>
      <c r="F38" s="164">
        <f>ROUND((SUM(BH122:BH128)),2)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45</v>
      </c>
      <c r="F39" s="164">
        <f>ROUND((SUM(BI122:BI128)),2)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46</v>
      </c>
      <c r="E41" s="168"/>
      <c r="F41" s="168"/>
      <c r="G41" s="169" t="s">
        <v>47</v>
      </c>
      <c r="H41" s="170" t="s">
        <v>48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49</v>
      </c>
      <c r="E50" s="174"/>
      <c r="F50" s="174"/>
      <c r="G50" s="173" t="s">
        <v>50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51</v>
      </c>
      <c r="E61" s="176"/>
      <c r="F61" s="177" t="s">
        <v>52</v>
      </c>
      <c r="G61" s="175" t="s">
        <v>51</v>
      </c>
      <c r="H61" s="176"/>
      <c r="I61" s="176"/>
      <c r="J61" s="178" t="s">
        <v>52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53</v>
      </c>
      <c r="E65" s="179"/>
      <c r="F65" s="179"/>
      <c r="G65" s="173" t="s">
        <v>54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51</v>
      </c>
      <c r="E76" s="176"/>
      <c r="F76" s="177" t="s">
        <v>52</v>
      </c>
      <c r="G76" s="175" t="s">
        <v>51</v>
      </c>
      <c r="H76" s="176"/>
      <c r="I76" s="176"/>
      <c r="J76" s="178" t="s">
        <v>52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84" t="str">
        <f>E7</f>
        <v>Rekonstrukce objektu mateřské školy č.p. 367 na parc. č. st. 412 a 2464/4 v k.ú. Horní Cerekev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130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131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132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00-1-1 - VRN - MŠ vnitřní prostory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Horní Cerekev</v>
      </c>
      <c r="G91" s="41"/>
      <c r="H91" s="41"/>
      <c r="I91" s="33" t="s">
        <v>22</v>
      </c>
      <c r="J91" s="80" t="str">
        <f>IF(J14="","",J14)</f>
        <v>20. 11. 2020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>Město Horní Cerekev</v>
      </c>
      <c r="G93" s="41"/>
      <c r="H93" s="41"/>
      <c r="I93" s="33" t="s">
        <v>30</v>
      </c>
      <c r="J93" s="37" t="str">
        <f>E23</f>
        <v>INTEGRA Pelhřimov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 xml:space="preserve"> 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135</v>
      </c>
      <c r="D96" s="186"/>
      <c r="E96" s="186"/>
      <c r="F96" s="186"/>
      <c r="G96" s="186"/>
      <c r="H96" s="186"/>
      <c r="I96" s="186"/>
      <c r="J96" s="187" t="s">
        <v>136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137</v>
      </c>
      <c r="D98" s="41"/>
      <c r="E98" s="41"/>
      <c r="F98" s="41"/>
      <c r="G98" s="41"/>
      <c r="H98" s="41"/>
      <c r="I98" s="41"/>
      <c r="J98" s="111">
        <f>J122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138</v>
      </c>
    </row>
    <row r="99" spans="1:31" s="9" customFormat="1" ht="24.95" customHeight="1">
      <c r="A99" s="9"/>
      <c r="B99" s="189"/>
      <c r="C99" s="190"/>
      <c r="D99" s="191" t="s">
        <v>139</v>
      </c>
      <c r="E99" s="192"/>
      <c r="F99" s="192"/>
      <c r="G99" s="192"/>
      <c r="H99" s="192"/>
      <c r="I99" s="192"/>
      <c r="J99" s="193">
        <f>J123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140</v>
      </c>
      <c r="E100" s="197"/>
      <c r="F100" s="197"/>
      <c r="G100" s="197"/>
      <c r="H100" s="197"/>
      <c r="I100" s="197"/>
      <c r="J100" s="198">
        <f>J124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>
      <c r="A102" s="39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6" spans="1:31" s="2" customFormat="1" ht="6.95" customHeight="1">
      <c r="A106" s="39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24.95" customHeight="1">
      <c r="A107" s="39"/>
      <c r="B107" s="40"/>
      <c r="C107" s="24" t="s">
        <v>141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16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6.25" customHeight="1">
      <c r="A110" s="39"/>
      <c r="B110" s="40"/>
      <c r="C110" s="41"/>
      <c r="D110" s="41"/>
      <c r="E110" s="184" t="str">
        <f>E7</f>
        <v>Rekonstrukce objektu mateřské školy č.p. 367 na parc. č. st. 412 a 2464/4 v k.ú. Horní Cerekev</v>
      </c>
      <c r="F110" s="33"/>
      <c r="G110" s="33"/>
      <c r="H110" s="33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2:12" s="1" customFormat="1" ht="12" customHeight="1">
      <c r="B111" s="22"/>
      <c r="C111" s="33" t="s">
        <v>130</v>
      </c>
      <c r="D111" s="23"/>
      <c r="E111" s="23"/>
      <c r="F111" s="23"/>
      <c r="G111" s="23"/>
      <c r="H111" s="23"/>
      <c r="I111" s="23"/>
      <c r="J111" s="23"/>
      <c r="K111" s="23"/>
      <c r="L111" s="21"/>
    </row>
    <row r="112" spans="1:31" s="2" customFormat="1" ht="16.5" customHeight="1">
      <c r="A112" s="39"/>
      <c r="B112" s="40"/>
      <c r="C112" s="41"/>
      <c r="D112" s="41"/>
      <c r="E112" s="184" t="s">
        <v>131</v>
      </c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132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E11</f>
        <v>00-1-1 - VRN - MŠ vnitřní prostory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20</v>
      </c>
      <c r="D116" s="41"/>
      <c r="E116" s="41"/>
      <c r="F116" s="28" t="str">
        <f>F14</f>
        <v>Horní Cerekev</v>
      </c>
      <c r="G116" s="41"/>
      <c r="H116" s="41"/>
      <c r="I116" s="33" t="s">
        <v>22</v>
      </c>
      <c r="J116" s="80" t="str">
        <f>IF(J14="","",J14)</f>
        <v>20. 11. 2020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3" t="s">
        <v>24</v>
      </c>
      <c r="D118" s="41"/>
      <c r="E118" s="41"/>
      <c r="F118" s="28" t="str">
        <f>E17</f>
        <v>Město Horní Cerekev</v>
      </c>
      <c r="G118" s="41"/>
      <c r="H118" s="41"/>
      <c r="I118" s="33" t="s">
        <v>30</v>
      </c>
      <c r="J118" s="37" t="str">
        <f>E23</f>
        <v>INTEGRA Pelhřimov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28</v>
      </c>
      <c r="D119" s="41"/>
      <c r="E119" s="41"/>
      <c r="F119" s="28" t="str">
        <f>IF(E20="","",E20)</f>
        <v>Vyplň údaj</v>
      </c>
      <c r="G119" s="41"/>
      <c r="H119" s="41"/>
      <c r="I119" s="33" t="s">
        <v>33</v>
      </c>
      <c r="J119" s="37" t="str">
        <f>E26</f>
        <v xml:space="preserve"> 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200"/>
      <c r="B121" s="201"/>
      <c r="C121" s="202" t="s">
        <v>142</v>
      </c>
      <c r="D121" s="203" t="s">
        <v>61</v>
      </c>
      <c r="E121" s="203" t="s">
        <v>57</v>
      </c>
      <c r="F121" s="203" t="s">
        <v>58</v>
      </c>
      <c r="G121" s="203" t="s">
        <v>143</v>
      </c>
      <c r="H121" s="203" t="s">
        <v>144</v>
      </c>
      <c r="I121" s="203" t="s">
        <v>145</v>
      </c>
      <c r="J121" s="203" t="s">
        <v>136</v>
      </c>
      <c r="K121" s="204" t="s">
        <v>146</v>
      </c>
      <c r="L121" s="205"/>
      <c r="M121" s="101" t="s">
        <v>1</v>
      </c>
      <c r="N121" s="102" t="s">
        <v>40</v>
      </c>
      <c r="O121" s="102" t="s">
        <v>147</v>
      </c>
      <c r="P121" s="102" t="s">
        <v>148</v>
      </c>
      <c r="Q121" s="102" t="s">
        <v>149</v>
      </c>
      <c r="R121" s="102" t="s">
        <v>150</v>
      </c>
      <c r="S121" s="102" t="s">
        <v>151</v>
      </c>
      <c r="T121" s="103" t="s">
        <v>152</v>
      </c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</row>
    <row r="122" spans="1:63" s="2" customFormat="1" ht="22.8" customHeight="1">
      <c r="A122" s="39"/>
      <c r="B122" s="40"/>
      <c r="C122" s="108" t="s">
        <v>153</v>
      </c>
      <c r="D122" s="41"/>
      <c r="E122" s="41"/>
      <c r="F122" s="41"/>
      <c r="G122" s="41"/>
      <c r="H122" s="41"/>
      <c r="I122" s="41"/>
      <c r="J122" s="206">
        <f>BK122</f>
        <v>0</v>
      </c>
      <c r="K122" s="41"/>
      <c r="L122" s="45"/>
      <c r="M122" s="104"/>
      <c r="N122" s="207"/>
      <c r="O122" s="105"/>
      <c r="P122" s="208">
        <f>P123</f>
        <v>0</v>
      </c>
      <c r="Q122" s="105"/>
      <c r="R122" s="208">
        <f>R123</f>
        <v>0</v>
      </c>
      <c r="S122" s="105"/>
      <c r="T122" s="209">
        <f>T123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75</v>
      </c>
      <c r="AU122" s="18" t="s">
        <v>138</v>
      </c>
      <c r="BK122" s="210">
        <f>BK123</f>
        <v>0</v>
      </c>
    </row>
    <row r="123" spans="1:63" s="12" customFormat="1" ht="25.9" customHeight="1">
      <c r="A123" s="12"/>
      <c r="B123" s="211"/>
      <c r="C123" s="212"/>
      <c r="D123" s="213" t="s">
        <v>75</v>
      </c>
      <c r="E123" s="214" t="s">
        <v>81</v>
      </c>
      <c r="F123" s="214" t="s">
        <v>154</v>
      </c>
      <c r="G123" s="212"/>
      <c r="H123" s="212"/>
      <c r="I123" s="215"/>
      <c r="J123" s="216">
        <f>BK123</f>
        <v>0</v>
      </c>
      <c r="K123" s="212"/>
      <c r="L123" s="217"/>
      <c r="M123" s="218"/>
      <c r="N123" s="219"/>
      <c r="O123" s="219"/>
      <c r="P123" s="220">
        <f>P124</f>
        <v>0</v>
      </c>
      <c r="Q123" s="219"/>
      <c r="R123" s="220">
        <f>R124</f>
        <v>0</v>
      </c>
      <c r="S123" s="219"/>
      <c r="T123" s="221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2" t="s">
        <v>155</v>
      </c>
      <c r="AT123" s="223" t="s">
        <v>75</v>
      </c>
      <c r="AU123" s="223" t="s">
        <v>76</v>
      </c>
      <c r="AY123" s="222" t="s">
        <v>156</v>
      </c>
      <c r="BK123" s="224">
        <f>BK124</f>
        <v>0</v>
      </c>
    </row>
    <row r="124" spans="1:63" s="12" customFormat="1" ht="22.8" customHeight="1">
      <c r="A124" s="12"/>
      <c r="B124" s="211"/>
      <c r="C124" s="212"/>
      <c r="D124" s="213" t="s">
        <v>75</v>
      </c>
      <c r="E124" s="225" t="s">
        <v>157</v>
      </c>
      <c r="F124" s="225" t="s">
        <v>158</v>
      </c>
      <c r="G124" s="212"/>
      <c r="H124" s="212"/>
      <c r="I124" s="215"/>
      <c r="J124" s="226">
        <f>BK124</f>
        <v>0</v>
      </c>
      <c r="K124" s="212"/>
      <c r="L124" s="217"/>
      <c r="M124" s="218"/>
      <c r="N124" s="219"/>
      <c r="O124" s="219"/>
      <c r="P124" s="220">
        <f>SUM(P125:P128)</f>
        <v>0</v>
      </c>
      <c r="Q124" s="219"/>
      <c r="R124" s="220">
        <f>SUM(R125:R128)</f>
        <v>0</v>
      </c>
      <c r="S124" s="219"/>
      <c r="T124" s="221">
        <f>SUM(T125:T128)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2" t="s">
        <v>155</v>
      </c>
      <c r="AT124" s="223" t="s">
        <v>75</v>
      </c>
      <c r="AU124" s="223" t="s">
        <v>83</v>
      </c>
      <c r="AY124" s="222" t="s">
        <v>156</v>
      </c>
      <c r="BK124" s="224">
        <f>SUM(BK125:BK128)</f>
        <v>0</v>
      </c>
    </row>
    <row r="125" spans="1:65" s="2" customFormat="1" ht="16.5" customHeight="1">
      <c r="A125" s="39"/>
      <c r="B125" s="40"/>
      <c r="C125" s="227" t="s">
        <v>83</v>
      </c>
      <c r="D125" s="227" t="s">
        <v>159</v>
      </c>
      <c r="E125" s="228" t="s">
        <v>160</v>
      </c>
      <c r="F125" s="229" t="s">
        <v>161</v>
      </c>
      <c r="G125" s="230" t="s">
        <v>162</v>
      </c>
      <c r="H125" s="231">
        <v>1</v>
      </c>
      <c r="I125" s="232"/>
      <c r="J125" s="233">
        <f>ROUND(I125*H125,2)</f>
        <v>0</v>
      </c>
      <c r="K125" s="229" t="s">
        <v>163</v>
      </c>
      <c r="L125" s="45"/>
      <c r="M125" s="234" t="s">
        <v>1</v>
      </c>
      <c r="N125" s="235" t="s">
        <v>41</v>
      </c>
      <c r="O125" s="92"/>
      <c r="P125" s="236">
        <f>O125*H125</f>
        <v>0</v>
      </c>
      <c r="Q125" s="236">
        <v>0</v>
      </c>
      <c r="R125" s="236">
        <f>Q125*H125</f>
        <v>0</v>
      </c>
      <c r="S125" s="236">
        <v>0</v>
      </c>
      <c r="T125" s="237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8" t="s">
        <v>164</v>
      </c>
      <c r="AT125" s="238" t="s">
        <v>159</v>
      </c>
      <c r="AU125" s="238" t="s">
        <v>85</v>
      </c>
      <c r="AY125" s="18" t="s">
        <v>156</v>
      </c>
      <c r="BE125" s="239">
        <f>IF(N125="základní",J125,0)</f>
        <v>0</v>
      </c>
      <c r="BF125" s="239">
        <f>IF(N125="snížená",J125,0)</f>
        <v>0</v>
      </c>
      <c r="BG125" s="239">
        <f>IF(N125="zákl. přenesená",J125,0)</f>
        <v>0</v>
      </c>
      <c r="BH125" s="239">
        <f>IF(N125="sníž. přenesená",J125,0)</f>
        <v>0</v>
      </c>
      <c r="BI125" s="239">
        <f>IF(N125="nulová",J125,0)</f>
        <v>0</v>
      </c>
      <c r="BJ125" s="18" t="s">
        <v>83</v>
      </c>
      <c r="BK125" s="239">
        <f>ROUND(I125*H125,2)</f>
        <v>0</v>
      </c>
      <c r="BL125" s="18" t="s">
        <v>164</v>
      </c>
      <c r="BM125" s="238" t="s">
        <v>165</v>
      </c>
    </row>
    <row r="126" spans="1:65" s="2" customFormat="1" ht="16.5" customHeight="1">
      <c r="A126" s="39"/>
      <c r="B126" s="40"/>
      <c r="C126" s="227" t="s">
        <v>85</v>
      </c>
      <c r="D126" s="227" t="s">
        <v>159</v>
      </c>
      <c r="E126" s="228" t="s">
        <v>166</v>
      </c>
      <c r="F126" s="229" t="s">
        <v>167</v>
      </c>
      <c r="G126" s="230" t="s">
        <v>162</v>
      </c>
      <c r="H126" s="231">
        <v>1</v>
      </c>
      <c r="I126" s="232"/>
      <c r="J126" s="233">
        <f>ROUND(I126*H126,2)</f>
        <v>0</v>
      </c>
      <c r="K126" s="229" t="s">
        <v>163</v>
      </c>
      <c r="L126" s="45"/>
      <c r="M126" s="234" t="s">
        <v>1</v>
      </c>
      <c r="N126" s="235" t="s">
        <v>41</v>
      </c>
      <c r="O126" s="92"/>
      <c r="P126" s="236">
        <f>O126*H126</f>
        <v>0</v>
      </c>
      <c r="Q126" s="236">
        <v>0</v>
      </c>
      <c r="R126" s="236">
        <f>Q126*H126</f>
        <v>0</v>
      </c>
      <c r="S126" s="236">
        <v>0</v>
      </c>
      <c r="T126" s="237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8" t="s">
        <v>164</v>
      </c>
      <c r="AT126" s="238" t="s">
        <v>159</v>
      </c>
      <c r="AU126" s="238" t="s">
        <v>85</v>
      </c>
      <c r="AY126" s="18" t="s">
        <v>156</v>
      </c>
      <c r="BE126" s="239">
        <f>IF(N126="základní",J126,0)</f>
        <v>0</v>
      </c>
      <c r="BF126" s="239">
        <f>IF(N126="snížená",J126,0)</f>
        <v>0</v>
      </c>
      <c r="BG126" s="239">
        <f>IF(N126="zákl. přenesená",J126,0)</f>
        <v>0</v>
      </c>
      <c r="BH126" s="239">
        <f>IF(N126="sníž. přenesená",J126,0)</f>
        <v>0</v>
      </c>
      <c r="BI126" s="239">
        <f>IF(N126="nulová",J126,0)</f>
        <v>0</v>
      </c>
      <c r="BJ126" s="18" t="s">
        <v>83</v>
      </c>
      <c r="BK126" s="239">
        <f>ROUND(I126*H126,2)</f>
        <v>0</v>
      </c>
      <c r="BL126" s="18" t="s">
        <v>164</v>
      </c>
      <c r="BM126" s="238" t="s">
        <v>168</v>
      </c>
    </row>
    <row r="127" spans="1:65" s="2" customFormat="1" ht="24.15" customHeight="1">
      <c r="A127" s="39"/>
      <c r="B127" s="40"/>
      <c r="C127" s="227" t="s">
        <v>169</v>
      </c>
      <c r="D127" s="227" t="s">
        <v>159</v>
      </c>
      <c r="E127" s="228" t="s">
        <v>170</v>
      </c>
      <c r="F127" s="229" t="s">
        <v>171</v>
      </c>
      <c r="G127" s="230" t="s">
        <v>162</v>
      </c>
      <c r="H127" s="231">
        <v>1</v>
      </c>
      <c r="I127" s="232"/>
      <c r="J127" s="233">
        <f>ROUND(I127*H127,2)</f>
        <v>0</v>
      </c>
      <c r="K127" s="229" t="s">
        <v>163</v>
      </c>
      <c r="L127" s="45"/>
      <c r="M127" s="234" t="s">
        <v>1</v>
      </c>
      <c r="N127" s="235" t="s">
        <v>41</v>
      </c>
      <c r="O127" s="92"/>
      <c r="P127" s="236">
        <f>O127*H127</f>
        <v>0</v>
      </c>
      <c r="Q127" s="236">
        <v>0</v>
      </c>
      <c r="R127" s="236">
        <f>Q127*H127</f>
        <v>0</v>
      </c>
      <c r="S127" s="236">
        <v>0</v>
      </c>
      <c r="T127" s="237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8" t="s">
        <v>164</v>
      </c>
      <c r="AT127" s="238" t="s">
        <v>159</v>
      </c>
      <c r="AU127" s="238" t="s">
        <v>85</v>
      </c>
      <c r="AY127" s="18" t="s">
        <v>156</v>
      </c>
      <c r="BE127" s="239">
        <f>IF(N127="základní",J127,0)</f>
        <v>0</v>
      </c>
      <c r="BF127" s="239">
        <f>IF(N127="snížená",J127,0)</f>
        <v>0</v>
      </c>
      <c r="BG127" s="239">
        <f>IF(N127="zákl. přenesená",J127,0)</f>
        <v>0</v>
      </c>
      <c r="BH127" s="239">
        <f>IF(N127="sníž. přenesená",J127,0)</f>
        <v>0</v>
      </c>
      <c r="BI127" s="239">
        <f>IF(N127="nulová",J127,0)</f>
        <v>0</v>
      </c>
      <c r="BJ127" s="18" t="s">
        <v>83</v>
      </c>
      <c r="BK127" s="239">
        <f>ROUND(I127*H127,2)</f>
        <v>0</v>
      </c>
      <c r="BL127" s="18" t="s">
        <v>164</v>
      </c>
      <c r="BM127" s="238" t="s">
        <v>172</v>
      </c>
    </row>
    <row r="128" spans="1:65" s="2" customFormat="1" ht="24.15" customHeight="1">
      <c r="A128" s="39"/>
      <c r="B128" s="40"/>
      <c r="C128" s="227" t="s">
        <v>173</v>
      </c>
      <c r="D128" s="227" t="s">
        <v>159</v>
      </c>
      <c r="E128" s="228" t="s">
        <v>174</v>
      </c>
      <c r="F128" s="229" t="s">
        <v>175</v>
      </c>
      <c r="G128" s="230" t="s">
        <v>176</v>
      </c>
      <c r="H128" s="231">
        <v>1</v>
      </c>
      <c r="I128" s="232"/>
      <c r="J128" s="233">
        <f>ROUND(I128*H128,2)</f>
        <v>0</v>
      </c>
      <c r="K128" s="229" t="s">
        <v>1</v>
      </c>
      <c r="L128" s="45"/>
      <c r="M128" s="240" t="s">
        <v>1</v>
      </c>
      <c r="N128" s="241" t="s">
        <v>41</v>
      </c>
      <c r="O128" s="242"/>
      <c r="P128" s="243">
        <f>O128*H128</f>
        <v>0</v>
      </c>
      <c r="Q128" s="243">
        <v>0</v>
      </c>
      <c r="R128" s="243">
        <f>Q128*H128</f>
        <v>0</v>
      </c>
      <c r="S128" s="243">
        <v>0</v>
      </c>
      <c r="T128" s="244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8" t="s">
        <v>164</v>
      </c>
      <c r="AT128" s="238" t="s">
        <v>159</v>
      </c>
      <c r="AU128" s="238" t="s">
        <v>85</v>
      </c>
      <c r="AY128" s="18" t="s">
        <v>156</v>
      </c>
      <c r="BE128" s="239">
        <f>IF(N128="základní",J128,0)</f>
        <v>0</v>
      </c>
      <c r="BF128" s="239">
        <f>IF(N128="snížená",J128,0)</f>
        <v>0</v>
      </c>
      <c r="BG128" s="239">
        <f>IF(N128="zákl. přenesená",J128,0)</f>
        <v>0</v>
      </c>
      <c r="BH128" s="239">
        <f>IF(N128="sníž. přenesená",J128,0)</f>
        <v>0</v>
      </c>
      <c r="BI128" s="239">
        <f>IF(N128="nulová",J128,0)</f>
        <v>0</v>
      </c>
      <c r="BJ128" s="18" t="s">
        <v>83</v>
      </c>
      <c r="BK128" s="239">
        <f>ROUND(I128*H128,2)</f>
        <v>0</v>
      </c>
      <c r="BL128" s="18" t="s">
        <v>164</v>
      </c>
      <c r="BM128" s="238" t="s">
        <v>177</v>
      </c>
    </row>
    <row r="129" spans="1:31" s="2" customFormat="1" ht="6.95" customHeight="1">
      <c r="A129" s="39"/>
      <c r="B129" s="67"/>
      <c r="C129" s="68"/>
      <c r="D129" s="68"/>
      <c r="E129" s="68"/>
      <c r="F129" s="68"/>
      <c r="G129" s="68"/>
      <c r="H129" s="68"/>
      <c r="I129" s="68"/>
      <c r="J129" s="68"/>
      <c r="K129" s="68"/>
      <c r="L129" s="45"/>
      <c r="M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</sheetData>
  <sheetProtection password="CC35" sheet="1" objects="1" scenarios="1" formatColumns="0" formatRows="0" autoFilter="0"/>
  <autoFilter ref="C121:K12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93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85</v>
      </c>
    </row>
    <row r="4" spans="2:46" s="1" customFormat="1" ht="24.95" customHeight="1">
      <c r="B4" s="21"/>
      <c r="D4" s="149" t="s">
        <v>129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26.25" customHeight="1">
      <c r="B7" s="21"/>
      <c r="E7" s="152" t="str">
        <f>'Rekapitulace stavby'!K6</f>
        <v>Rekonstrukce objektu mateřské školy č.p. 367 na parc. č. st. 412 a 2464/4 v k.ú. Horní Cerekev</v>
      </c>
      <c r="F7" s="151"/>
      <c r="G7" s="151"/>
      <c r="H7" s="151"/>
      <c r="L7" s="21"/>
    </row>
    <row r="8" spans="2:12" s="1" customFormat="1" ht="12" customHeight="1">
      <c r="B8" s="21"/>
      <c r="D8" s="151" t="s">
        <v>130</v>
      </c>
      <c r="L8" s="21"/>
    </row>
    <row r="9" spans="1:31" s="2" customFormat="1" ht="16.5" customHeight="1">
      <c r="A9" s="39"/>
      <c r="B9" s="45"/>
      <c r="C9" s="39"/>
      <c r="D9" s="39"/>
      <c r="E9" s="152" t="s">
        <v>131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132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178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18</v>
      </c>
      <c r="E13" s="39"/>
      <c r="F13" s="142" t="s">
        <v>1</v>
      </c>
      <c r="G13" s="39"/>
      <c r="H13" s="39"/>
      <c r="I13" s="151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20</v>
      </c>
      <c r="E14" s="39"/>
      <c r="F14" s="142" t="s">
        <v>21</v>
      </c>
      <c r="G14" s="39"/>
      <c r="H14" s="39"/>
      <c r="I14" s="151" t="s">
        <v>22</v>
      </c>
      <c r="J14" s="154" t="str">
        <f>'Rekapitulace stavby'!AN8</f>
        <v>20. 11. 2020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24</v>
      </c>
      <c r="E16" s="39"/>
      <c r="F16" s="39"/>
      <c r="G16" s="39"/>
      <c r="H16" s="39"/>
      <c r="I16" s="151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1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28</v>
      </c>
      <c r="E19" s="39"/>
      <c r="F19" s="39"/>
      <c r="G19" s="39"/>
      <c r="H19" s="39"/>
      <c r="I19" s="151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30</v>
      </c>
      <c r="E22" s="39"/>
      <c r="F22" s="39"/>
      <c r="G22" s="39"/>
      <c r="H22" s="39"/>
      <c r="I22" s="151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1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33</v>
      </c>
      <c r="E25" s="39"/>
      <c r="F25" s="39"/>
      <c r="G25" s="39"/>
      <c r="H25" s="39"/>
      <c r="I25" s="151" t="s">
        <v>25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34</v>
      </c>
      <c r="F26" s="39"/>
      <c r="G26" s="39"/>
      <c r="H26" s="39"/>
      <c r="I26" s="151" t="s">
        <v>27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36</v>
      </c>
      <c r="E32" s="39"/>
      <c r="F32" s="39"/>
      <c r="G32" s="39"/>
      <c r="H32" s="39"/>
      <c r="I32" s="39"/>
      <c r="J32" s="161">
        <f>ROUND(J122,2)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38</v>
      </c>
      <c r="G34" s="39"/>
      <c r="H34" s="39"/>
      <c r="I34" s="162" t="s">
        <v>37</v>
      </c>
      <c r="J34" s="162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40</v>
      </c>
      <c r="E35" s="151" t="s">
        <v>41</v>
      </c>
      <c r="F35" s="164">
        <f>ROUND((SUM(BE122:BE130)),2)</f>
        <v>0</v>
      </c>
      <c r="G35" s="39"/>
      <c r="H35" s="39"/>
      <c r="I35" s="165">
        <v>0.21</v>
      </c>
      <c r="J35" s="164">
        <f>ROUND(((SUM(BE122:BE130))*I35),2)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42</v>
      </c>
      <c r="F36" s="164">
        <f>ROUND((SUM(BF122:BF130)),2)</f>
        <v>0</v>
      </c>
      <c r="G36" s="39"/>
      <c r="H36" s="39"/>
      <c r="I36" s="165">
        <v>0.15</v>
      </c>
      <c r="J36" s="164">
        <f>ROUND(((SUM(BF122:BF130))*I36),2)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43</v>
      </c>
      <c r="F37" s="164">
        <f>ROUND((SUM(BG122:BG130)),2)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44</v>
      </c>
      <c r="F38" s="164">
        <f>ROUND((SUM(BH122:BH130)),2)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45</v>
      </c>
      <c r="F39" s="164">
        <f>ROUND((SUM(BI122:BI130)),2)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46</v>
      </c>
      <c r="E41" s="168"/>
      <c r="F41" s="168"/>
      <c r="G41" s="169" t="s">
        <v>47</v>
      </c>
      <c r="H41" s="170" t="s">
        <v>48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49</v>
      </c>
      <c r="E50" s="174"/>
      <c r="F50" s="174"/>
      <c r="G50" s="173" t="s">
        <v>50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51</v>
      </c>
      <c r="E61" s="176"/>
      <c r="F61" s="177" t="s">
        <v>52</v>
      </c>
      <c r="G61" s="175" t="s">
        <v>51</v>
      </c>
      <c r="H61" s="176"/>
      <c r="I61" s="176"/>
      <c r="J61" s="178" t="s">
        <v>52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53</v>
      </c>
      <c r="E65" s="179"/>
      <c r="F65" s="179"/>
      <c r="G65" s="173" t="s">
        <v>54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51</v>
      </c>
      <c r="E76" s="176"/>
      <c r="F76" s="177" t="s">
        <v>52</v>
      </c>
      <c r="G76" s="175" t="s">
        <v>51</v>
      </c>
      <c r="H76" s="176"/>
      <c r="I76" s="176"/>
      <c r="J76" s="178" t="s">
        <v>52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84" t="str">
        <f>E7</f>
        <v>Rekonstrukce objektu mateřské školy č.p. 367 na parc. č. st. 412 a 2464/4 v k.ú. Horní Cerekev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130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131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132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00-1-2 - VRN - Zateplení fasády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Horní Cerekev</v>
      </c>
      <c r="G91" s="41"/>
      <c r="H91" s="41"/>
      <c r="I91" s="33" t="s">
        <v>22</v>
      </c>
      <c r="J91" s="80" t="str">
        <f>IF(J14="","",J14)</f>
        <v>20. 11. 2020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>Město Horní Cerekev</v>
      </c>
      <c r="G93" s="41"/>
      <c r="H93" s="41"/>
      <c r="I93" s="33" t="s">
        <v>30</v>
      </c>
      <c r="J93" s="37" t="str">
        <f>E23</f>
        <v>INTEGRA Pelhřimov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 xml:space="preserve"> 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135</v>
      </c>
      <c r="D96" s="186"/>
      <c r="E96" s="186"/>
      <c r="F96" s="186"/>
      <c r="G96" s="186"/>
      <c r="H96" s="186"/>
      <c r="I96" s="186"/>
      <c r="J96" s="187" t="s">
        <v>136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137</v>
      </c>
      <c r="D98" s="41"/>
      <c r="E98" s="41"/>
      <c r="F98" s="41"/>
      <c r="G98" s="41"/>
      <c r="H98" s="41"/>
      <c r="I98" s="41"/>
      <c r="J98" s="111">
        <f>J122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138</v>
      </c>
    </row>
    <row r="99" spans="1:31" s="9" customFormat="1" ht="24.95" customHeight="1">
      <c r="A99" s="9"/>
      <c r="B99" s="189"/>
      <c r="C99" s="190"/>
      <c r="D99" s="191" t="s">
        <v>139</v>
      </c>
      <c r="E99" s="192"/>
      <c r="F99" s="192"/>
      <c r="G99" s="192"/>
      <c r="H99" s="192"/>
      <c r="I99" s="192"/>
      <c r="J99" s="193">
        <f>J123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140</v>
      </c>
      <c r="E100" s="197"/>
      <c r="F100" s="197"/>
      <c r="G100" s="197"/>
      <c r="H100" s="197"/>
      <c r="I100" s="197"/>
      <c r="J100" s="198">
        <f>J124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pans="1:31" s="2" customFormat="1" ht="6.95" customHeight="1">
      <c r="A102" s="39"/>
      <c r="B102" s="67"/>
      <c r="C102" s="68"/>
      <c r="D102" s="68"/>
      <c r="E102" s="68"/>
      <c r="F102" s="68"/>
      <c r="G102" s="68"/>
      <c r="H102" s="68"/>
      <c r="I102" s="68"/>
      <c r="J102" s="68"/>
      <c r="K102" s="68"/>
      <c r="L102" s="64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</row>
    <row r="106" spans="1:31" s="2" customFormat="1" ht="6.95" customHeight="1">
      <c r="A106" s="39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24.95" customHeight="1">
      <c r="A107" s="39"/>
      <c r="B107" s="40"/>
      <c r="C107" s="24" t="s">
        <v>141</v>
      </c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2" customHeight="1">
      <c r="A109" s="39"/>
      <c r="B109" s="40"/>
      <c r="C109" s="33" t="s">
        <v>16</v>
      </c>
      <c r="D109" s="41"/>
      <c r="E109" s="41"/>
      <c r="F109" s="41"/>
      <c r="G109" s="41"/>
      <c r="H109" s="41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26.25" customHeight="1">
      <c r="A110" s="39"/>
      <c r="B110" s="40"/>
      <c r="C110" s="41"/>
      <c r="D110" s="41"/>
      <c r="E110" s="184" t="str">
        <f>E7</f>
        <v>Rekonstrukce objektu mateřské školy č.p. 367 na parc. č. st. 412 a 2464/4 v k.ú. Horní Cerekev</v>
      </c>
      <c r="F110" s="33"/>
      <c r="G110" s="33"/>
      <c r="H110" s="33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2:12" s="1" customFormat="1" ht="12" customHeight="1">
      <c r="B111" s="22"/>
      <c r="C111" s="33" t="s">
        <v>130</v>
      </c>
      <c r="D111" s="23"/>
      <c r="E111" s="23"/>
      <c r="F111" s="23"/>
      <c r="G111" s="23"/>
      <c r="H111" s="23"/>
      <c r="I111" s="23"/>
      <c r="J111" s="23"/>
      <c r="K111" s="23"/>
      <c r="L111" s="21"/>
    </row>
    <row r="112" spans="1:31" s="2" customFormat="1" ht="16.5" customHeight="1">
      <c r="A112" s="39"/>
      <c r="B112" s="40"/>
      <c r="C112" s="41"/>
      <c r="D112" s="41"/>
      <c r="E112" s="184" t="s">
        <v>131</v>
      </c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132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6.5" customHeight="1">
      <c r="A114" s="39"/>
      <c r="B114" s="40"/>
      <c r="C114" s="41"/>
      <c r="D114" s="41"/>
      <c r="E114" s="77" t="str">
        <f>E11</f>
        <v>00-1-2 - VRN - Zateplení fasády</v>
      </c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20</v>
      </c>
      <c r="D116" s="41"/>
      <c r="E116" s="41"/>
      <c r="F116" s="28" t="str">
        <f>F14</f>
        <v>Horní Cerekev</v>
      </c>
      <c r="G116" s="41"/>
      <c r="H116" s="41"/>
      <c r="I116" s="33" t="s">
        <v>22</v>
      </c>
      <c r="J116" s="80" t="str">
        <f>IF(J14="","",J14)</f>
        <v>20. 11. 2020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5.15" customHeight="1">
      <c r="A118" s="39"/>
      <c r="B118" s="40"/>
      <c r="C118" s="33" t="s">
        <v>24</v>
      </c>
      <c r="D118" s="41"/>
      <c r="E118" s="41"/>
      <c r="F118" s="28" t="str">
        <f>E17</f>
        <v>Město Horní Cerekev</v>
      </c>
      <c r="G118" s="41"/>
      <c r="H118" s="41"/>
      <c r="I118" s="33" t="s">
        <v>30</v>
      </c>
      <c r="J118" s="37" t="str">
        <f>E23</f>
        <v>INTEGRA Pelhřimov</v>
      </c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5.15" customHeight="1">
      <c r="A119" s="39"/>
      <c r="B119" s="40"/>
      <c r="C119" s="33" t="s">
        <v>28</v>
      </c>
      <c r="D119" s="41"/>
      <c r="E119" s="41"/>
      <c r="F119" s="28" t="str">
        <f>IF(E20="","",E20)</f>
        <v>Vyplň údaj</v>
      </c>
      <c r="G119" s="41"/>
      <c r="H119" s="41"/>
      <c r="I119" s="33" t="s">
        <v>33</v>
      </c>
      <c r="J119" s="37" t="str">
        <f>E26</f>
        <v xml:space="preserve"> 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0.3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11" customFormat="1" ht="29.25" customHeight="1">
      <c r="A121" s="200"/>
      <c r="B121" s="201"/>
      <c r="C121" s="202" t="s">
        <v>142</v>
      </c>
      <c r="D121" s="203" t="s">
        <v>61</v>
      </c>
      <c r="E121" s="203" t="s">
        <v>57</v>
      </c>
      <c r="F121" s="203" t="s">
        <v>58</v>
      </c>
      <c r="G121" s="203" t="s">
        <v>143</v>
      </c>
      <c r="H121" s="203" t="s">
        <v>144</v>
      </c>
      <c r="I121" s="203" t="s">
        <v>145</v>
      </c>
      <c r="J121" s="203" t="s">
        <v>136</v>
      </c>
      <c r="K121" s="204" t="s">
        <v>146</v>
      </c>
      <c r="L121" s="205"/>
      <c r="M121" s="101" t="s">
        <v>1</v>
      </c>
      <c r="N121" s="102" t="s">
        <v>40</v>
      </c>
      <c r="O121" s="102" t="s">
        <v>147</v>
      </c>
      <c r="P121" s="102" t="s">
        <v>148</v>
      </c>
      <c r="Q121" s="102" t="s">
        <v>149</v>
      </c>
      <c r="R121" s="102" t="s">
        <v>150</v>
      </c>
      <c r="S121" s="102" t="s">
        <v>151</v>
      </c>
      <c r="T121" s="103" t="s">
        <v>152</v>
      </c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</row>
    <row r="122" spans="1:63" s="2" customFormat="1" ht="22.8" customHeight="1">
      <c r="A122" s="39"/>
      <c r="B122" s="40"/>
      <c r="C122" s="108" t="s">
        <v>153</v>
      </c>
      <c r="D122" s="41"/>
      <c r="E122" s="41"/>
      <c r="F122" s="41"/>
      <c r="G122" s="41"/>
      <c r="H122" s="41"/>
      <c r="I122" s="41"/>
      <c r="J122" s="206">
        <f>BK122</f>
        <v>0</v>
      </c>
      <c r="K122" s="41"/>
      <c r="L122" s="45"/>
      <c r="M122" s="104"/>
      <c r="N122" s="207"/>
      <c r="O122" s="105"/>
      <c r="P122" s="208">
        <f>P123</f>
        <v>0</v>
      </c>
      <c r="Q122" s="105"/>
      <c r="R122" s="208">
        <f>R123</f>
        <v>0</v>
      </c>
      <c r="S122" s="105"/>
      <c r="T122" s="209">
        <f>T123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75</v>
      </c>
      <c r="AU122" s="18" t="s">
        <v>138</v>
      </c>
      <c r="BK122" s="210">
        <f>BK123</f>
        <v>0</v>
      </c>
    </row>
    <row r="123" spans="1:63" s="12" customFormat="1" ht="25.9" customHeight="1">
      <c r="A123" s="12"/>
      <c r="B123" s="211"/>
      <c r="C123" s="212"/>
      <c r="D123" s="213" t="s">
        <v>75</v>
      </c>
      <c r="E123" s="214" t="s">
        <v>81</v>
      </c>
      <c r="F123" s="214" t="s">
        <v>154</v>
      </c>
      <c r="G123" s="212"/>
      <c r="H123" s="212"/>
      <c r="I123" s="215"/>
      <c r="J123" s="216">
        <f>BK123</f>
        <v>0</v>
      </c>
      <c r="K123" s="212"/>
      <c r="L123" s="217"/>
      <c r="M123" s="218"/>
      <c r="N123" s="219"/>
      <c r="O123" s="219"/>
      <c r="P123" s="220">
        <f>P124</f>
        <v>0</v>
      </c>
      <c r="Q123" s="219"/>
      <c r="R123" s="220">
        <f>R124</f>
        <v>0</v>
      </c>
      <c r="S123" s="219"/>
      <c r="T123" s="221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2" t="s">
        <v>155</v>
      </c>
      <c r="AT123" s="223" t="s">
        <v>75</v>
      </c>
      <c r="AU123" s="223" t="s">
        <v>76</v>
      </c>
      <c r="AY123" s="222" t="s">
        <v>156</v>
      </c>
      <c r="BK123" s="224">
        <f>BK124</f>
        <v>0</v>
      </c>
    </row>
    <row r="124" spans="1:63" s="12" customFormat="1" ht="22.8" customHeight="1">
      <c r="A124" s="12"/>
      <c r="B124" s="211"/>
      <c r="C124" s="212"/>
      <c r="D124" s="213" t="s">
        <v>75</v>
      </c>
      <c r="E124" s="225" t="s">
        <v>157</v>
      </c>
      <c r="F124" s="225" t="s">
        <v>158</v>
      </c>
      <c r="G124" s="212"/>
      <c r="H124" s="212"/>
      <c r="I124" s="215"/>
      <c r="J124" s="226">
        <f>BK124</f>
        <v>0</v>
      </c>
      <c r="K124" s="212"/>
      <c r="L124" s="217"/>
      <c r="M124" s="218"/>
      <c r="N124" s="219"/>
      <c r="O124" s="219"/>
      <c r="P124" s="220">
        <f>SUM(P125:P130)</f>
        <v>0</v>
      </c>
      <c r="Q124" s="219"/>
      <c r="R124" s="220">
        <f>SUM(R125:R130)</f>
        <v>0</v>
      </c>
      <c r="S124" s="219"/>
      <c r="T124" s="221">
        <f>SUM(T125:T130)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2" t="s">
        <v>155</v>
      </c>
      <c r="AT124" s="223" t="s">
        <v>75</v>
      </c>
      <c r="AU124" s="223" t="s">
        <v>83</v>
      </c>
      <c r="AY124" s="222" t="s">
        <v>156</v>
      </c>
      <c r="BK124" s="224">
        <f>SUM(BK125:BK130)</f>
        <v>0</v>
      </c>
    </row>
    <row r="125" spans="1:65" s="2" customFormat="1" ht="16.5" customHeight="1">
      <c r="A125" s="39"/>
      <c r="B125" s="40"/>
      <c r="C125" s="227" t="s">
        <v>83</v>
      </c>
      <c r="D125" s="227" t="s">
        <v>159</v>
      </c>
      <c r="E125" s="228" t="s">
        <v>160</v>
      </c>
      <c r="F125" s="229" t="s">
        <v>161</v>
      </c>
      <c r="G125" s="230" t="s">
        <v>162</v>
      </c>
      <c r="H125" s="231">
        <v>1</v>
      </c>
      <c r="I125" s="232"/>
      <c r="J125" s="233">
        <f>ROUND(I125*H125,2)</f>
        <v>0</v>
      </c>
      <c r="K125" s="229" t="s">
        <v>163</v>
      </c>
      <c r="L125" s="45"/>
      <c r="M125" s="234" t="s">
        <v>1</v>
      </c>
      <c r="N125" s="235" t="s">
        <v>41</v>
      </c>
      <c r="O125" s="92"/>
      <c r="P125" s="236">
        <f>O125*H125</f>
        <v>0</v>
      </c>
      <c r="Q125" s="236">
        <v>0</v>
      </c>
      <c r="R125" s="236">
        <f>Q125*H125</f>
        <v>0</v>
      </c>
      <c r="S125" s="236">
        <v>0</v>
      </c>
      <c r="T125" s="237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8" t="s">
        <v>164</v>
      </c>
      <c r="AT125" s="238" t="s">
        <v>159</v>
      </c>
      <c r="AU125" s="238" t="s">
        <v>85</v>
      </c>
      <c r="AY125" s="18" t="s">
        <v>156</v>
      </c>
      <c r="BE125" s="239">
        <f>IF(N125="základní",J125,0)</f>
        <v>0</v>
      </c>
      <c r="BF125" s="239">
        <f>IF(N125="snížená",J125,0)</f>
        <v>0</v>
      </c>
      <c r="BG125" s="239">
        <f>IF(N125="zákl. přenesená",J125,0)</f>
        <v>0</v>
      </c>
      <c r="BH125" s="239">
        <f>IF(N125="sníž. přenesená",J125,0)</f>
        <v>0</v>
      </c>
      <c r="BI125" s="239">
        <f>IF(N125="nulová",J125,0)</f>
        <v>0</v>
      </c>
      <c r="BJ125" s="18" t="s">
        <v>83</v>
      </c>
      <c r="BK125" s="239">
        <f>ROUND(I125*H125,2)</f>
        <v>0</v>
      </c>
      <c r="BL125" s="18" t="s">
        <v>164</v>
      </c>
      <c r="BM125" s="238" t="s">
        <v>179</v>
      </c>
    </row>
    <row r="126" spans="1:65" s="2" customFormat="1" ht="16.5" customHeight="1">
      <c r="A126" s="39"/>
      <c r="B126" s="40"/>
      <c r="C126" s="227" t="s">
        <v>85</v>
      </c>
      <c r="D126" s="227" t="s">
        <v>159</v>
      </c>
      <c r="E126" s="228" t="s">
        <v>180</v>
      </c>
      <c r="F126" s="229" t="s">
        <v>181</v>
      </c>
      <c r="G126" s="230" t="s">
        <v>162</v>
      </c>
      <c r="H126" s="231">
        <v>1</v>
      </c>
      <c r="I126" s="232"/>
      <c r="J126" s="233">
        <f>ROUND(I126*H126,2)</f>
        <v>0</v>
      </c>
      <c r="K126" s="229" t="s">
        <v>163</v>
      </c>
      <c r="L126" s="45"/>
      <c r="M126" s="234" t="s">
        <v>1</v>
      </c>
      <c r="N126" s="235" t="s">
        <v>41</v>
      </c>
      <c r="O126" s="92"/>
      <c r="P126" s="236">
        <f>O126*H126</f>
        <v>0</v>
      </c>
      <c r="Q126" s="236">
        <v>0</v>
      </c>
      <c r="R126" s="236">
        <f>Q126*H126</f>
        <v>0</v>
      </c>
      <c r="S126" s="236">
        <v>0</v>
      </c>
      <c r="T126" s="237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38" t="s">
        <v>164</v>
      </c>
      <c r="AT126" s="238" t="s">
        <v>159</v>
      </c>
      <c r="AU126" s="238" t="s">
        <v>85</v>
      </c>
      <c r="AY126" s="18" t="s">
        <v>156</v>
      </c>
      <c r="BE126" s="239">
        <f>IF(N126="základní",J126,0)</f>
        <v>0</v>
      </c>
      <c r="BF126" s="239">
        <f>IF(N126="snížená",J126,0)</f>
        <v>0</v>
      </c>
      <c r="BG126" s="239">
        <f>IF(N126="zákl. přenesená",J126,0)</f>
        <v>0</v>
      </c>
      <c r="BH126" s="239">
        <f>IF(N126="sníž. přenesená",J126,0)</f>
        <v>0</v>
      </c>
      <c r="BI126" s="239">
        <f>IF(N126="nulová",J126,0)</f>
        <v>0</v>
      </c>
      <c r="BJ126" s="18" t="s">
        <v>83</v>
      </c>
      <c r="BK126" s="239">
        <f>ROUND(I126*H126,2)</f>
        <v>0</v>
      </c>
      <c r="BL126" s="18" t="s">
        <v>164</v>
      </c>
      <c r="BM126" s="238" t="s">
        <v>182</v>
      </c>
    </row>
    <row r="127" spans="1:65" s="2" customFormat="1" ht="16.5" customHeight="1">
      <c r="A127" s="39"/>
      <c r="B127" s="40"/>
      <c r="C127" s="227" t="s">
        <v>169</v>
      </c>
      <c r="D127" s="227" t="s">
        <v>159</v>
      </c>
      <c r="E127" s="228" t="s">
        <v>166</v>
      </c>
      <c r="F127" s="229" t="s">
        <v>167</v>
      </c>
      <c r="G127" s="230" t="s">
        <v>162</v>
      </c>
      <c r="H127" s="231">
        <v>1</v>
      </c>
      <c r="I127" s="232"/>
      <c r="J127" s="233">
        <f>ROUND(I127*H127,2)</f>
        <v>0</v>
      </c>
      <c r="K127" s="229" t="s">
        <v>163</v>
      </c>
      <c r="L127" s="45"/>
      <c r="M127" s="234" t="s">
        <v>1</v>
      </c>
      <c r="N127" s="235" t="s">
        <v>41</v>
      </c>
      <c r="O127" s="92"/>
      <c r="P127" s="236">
        <f>O127*H127</f>
        <v>0</v>
      </c>
      <c r="Q127" s="236">
        <v>0</v>
      </c>
      <c r="R127" s="236">
        <f>Q127*H127</f>
        <v>0</v>
      </c>
      <c r="S127" s="236">
        <v>0</v>
      </c>
      <c r="T127" s="237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38" t="s">
        <v>164</v>
      </c>
      <c r="AT127" s="238" t="s">
        <v>159</v>
      </c>
      <c r="AU127" s="238" t="s">
        <v>85</v>
      </c>
      <c r="AY127" s="18" t="s">
        <v>156</v>
      </c>
      <c r="BE127" s="239">
        <f>IF(N127="základní",J127,0)</f>
        <v>0</v>
      </c>
      <c r="BF127" s="239">
        <f>IF(N127="snížená",J127,0)</f>
        <v>0</v>
      </c>
      <c r="BG127" s="239">
        <f>IF(N127="zákl. přenesená",J127,0)</f>
        <v>0</v>
      </c>
      <c r="BH127" s="239">
        <f>IF(N127="sníž. přenesená",J127,0)</f>
        <v>0</v>
      </c>
      <c r="BI127" s="239">
        <f>IF(N127="nulová",J127,0)</f>
        <v>0</v>
      </c>
      <c r="BJ127" s="18" t="s">
        <v>83</v>
      </c>
      <c r="BK127" s="239">
        <f>ROUND(I127*H127,2)</f>
        <v>0</v>
      </c>
      <c r="BL127" s="18" t="s">
        <v>164</v>
      </c>
      <c r="BM127" s="238" t="s">
        <v>183</v>
      </c>
    </row>
    <row r="128" spans="1:65" s="2" customFormat="1" ht="24.15" customHeight="1">
      <c r="A128" s="39"/>
      <c r="B128" s="40"/>
      <c r="C128" s="227" t="s">
        <v>173</v>
      </c>
      <c r="D128" s="227" t="s">
        <v>159</v>
      </c>
      <c r="E128" s="228" t="s">
        <v>170</v>
      </c>
      <c r="F128" s="229" t="s">
        <v>171</v>
      </c>
      <c r="G128" s="230" t="s">
        <v>162</v>
      </c>
      <c r="H128" s="231">
        <v>1</v>
      </c>
      <c r="I128" s="232"/>
      <c r="J128" s="233">
        <f>ROUND(I128*H128,2)</f>
        <v>0</v>
      </c>
      <c r="K128" s="229" t="s">
        <v>163</v>
      </c>
      <c r="L128" s="45"/>
      <c r="M128" s="234" t="s">
        <v>1</v>
      </c>
      <c r="N128" s="235" t="s">
        <v>41</v>
      </c>
      <c r="O128" s="92"/>
      <c r="P128" s="236">
        <f>O128*H128</f>
        <v>0</v>
      </c>
      <c r="Q128" s="236">
        <v>0</v>
      </c>
      <c r="R128" s="236">
        <f>Q128*H128</f>
        <v>0</v>
      </c>
      <c r="S128" s="236">
        <v>0</v>
      </c>
      <c r="T128" s="237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8" t="s">
        <v>164</v>
      </c>
      <c r="AT128" s="238" t="s">
        <v>159</v>
      </c>
      <c r="AU128" s="238" t="s">
        <v>85</v>
      </c>
      <c r="AY128" s="18" t="s">
        <v>156</v>
      </c>
      <c r="BE128" s="239">
        <f>IF(N128="základní",J128,0)</f>
        <v>0</v>
      </c>
      <c r="BF128" s="239">
        <f>IF(N128="snížená",J128,0)</f>
        <v>0</v>
      </c>
      <c r="BG128" s="239">
        <f>IF(N128="zákl. přenesená",J128,0)</f>
        <v>0</v>
      </c>
      <c r="BH128" s="239">
        <f>IF(N128="sníž. přenesená",J128,0)</f>
        <v>0</v>
      </c>
      <c r="BI128" s="239">
        <f>IF(N128="nulová",J128,0)</f>
        <v>0</v>
      </c>
      <c r="BJ128" s="18" t="s">
        <v>83</v>
      </c>
      <c r="BK128" s="239">
        <f>ROUND(I128*H128,2)</f>
        <v>0</v>
      </c>
      <c r="BL128" s="18" t="s">
        <v>164</v>
      </c>
      <c r="BM128" s="238" t="s">
        <v>184</v>
      </c>
    </row>
    <row r="129" spans="1:65" s="2" customFormat="1" ht="24.15" customHeight="1">
      <c r="A129" s="39"/>
      <c r="B129" s="40"/>
      <c r="C129" s="227" t="s">
        <v>155</v>
      </c>
      <c r="D129" s="227" t="s">
        <v>159</v>
      </c>
      <c r="E129" s="228" t="s">
        <v>174</v>
      </c>
      <c r="F129" s="229" t="s">
        <v>175</v>
      </c>
      <c r="G129" s="230" t="s">
        <v>176</v>
      </c>
      <c r="H129" s="231">
        <v>1</v>
      </c>
      <c r="I129" s="232"/>
      <c r="J129" s="233">
        <f>ROUND(I129*H129,2)</f>
        <v>0</v>
      </c>
      <c r="K129" s="229" t="s">
        <v>1</v>
      </c>
      <c r="L129" s="45"/>
      <c r="M129" s="234" t="s">
        <v>1</v>
      </c>
      <c r="N129" s="235" t="s">
        <v>41</v>
      </c>
      <c r="O129" s="92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8" t="s">
        <v>164</v>
      </c>
      <c r="AT129" s="238" t="s">
        <v>159</v>
      </c>
      <c r="AU129" s="238" t="s">
        <v>85</v>
      </c>
      <c r="AY129" s="18" t="s">
        <v>156</v>
      </c>
      <c r="BE129" s="239">
        <f>IF(N129="základní",J129,0)</f>
        <v>0</v>
      </c>
      <c r="BF129" s="239">
        <f>IF(N129="snížená",J129,0)</f>
        <v>0</v>
      </c>
      <c r="BG129" s="239">
        <f>IF(N129="zákl. přenesená",J129,0)</f>
        <v>0</v>
      </c>
      <c r="BH129" s="239">
        <f>IF(N129="sníž. přenesená",J129,0)</f>
        <v>0</v>
      </c>
      <c r="BI129" s="239">
        <f>IF(N129="nulová",J129,0)</f>
        <v>0</v>
      </c>
      <c r="BJ129" s="18" t="s">
        <v>83</v>
      </c>
      <c r="BK129" s="239">
        <f>ROUND(I129*H129,2)</f>
        <v>0</v>
      </c>
      <c r="BL129" s="18" t="s">
        <v>164</v>
      </c>
      <c r="BM129" s="238" t="s">
        <v>185</v>
      </c>
    </row>
    <row r="130" spans="1:65" s="2" customFormat="1" ht="16.5" customHeight="1">
      <c r="A130" s="39"/>
      <c r="B130" s="40"/>
      <c r="C130" s="227" t="s">
        <v>186</v>
      </c>
      <c r="D130" s="227" t="s">
        <v>159</v>
      </c>
      <c r="E130" s="228" t="s">
        <v>187</v>
      </c>
      <c r="F130" s="229" t="s">
        <v>188</v>
      </c>
      <c r="G130" s="230" t="s">
        <v>162</v>
      </c>
      <c r="H130" s="231">
        <v>1</v>
      </c>
      <c r="I130" s="232"/>
      <c r="J130" s="233">
        <f>ROUND(I130*H130,2)</f>
        <v>0</v>
      </c>
      <c r="K130" s="229" t="s">
        <v>1</v>
      </c>
      <c r="L130" s="45"/>
      <c r="M130" s="240" t="s">
        <v>1</v>
      </c>
      <c r="N130" s="241" t="s">
        <v>41</v>
      </c>
      <c r="O130" s="242"/>
      <c r="P130" s="243">
        <f>O130*H130</f>
        <v>0</v>
      </c>
      <c r="Q130" s="243">
        <v>0</v>
      </c>
      <c r="R130" s="243">
        <f>Q130*H130</f>
        <v>0</v>
      </c>
      <c r="S130" s="243">
        <v>0</v>
      </c>
      <c r="T130" s="244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8" t="s">
        <v>164</v>
      </c>
      <c r="AT130" s="238" t="s">
        <v>159</v>
      </c>
      <c r="AU130" s="238" t="s">
        <v>85</v>
      </c>
      <c r="AY130" s="18" t="s">
        <v>156</v>
      </c>
      <c r="BE130" s="239">
        <f>IF(N130="základní",J130,0)</f>
        <v>0</v>
      </c>
      <c r="BF130" s="239">
        <f>IF(N130="snížená",J130,0)</f>
        <v>0</v>
      </c>
      <c r="BG130" s="239">
        <f>IF(N130="zákl. přenesená",J130,0)</f>
        <v>0</v>
      </c>
      <c r="BH130" s="239">
        <f>IF(N130="sníž. přenesená",J130,0)</f>
        <v>0</v>
      </c>
      <c r="BI130" s="239">
        <f>IF(N130="nulová",J130,0)</f>
        <v>0</v>
      </c>
      <c r="BJ130" s="18" t="s">
        <v>83</v>
      </c>
      <c r="BK130" s="239">
        <f>ROUND(I130*H130,2)</f>
        <v>0</v>
      </c>
      <c r="BL130" s="18" t="s">
        <v>164</v>
      </c>
      <c r="BM130" s="238" t="s">
        <v>189</v>
      </c>
    </row>
    <row r="131" spans="1:31" s="2" customFormat="1" ht="6.95" customHeight="1">
      <c r="A131" s="39"/>
      <c r="B131" s="67"/>
      <c r="C131" s="68"/>
      <c r="D131" s="68"/>
      <c r="E131" s="68"/>
      <c r="F131" s="68"/>
      <c r="G131" s="68"/>
      <c r="H131" s="68"/>
      <c r="I131" s="68"/>
      <c r="J131" s="68"/>
      <c r="K131" s="68"/>
      <c r="L131" s="45"/>
      <c r="M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</sheetData>
  <sheetProtection password="CC35" sheet="1" objects="1" scenarios="1" formatColumns="0" formatRows="0" autoFilter="0"/>
  <autoFilter ref="C121:K13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2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98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85</v>
      </c>
    </row>
    <row r="4" spans="2:46" s="1" customFormat="1" ht="24.95" customHeight="1">
      <c r="B4" s="21"/>
      <c r="D4" s="149" t="s">
        <v>129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26.25" customHeight="1">
      <c r="B7" s="21"/>
      <c r="E7" s="152" t="str">
        <f>'Rekapitulace stavby'!K6</f>
        <v>Rekonstrukce objektu mateřské školy č.p. 367 na parc. č. st. 412 a 2464/4 v k.ú. Horní Cerekev</v>
      </c>
      <c r="F7" s="151"/>
      <c r="G7" s="151"/>
      <c r="H7" s="151"/>
      <c r="L7" s="21"/>
    </row>
    <row r="8" spans="2:12" s="1" customFormat="1" ht="12" customHeight="1">
      <c r="B8" s="21"/>
      <c r="D8" s="151" t="s">
        <v>130</v>
      </c>
      <c r="L8" s="21"/>
    </row>
    <row r="9" spans="1:31" s="2" customFormat="1" ht="16.5" customHeight="1">
      <c r="A9" s="39"/>
      <c r="B9" s="45"/>
      <c r="C9" s="39"/>
      <c r="D9" s="39"/>
      <c r="E9" s="152" t="s">
        <v>190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132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191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18</v>
      </c>
      <c r="E13" s="39"/>
      <c r="F13" s="142" t="s">
        <v>1</v>
      </c>
      <c r="G13" s="39"/>
      <c r="H13" s="39"/>
      <c r="I13" s="151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20</v>
      </c>
      <c r="E14" s="39"/>
      <c r="F14" s="142" t="s">
        <v>21</v>
      </c>
      <c r="G14" s="39"/>
      <c r="H14" s="39"/>
      <c r="I14" s="151" t="s">
        <v>22</v>
      </c>
      <c r="J14" s="154" t="str">
        <f>'Rekapitulace stavby'!AN8</f>
        <v>20. 11. 2020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24</v>
      </c>
      <c r="E16" s="39"/>
      <c r="F16" s="39"/>
      <c r="G16" s="39"/>
      <c r="H16" s="39"/>
      <c r="I16" s="151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1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28</v>
      </c>
      <c r="E19" s="39"/>
      <c r="F19" s="39"/>
      <c r="G19" s="39"/>
      <c r="H19" s="39"/>
      <c r="I19" s="151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30</v>
      </c>
      <c r="E22" s="39"/>
      <c r="F22" s="39"/>
      <c r="G22" s="39"/>
      <c r="H22" s="39"/>
      <c r="I22" s="151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1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33</v>
      </c>
      <c r="E25" s="39"/>
      <c r="F25" s="39"/>
      <c r="G25" s="39"/>
      <c r="H25" s="39"/>
      <c r="I25" s="151" t="s">
        <v>25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34</v>
      </c>
      <c r="F26" s="39"/>
      <c r="G26" s="39"/>
      <c r="H26" s="39"/>
      <c r="I26" s="151" t="s">
        <v>27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36</v>
      </c>
      <c r="E32" s="39"/>
      <c r="F32" s="39"/>
      <c r="G32" s="39"/>
      <c r="H32" s="39"/>
      <c r="I32" s="39"/>
      <c r="J32" s="161">
        <f>ROUND(J140,2)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38</v>
      </c>
      <c r="G34" s="39"/>
      <c r="H34" s="39"/>
      <c r="I34" s="162" t="s">
        <v>37</v>
      </c>
      <c r="J34" s="162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40</v>
      </c>
      <c r="E35" s="151" t="s">
        <v>41</v>
      </c>
      <c r="F35" s="164">
        <f>ROUND((SUM(BE140:BE619)),2)</f>
        <v>0</v>
      </c>
      <c r="G35" s="39"/>
      <c r="H35" s="39"/>
      <c r="I35" s="165">
        <v>0.21</v>
      </c>
      <c r="J35" s="164">
        <f>ROUND(((SUM(BE140:BE619))*I35),2)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42</v>
      </c>
      <c r="F36" s="164">
        <f>ROUND((SUM(BF140:BF619)),2)</f>
        <v>0</v>
      </c>
      <c r="G36" s="39"/>
      <c r="H36" s="39"/>
      <c r="I36" s="165">
        <v>0.15</v>
      </c>
      <c r="J36" s="164">
        <f>ROUND(((SUM(BF140:BF619))*I36),2)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43</v>
      </c>
      <c r="F37" s="164">
        <f>ROUND((SUM(BG140:BG619)),2)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44</v>
      </c>
      <c r="F38" s="164">
        <f>ROUND((SUM(BH140:BH619)),2)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45</v>
      </c>
      <c r="F39" s="164">
        <f>ROUND((SUM(BI140:BI619)),2)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46</v>
      </c>
      <c r="E41" s="168"/>
      <c r="F41" s="168"/>
      <c r="G41" s="169" t="s">
        <v>47</v>
      </c>
      <c r="H41" s="170" t="s">
        <v>48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49</v>
      </c>
      <c r="E50" s="174"/>
      <c r="F50" s="174"/>
      <c r="G50" s="173" t="s">
        <v>50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51</v>
      </c>
      <c r="E61" s="176"/>
      <c r="F61" s="177" t="s">
        <v>52</v>
      </c>
      <c r="G61" s="175" t="s">
        <v>51</v>
      </c>
      <c r="H61" s="176"/>
      <c r="I61" s="176"/>
      <c r="J61" s="178" t="s">
        <v>52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53</v>
      </c>
      <c r="E65" s="179"/>
      <c r="F65" s="179"/>
      <c r="G65" s="173" t="s">
        <v>54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51</v>
      </c>
      <c r="E76" s="176"/>
      <c r="F76" s="177" t="s">
        <v>52</v>
      </c>
      <c r="G76" s="175" t="s">
        <v>51</v>
      </c>
      <c r="H76" s="176"/>
      <c r="I76" s="176"/>
      <c r="J76" s="178" t="s">
        <v>52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84" t="str">
        <f>E7</f>
        <v>Rekonstrukce objektu mateřské školy č.p. 367 na parc. č. st. 412 a 2464/4 v k.ú. Horní Cerekev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130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190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132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01-01 - Bourací práce - MŠ vnitřní prostory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Horní Cerekev</v>
      </c>
      <c r="G91" s="41"/>
      <c r="H91" s="41"/>
      <c r="I91" s="33" t="s">
        <v>22</v>
      </c>
      <c r="J91" s="80" t="str">
        <f>IF(J14="","",J14)</f>
        <v>20. 11. 2020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>Město Horní Cerekev</v>
      </c>
      <c r="G93" s="41"/>
      <c r="H93" s="41"/>
      <c r="I93" s="33" t="s">
        <v>30</v>
      </c>
      <c r="J93" s="37" t="str">
        <f>E23</f>
        <v>INTEGRA Pelhřimov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 xml:space="preserve"> 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135</v>
      </c>
      <c r="D96" s="186"/>
      <c r="E96" s="186"/>
      <c r="F96" s="186"/>
      <c r="G96" s="186"/>
      <c r="H96" s="186"/>
      <c r="I96" s="186"/>
      <c r="J96" s="187" t="s">
        <v>136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137</v>
      </c>
      <c r="D98" s="41"/>
      <c r="E98" s="41"/>
      <c r="F98" s="41"/>
      <c r="G98" s="41"/>
      <c r="H98" s="41"/>
      <c r="I98" s="41"/>
      <c r="J98" s="111">
        <f>J140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138</v>
      </c>
    </row>
    <row r="99" spans="1:31" s="9" customFormat="1" ht="24.95" customHeight="1">
      <c r="A99" s="9"/>
      <c r="B99" s="189"/>
      <c r="C99" s="190"/>
      <c r="D99" s="191" t="s">
        <v>192</v>
      </c>
      <c r="E99" s="192"/>
      <c r="F99" s="192"/>
      <c r="G99" s="192"/>
      <c r="H99" s="192"/>
      <c r="I99" s="192"/>
      <c r="J99" s="193">
        <f>J141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193</v>
      </c>
      <c r="E100" s="197"/>
      <c r="F100" s="197"/>
      <c r="G100" s="197"/>
      <c r="H100" s="197"/>
      <c r="I100" s="197"/>
      <c r="J100" s="198">
        <f>J142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4"/>
      <c r="D101" s="196" t="s">
        <v>194</v>
      </c>
      <c r="E101" s="197"/>
      <c r="F101" s="197"/>
      <c r="G101" s="197"/>
      <c r="H101" s="197"/>
      <c r="I101" s="197"/>
      <c r="J101" s="198">
        <f>J152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5"/>
      <c r="C102" s="134"/>
      <c r="D102" s="196" t="s">
        <v>195</v>
      </c>
      <c r="E102" s="197"/>
      <c r="F102" s="197"/>
      <c r="G102" s="197"/>
      <c r="H102" s="197"/>
      <c r="I102" s="197"/>
      <c r="J102" s="198">
        <f>J161</f>
        <v>0</v>
      </c>
      <c r="K102" s="134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4.85" customHeight="1">
      <c r="A103" s="10"/>
      <c r="B103" s="195"/>
      <c r="C103" s="134"/>
      <c r="D103" s="196" t="s">
        <v>196</v>
      </c>
      <c r="E103" s="197"/>
      <c r="F103" s="197"/>
      <c r="G103" s="197"/>
      <c r="H103" s="197"/>
      <c r="I103" s="197"/>
      <c r="J103" s="198">
        <f>J162</f>
        <v>0</v>
      </c>
      <c r="K103" s="134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4.85" customHeight="1">
      <c r="A104" s="10"/>
      <c r="B104" s="195"/>
      <c r="C104" s="134"/>
      <c r="D104" s="196" t="s">
        <v>197</v>
      </c>
      <c r="E104" s="197"/>
      <c r="F104" s="197"/>
      <c r="G104" s="197"/>
      <c r="H104" s="197"/>
      <c r="I104" s="197"/>
      <c r="J104" s="198">
        <f>J170</f>
        <v>0</v>
      </c>
      <c r="K104" s="134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5"/>
      <c r="C105" s="134"/>
      <c r="D105" s="196" t="s">
        <v>198</v>
      </c>
      <c r="E105" s="197"/>
      <c r="F105" s="197"/>
      <c r="G105" s="197"/>
      <c r="H105" s="197"/>
      <c r="I105" s="197"/>
      <c r="J105" s="198">
        <f>J355</f>
        <v>0</v>
      </c>
      <c r="K105" s="134"/>
      <c r="L105" s="19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5"/>
      <c r="C106" s="134"/>
      <c r="D106" s="196" t="s">
        <v>199</v>
      </c>
      <c r="E106" s="197"/>
      <c r="F106" s="197"/>
      <c r="G106" s="197"/>
      <c r="H106" s="197"/>
      <c r="I106" s="197"/>
      <c r="J106" s="198">
        <f>J383</f>
        <v>0</v>
      </c>
      <c r="K106" s="134"/>
      <c r="L106" s="19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89"/>
      <c r="C107" s="190"/>
      <c r="D107" s="191" t="s">
        <v>200</v>
      </c>
      <c r="E107" s="192"/>
      <c r="F107" s="192"/>
      <c r="G107" s="192"/>
      <c r="H107" s="192"/>
      <c r="I107" s="192"/>
      <c r="J107" s="193">
        <f>J385</f>
        <v>0</v>
      </c>
      <c r="K107" s="190"/>
      <c r="L107" s="194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95"/>
      <c r="C108" s="134"/>
      <c r="D108" s="196" t="s">
        <v>201</v>
      </c>
      <c r="E108" s="197"/>
      <c r="F108" s="197"/>
      <c r="G108" s="197"/>
      <c r="H108" s="197"/>
      <c r="I108" s="197"/>
      <c r="J108" s="198">
        <f>J386</f>
        <v>0</v>
      </c>
      <c r="K108" s="134"/>
      <c r="L108" s="19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5"/>
      <c r="C109" s="134"/>
      <c r="D109" s="196" t="s">
        <v>202</v>
      </c>
      <c r="E109" s="197"/>
      <c r="F109" s="197"/>
      <c r="G109" s="197"/>
      <c r="H109" s="197"/>
      <c r="I109" s="197"/>
      <c r="J109" s="198">
        <f>J395</f>
        <v>0</v>
      </c>
      <c r="K109" s="134"/>
      <c r="L109" s="19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5"/>
      <c r="C110" s="134"/>
      <c r="D110" s="196" t="s">
        <v>203</v>
      </c>
      <c r="E110" s="197"/>
      <c r="F110" s="197"/>
      <c r="G110" s="197"/>
      <c r="H110" s="197"/>
      <c r="I110" s="197"/>
      <c r="J110" s="198">
        <f>J404</f>
        <v>0</v>
      </c>
      <c r="K110" s="134"/>
      <c r="L110" s="199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95"/>
      <c r="C111" s="134"/>
      <c r="D111" s="196" t="s">
        <v>204</v>
      </c>
      <c r="E111" s="197"/>
      <c r="F111" s="197"/>
      <c r="G111" s="197"/>
      <c r="H111" s="197"/>
      <c r="I111" s="197"/>
      <c r="J111" s="198">
        <f>J440</f>
        <v>0</v>
      </c>
      <c r="K111" s="134"/>
      <c r="L111" s="199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95"/>
      <c r="C112" s="134"/>
      <c r="D112" s="196" t="s">
        <v>205</v>
      </c>
      <c r="E112" s="197"/>
      <c r="F112" s="197"/>
      <c r="G112" s="197"/>
      <c r="H112" s="197"/>
      <c r="I112" s="197"/>
      <c r="J112" s="198">
        <f>J442</f>
        <v>0</v>
      </c>
      <c r="K112" s="134"/>
      <c r="L112" s="199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95"/>
      <c r="C113" s="134"/>
      <c r="D113" s="196" t="s">
        <v>206</v>
      </c>
      <c r="E113" s="197"/>
      <c r="F113" s="197"/>
      <c r="G113" s="197"/>
      <c r="H113" s="197"/>
      <c r="I113" s="197"/>
      <c r="J113" s="198">
        <f>J444</f>
        <v>0</v>
      </c>
      <c r="K113" s="134"/>
      <c r="L113" s="199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95"/>
      <c r="C114" s="134"/>
      <c r="D114" s="196" t="s">
        <v>207</v>
      </c>
      <c r="E114" s="197"/>
      <c r="F114" s="197"/>
      <c r="G114" s="197"/>
      <c r="H114" s="197"/>
      <c r="I114" s="197"/>
      <c r="J114" s="198">
        <f>J454</f>
        <v>0</v>
      </c>
      <c r="K114" s="134"/>
      <c r="L114" s="199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95"/>
      <c r="C115" s="134"/>
      <c r="D115" s="196" t="s">
        <v>208</v>
      </c>
      <c r="E115" s="197"/>
      <c r="F115" s="197"/>
      <c r="G115" s="197"/>
      <c r="H115" s="197"/>
      <c r="I115" s="197"/>
      <c r="J115" s="198">
        <f>J487</f>
        <v>0</v>
      </c>
      <c r="K115" s="134"/>
      <c r="L115" s="199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95"/>
      <c r="C116" s="134"/>
      <c r="D116" s="196" t="s">
        <v>209</v>
      </c>
      <c r="E116" s="197"/>
      <c r="F116" s="197"/>
      <c r="G116" s="197"/>
      <c r="H116" s="197"/>
      <c r="I116" s="197"/>
      <c r="J116" s="198">
        <f>J517</f>
        <v>0</v>
      </c>
      <c r="K116" s="134"/>
      <c r="L116" s="199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95"/>
      <c r="C117" s="134"/>
      <c r="D117" s="196" t="s">
        <v>210</v>
      </c>
      <c r="E117" s="197"/>
      <c r="F117" s="197"/>
      <c r="G117" s="197"/>
      <c r="H117" s="197"/>
      <c r="I117" s="197"/>
      <c r="J117" s="198">
        <f>J529</f>
        <v>0</v>
      </c>
      <c r="K117" s="134"/>
      <c r="L117" s="199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95"/>
      <c r="C118" s="134"/>
      <c r="D118" s="196" t="s">
        <v>211</v>
      </c>
      <c r="E118" s="197"/>
      <c r="F118" s="197"/>
      <c r="G118" s="197"/>
      <c r="H118" s="197"/>
      <c r="I118" s="197"/>
      <c r="J118" s="198">
        <f>J615</f>
        <v>0</v>
      </c>
      <c r="K118" s="134"/>
      <c r="L118" s="199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2" customFormat="1" ht="21.8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67"/>
      <c r="C120" s="68"/>
      <c r="D120" s="68"/>
      <c r="E120" s="68"/>
      <c r="F120" s="68"/>
      <c r="G120" s="68"/>
      <c r="H120" s="68"/>
      <c r="I120" s="68"/>
      <c r="J120" s="68"/>
      <c r="K120" s="68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4" spans="1:31" s="2" customFormat="1" ht="6.95" customHeight="1">
      <c r="A124" s="39"/>
      <c r="B124" s="69"/>
      <c r="C124" s="70"/>
      <c r="D124" s="70"/>
      <c r="E124" s="70"/>
      <c r="F124" s="70"/>
      <c r="G124" s="70"/>
      <c r="H124" s="70"/>
      <c r="I124" s="70"/>
      <c r="J124" s="70"/>
      <c r="K124" s="70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24.95" customHeight="1">
      <c r="A125" s="39"/>
      <c r="B125" s="40"/>
      <c r="C125" s="24" t="s">
        <v>141</v>
      </c>
      <c r="D125" s="41"/>
      <c r="E125" s="41"/>
      <c r="F125" s="41"/>
      <c r="G125" s="41"/>
      <c r="H125" s="41"/>
      <c r="I125" s="41"/>
      <c r="J125" s="41"/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6.95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2" customHeight="1">
      <c r="A127" s="39"/>
      <c r="B127" s="40"/>
      <c r="C127" s="33" t="s">
        <v>16</v>
      </c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26.25" customHeight="1">
      <c r="A128" s="39"/>
      <c r="B128" s="40"/>
      <c r="C128" s="41"/>
      <c r="D128" s="41"/>
      <c r="E128" s="184" t="str">
        <f>E7</f>
        <v>Rekonstrukce objektu mateřské školy č.p. 367 na parc. č. st. 412 a 2464/4 v k.ú. Horní Cerekev</v>
      </c>
      <c r="F128" s="33"/>
      <c r="G128" s="33"/>
      <c r="H128" s="33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2:12" s="1" customFormat="1" ht="12" customHeight="1">
      <c r="B129" s="22"/>
      <c r="C129" s="33" t="s">
        <v>130</v>
      </c>
      <c r="D129" s="23"/>
      <c r="E129" s="23"/>
      <c r="F129" s="23"/>
      <c r="G129" s="23"/>
      <c r="H129" s="23"/>
      <c r="I129" s="23"/>
      <c r="J129" s="23"/>
      <c r="K129" s="23"/>
      <c r="L129" s="21"/>
    </row>
    <row r="130" spans="1:31" s="2" customFormat="1" ht="16.5" customHeight="1">
      <c r="A130" s="39"/>
      <c r="B130" s="40"/>
      <c r="C130" s="41"/>
      <c r="D130" s="41"/>
      <c r="E130" s="184" t="s">
        <v>190</v>
      </c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12" customHeight="1">
      <c r="A131" s="39"/>
      <c r="B131" s="40"/>
      <c r="C131" s="33" t="s">
        <v>132</v>
      </c>
      <c r="D131" s="41"/>
      <c r="E131" s="41"/>
      <c r="F131" s="41"/>
      <c r="G131" s="41"/>
      <c r="H131" s="41"/>
      <c r="I131" s="41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16.5" customHeight="1">
      <c r="A132" s="39"/>
      <c r="B132" s="40"/>
      <c r="C132" s="41"/>
      <c r="D132" s="41"/>
      <c r="E132" s="77" t="str">
        <f>E11</f>
        <v>01-01 - Bourací práce - MŠ vnitřní prostory</v>
      </c>
      <c r="F132" s="41"/>
      <c r="G132" s="41"/>
      <c r="H132" s="41"/>
      <c r="I132" s="41"/>
      <c r="J132" s="41"/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6.95" customHeight="1">
      <c r="A133" s="39"/>
      <c r="B133" s="40"/>
      <c r="C133" s="41"/>
      <c r="D133" s="41"/>
      <c r="E133" s="41"/>
      <c r="F133" s="41"/>
      <c r="G133" s="41"/>
      <c r="H133" s="41"/>
      <c r="I133" s="41"/>
      <c r="J133" s="41"/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2" customFormat="1" ht="12" customHeight="1">
      <c r="A134" s="39"/>
      <c r="B134" s="40"/>
      <c r="C134" s="33" t="s">
        <v>20</v>
      </c>
      <c r="D134" s="41"/>
      <c r="E134" s="41"/>
      <c r="F134" s="28" t="str">
        <f>F14</f>
        <v>Horní Cerekev</v>
      </c>
      <c r="G134" s="41"/>
      <c r="H134" s="41"/>
      <c r="I134" s="33" t="s">
        <v>22</v>
      </c>
      <c r="J134" s="80" t="str">
        <f>IF(J14="","",J14)</f>
        <v>20. 11. 2020</v>
      </c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pans="1:31" s="2" customFormat="1" ht="6.95" customHeight="1">
      <c r="A135" s="39"/>
      <c r="B135" s="40"/>
      <c r="C135" s="41"/>
      <c r="D135" s="41"/>
      <c r="E135" s="41"/>
      <c r="F135" s="41"/>
      <c r="G135" s="41"/>
      <c r="H135" s="41"/>
      <c r="I135" s="41"/>
      <c r="J135" s="41"/>
      <c r="K135" s="41"/>
      <c r="L135" s="64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  <row r="136" spans="1:31" s="2" customFormat="1" ht="15.15" customHeight="1">
      <c r="A136" s="39"/>
      <c r="B136" s="40"/>
      <c r="C136" s="33" t="s">
        <v>24</v>
      </c>
      <c r="D136" s="41"/>
      <c r="E136" s="41"/>
      <c r="F136" s="28" t="str">
        <f>E17</f>
        <v>Město Horní Cerekev</v>
      </c>
      <c r="G136" s="41"/>
      <c r="H136" s="41"/>
      <c r="I136" s="33" t="s">
        <v>30</v>
      </c>
      <c r="J136" s="37" t="str">
        <f>E23</f>
        <v>INTEGRA Pelhřimov</v>
      </c>
      <c r="K136" s="41"/>
      <c r="L136" s="64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</row>
    <row r="137" spans="1:31" s="2" customFormat="1" ht="15.15" customHeight="1">
      <c r="A137" s="39"/>
      <c r="B137" s="40"/>
      <c r="C137" s="33" t="s">
        <v>28</v>
      </c>
      <c r="D137" s="41"/>
      <c r="E137" s="41"/>
      <c r="F137" s="28" t="str">
        <f>IF(E20="","",E20)</f>
        <v>Vyplň údaj</v>
      </c>
      <c r="G137" s="41"/>
      <c r="H137" s="41"/>
      <c r="I137" s="33" t="s">
        <v>33</v>
      </c>
      <c r="J137" s="37" t="str">
        <f>E26</f>
        <v xml:space="preserve"> </v>
      </c>
      <c r="K137" s="41"/>
      <c r="L137" s="64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</row>
    <row r="138" spans="1:31" s="2" customFormat="1" ht="10.3" customHeight="1">
      <c r="A138" s="39"/>
      <c r="B138" s="40"/>
      <c r="C138" s="41"/>
      <c r="D138" s="41"/>
      <c r="E138" s="41"/>
      <c r="F138" s="41"/>
      <c r="G138" s="41"/>
      <c r="H138" s="41"/>
      <c r="I138" s="41"/>
      <c r="J138" s="41"/>
      <c r="K138" s="41"/>
      <c r="L138" s="64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</row>
    <row r="139" spans="1:31" s="11" customFormat="1" ht="29.25" customHeight="1">
      <c r="A139" s="200"/>
      <c r="B139" s="201"/>
      <c r="C139" s="202" t="s">
        <v>142</v>
      </c>
      <c r="D139" s="203" t="s">
        <v>61</v>
      </c>
      <c r="E139" s="203" t="s">
        <v>57</v>
      </c>
      <c r="F139" s="203" t="s">
        <v>58</v>
      </c>
      <c r="G139" s="203" t="s">
        <v>143</v>
      </c>
      <c r="H139" s="203" t="s">
        <v>144</v>
      </c>
      <c r="I139" s="203" t="s">
        <v>145</v>
      </c>
      <c r="J139" s="203" t="s">
        <v>136</v>
      </c>
      <c r="K139" s="204" t="s">
        <v>146</v>
      </c>
      <c r="L139" s="205"/>
      <c r="M139" s="101" t="s">
        <v>1</v>
      </c>
      <c r="N139" s="102" t="s">
        <v>40</v>
      </c>
      <c r="O139" s="102" t="s">
        <v>147</v>
      </c>
      <c r="P139" s="102" t="s">
        <v>148</v>
      </c>
      <c r="Q139" s="102" t="s">
        <v>149</v>
      </c>
      <c r="R139" s="102" t="s">
        <v>150</v>
      </c>
      <c r="S139" s="102" t="s">
        <v>151</v>
      </c>
      <c r="T139" s="103" t="s">
        <v>152</v>
      </c>
      <c r="U139" s="200"/>
      <c r="V139" s="200"/>
      <c r="W139" s="200"/>
      <c r="X139" s="200"/>
      <c r="Y139" s="200"/>
      <c r="Z139" s="200"/>
      <c r="AA139" s="200"/>
      <c r="AB139" s="200"/>
      <c r="AC139" s="200"/>
      <c r="AD139" s="200"/>
      <c r="AE139" s="200"/>
    </row>
    <row r="140" spans="1:63" s="2" customFormat="1" ht="22.8" customHeight="1">
      <c r="A140" s="39"/>
      <c r="B140" s="40"/>
      <c r="C140" s="108" t="s">
        <v>153</v>
      </c>
      <c r="D140" s="41"/>
      <c r="E140" s="41"/>
      <c r="F140" s="41"/>
      <c r="G140" s="41"/>
      <c r="H140" s="41"/>
      <c r="I140" s="41"/>
      <c r="J140" s="206">
        <f>BK140</f>
        <v>0</v>
      </c>
      <c r="K140" s="41"/>
      <c r="L140" s="45"/>
      <c r="M140" s="104"/>
      <c r="N140" s="207"/>
      <c r="O140" s="105"/>
      <c r="P140" s="208">
        <f>P141+P385</f>
        <v>0</v>
      </c>
      <c r="Q140" s="105"/>
      <c r="R140" s="208">
        <f>R141+R385</f>
        <v>14.3118115</v>
      </c>
      <c r="S140" s="105"/>
      <c r="T140" s="209">
        <f>T141+T385</f>
        <v>59.36499046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75</v>
      </c>
      <c r="AU140" s="18" t="s">
        <v>138</v>
      </c>
      <c r="BK140" s="210">
        <f>BK141+BK385</f>
        <v>0</v>
      </c>
    </row>
    <row r="141" spans="1:63" s="12" customFormat="1" ht="25.9" customHeight="1">
      <c r="A141" s="12"/>
      <c r="B141" s="211"/>
      <c r="C141" s="212"/>
      <c r="D141" s="213" t="s">
        <v>75</v>
      </c>
      <c r="E141" s="214" t="s">
        <v>212</v>
      </c>
      <c r="F141" s="214" t="s">
        <v>213</v>
      </c>
      <c r="G141" s="212"/>
      <c r="H141" s="212"/>
      <c r="I141" s="215"/>
      <c r="J141" s="216">
        <f>BK141</f>
        <v>0</v>
      </c>
      <c r="K141" s="212"/>
      <c r="L141" s="217"/>
      <c r="M141" s="218"/>
      <c r="N141" s="219"/>
      <c r="O141" s="219"/>
      <c r="P141" s="220">
        <f>P142+P152+P161+P355+P383</f>
        <v>0</v>
      </c>
      <c r="Q141" s="219"/>
      <c r="R141" s="220">
        <f>R142+R152+R161+R355+R383</f>
        <v>12.858715499999999</v>
      </c>
      <c r="S141" s="219"/>
      <c r="T141" s="221">
        <f>T142+T152+T161+T355+T383</f>
        <v>34.8387186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22" t="s">
        <v>83</v>
      </c>
      <c r="AT141" s="223" t="s">
        <v>75</v>
      </c>
      <c r="AU141" s="223" t="s">
        <v>76</v>
      </c>
      <c r="AY141" s="222" t="s">
        <v>156</v>
      </c>
      <c r="BK141" s="224">
        <f>BK142+BK152+BK161+BK355+BK383</f>
        <v>0</v>
      </c>
    </row>
    <row r="142" spans="1:63" s="12" customFormat="1" ht="22.8" customHeight="1">
      <c r="A142" s="12"/>
      <c r="B142" s="211"/>
      <c r="C142" s="212"/>
      <c r="D142" s="213" t="s">
        <v>75</v>
      </c>
      <c r="E142" s="225" t="s">
        <v>169</v>
      </c>
      <c r="F142" s="225" t="s">
        <v>214</v>
      </c>
      <c r="G142" s="212"/>
      <c r="H142" s="212"/>
      <c r="I142" s="215"/>
      <c r="J142" s="226">
        <f>BK142</f>
        <v>0</v>
      </c>
      <c r="K142" s="212"/>
      <c r="L142" s="217"/>
      <c r="M142" s="218"/>
      <c r="N142" s="219"/>
      <c r="O142" s="219"/>
      <c r="P142" s="220">
        <f>SUM(P143:P151)</f>
        <v>0</v>
      </c>
      <c r="Q142" s="219"/>
      <c r="R142" s="220">
        <f>SUM(R143:R151)</f>
        <v>1.06372</v>
      </c>
      <c r="S142" s="219"/>
      <c r="T142" s="221">
        <f>SUM(T143:T151)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22" t="s">
        <v>83</v>
      </c>
      <c r="AT142" s="223" t="s">
        <v>75</v>
      </c>
      <c r="AU142" s="223" t="s">
        <v>83</v>
      </c>
      <c r="AY142" s="222" t="s">
        <v>156</v>
      </c>
      <c r="BK142" s="224">
        <f>SUM(BK143:BK151)</f>
        <v>0</v>
      </c>
    </row>
    <row r="143" spans="1:65" s="2" customFormat="1" ht="24.15" customHeight="1">
      <c r="A143" s="39"/>
      <c r="B143" s="40"/>
      <c r="C143" s="227" t="s">
        <v>83</v>
      </c>
      <c r="D143" s="227" t="s">
        <v>159</v>
      </c>
      <c r="E143" s="228" t="s">
        <v>215</v>
      </c>
      <c r="F143" s="229" t="s">
        <v>216</v>
      </c>
      <c r="G143" s="230" t="s">
        <v>217</v>
      </c>
      <c r="H143" s="231">
        <v>19</v>
      </c>
      <c r="I143" s="232"/>
      <c r="J143" s="233">
        <f>ROUND(I143*H143,2)</f>
        <v>0</v>
      </c>
      <c r="K143" s="229" t="s">
        <v>218</v>
      </c>
      <c r="L143" s="45"/>
      <c r="M143" s="234" t="s">
        <v>1</v>
      </c>
      <c r="N143" s="235" t="s">
        <v>41</v>
      </c>
      <c r="O143" s="92"/>
      <c r="P143" s="236">
        <f>O143*H143</f>
        <v>0</v>
      </c>
      <c r="Q143" s="236">
        <v>0.02588</v>
      </c>
      <c r="R143" s="236">
        <f>Q143*H143</f>
        <v>0.49172</v>
      </c>
      <c r="S143" s="236">
        <v>0</v>
      </c>
      <c r="T143" s="237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8" t="s">
        <v>173</v>
      </c>
      <c r="AT143" s="238" t="s">
        <v>159</v>
      </c>
      <c r="AU143" s="238" t="s">
        <v>85</v>
      </c>
      <c r="AY143" s="18" t="s">
        <v>156</v>
      </c>
      <c r="BE143" s="239">
        <f>IF(N143="základní",J143,0)</f>
        <v>0</v>
      </c>
      <c r="BF143" s="239">
        <f>IF(N143="snížená",J143,0)</f>
        <v>0</v>
      </c>
      <c r="BG143" s="239">
        <f>IF(N143="zákl. přenesená",J143,0)</f>
        <v>0</v>
      </c>
      <c r="BH143" s="239">
        <f>IF(N143="sníž. přenesená",J143,0)</f>
        <v>0</v>
      </c>
      <c r="BI143" s="239">
        <f>IF(N143="nulová",J143,0)</f>
        <v>0</v>
      </c>
      <c r="BJ143" s="18" t="s">
        <v>83</v>
      </c>
      <c r="BK143" s="239">
        <f>ROUND(I143*H143,2)</f>
        <v>0</v>
      </c>
      <c r="BL143" s="18" t="s">
        <v>173</v>
      </c>
      <c r="BM143" s="238" t="s">
        <v>219</v>
      </c>
    </row>
    <row r="144" spans="1:65" s="2" customFormat="1" ht="16.5" customHeight="1">
      <c r="A144" s="39"/>
      <c r="B144" s="40"/>
      <c r="C144" s="245" t="s">
        <v>85</v>
      </c>
      <c r="D144" s="245" t="s">
        <v>220</v>
      </c>
      <c r="E144" s="246" t="s">
        <v>221</v>
      </c>
      <c r="F144" s="247" t="s">
        <v>222</v>
      </c>
      <c r="G144" s="248" t="s">
        <v>217</v>
      </c>
      <c r="H144" s="249">
        <v>12</v>
      </c>
      <c r="I144" s="250"/>
      <c r="J144" s="251">
        <f>ROUND(I144*H144,2)</f>
        <v>0</v>
      </c>
      <c r="K144" s="247" t="s">
        <v>218</v>
      </c>
      <c r="L144" s="252"/>
      <c r="M144" s="253" t="s">
        <v>1</v>
      </c>
      <c r="N144" s="254" t="s">
        <v>41</v>
      </c>
      <c r="O144" s="92"/>
      <c r="P144" s="236">
        <f>O144*H144</f>
        <v>0</v>
      </c>
      <c r="Q144" s="236">
        <v>0.036</v>
      </c>
      <c r="R144" s="236">
        <f>Q144*H144</f>
        <v>0.43199999999999994</v>
      </c>
      <c r="S144" s="236">
        <v>0</v>
      </c>
      <c r="T144" s="237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8" t="s">
        <v>223</v>
      </c>
      <c r="AT144" s="238" t="s">
        <v>220</v>
      </c>
      <c r="AU144" s="238" t="s">
        <v>85</v>
      </c>
      <c r="AY144" s="18" t="s">
        <v>156</v>
      </c>
      <c r="BE144" s="239">
        <f>IF(N144="základní",J144,0)</f>
        <v>0</v>
      </c>
      <c r="BF144" s="239">
        <f>IF(N144="snížená",J144,0)</f>
        <v>0</v>
      </c>
      <c r="BG144" s="239">
        <f>IF(N144="zákl. přenesená",J144,0)</f>
        <v>0</v>
      </c>
      <c r="BH144" s="239">
        <f>IF(N144="sníž. přenesená",J144,0)</f>
        <v>0</v>
      </c>
      <c r="BI144" s="239">
        <f>IF(N144="nulová",J144,0)</f>
        <v>0</v>
      </c>
      <c r="BJ144" s="18" t="s">
        <v>83</v>
      </c>
      <c r="BK144" s="239">
        <f>ROUND(I144*H144,2)</f>
        <v>0</v>
      </c>
      <c r="BL144" s="18" t="s">
        <v>173</v>
      </c>
      <c r="BM144" s="238" t="s">
        <v>224</v>
      </c>
    </row>
    <row r="145" spans="1:51" s="13" customFormat="1" ht="12">
      <c r="A145" s="13"/>
      <c r="B145" s="255"/>
      <c r="C145" s="256"/>
      <c r="D145" s="257" t="s">
        <v>225</v>
      </c>
      <c r="E145" s="258" t="s">
        <v>1</v>
      </c>
      <c r="F145" s="259" t="s">
        <v>226</v>
      </c>
      <c r="G145" s="256"/>
      <c r="H145" s="258" t="s">
        <v>1</v>
      </c>
      <c r="I145" s="260"/>
      <c r="J145" s="256"/>
      <c r="K145" s="256"/>
      <c r="L145" s="261"/>
      <c r="M145" s="262"/>
      <c r="N145" s="263"/>
      <c r="O145" s="263"/>
      <c r="P145" s="263"/>
      <c r="Q145" s="263"/>
      <c r="R145" s="263"/>
      <c r="S145" s="263"/>
      <c r="T145" s="26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65" t="s">
        <v>225</v>
      </c>
      <c r="AU145" s="265" t="s">
        <v>85</v>
      </c>
      <c r="AV145" s="13" t="s">
        <v>83</v>
      </c>
      <c r="AW145" s="13" t="s">
        <v>32</v>
      </c>
      <c r="AX145" s="13" t="s">
        <v>76</v>
      </c>
      <c r="AY145" s="265" t="s">
        <v>156</v>
      </c>
    </row>
    <row r="146" spans="1:51" s="14" customFormat="1" ht="12">
      <c r="A146" s="14"/>
      <c r="B146" s="266"/>
      <c r="C146" s="267"/>
      <c r="D146" s="257" t="s">
        <v>225</v>
      </c>
      <c r="E146" s="268" t="s">
        <v>1</v>
      </c>
      <c r="F146" s="269" t="s">
        <v>227</v>
      </c>
      <c r="G146" s="267"/>
      <c r="H146" s="270">
        <v>12</v>
      </c>
      <c r="I146" s="271"/>
      <c r="J146" s="267"/>
      <c r="K146" s="267"/>
      <c r="L146" s="272"/>
      <c r="M146" s="273"/>
      <c r="N146" s="274"/>
      <c r="O146" s="274"/>
      <c r="P146" s="274"/>
      <c r="Q146" s="274"/>
      <c r="R146" s="274"/>
      <c r="S146" s="274"/>
      <c r="T146" s="275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76" t="s">
        <v>225</v>
      </c>
      <c r="AU146" s="276" t="s">
        <v>85</v>
      </c>
      <c r="AV146" s="14" t="s">
        <v>85</v>
      </c>
      <c r="AW146" s="14" t="s">
        <v>32</v>
      </c>
      <c r="AX146" s="14" t="s">
        <v>76</v>
      </c>
      <c r="AY146" s="276" t="s">
        <v>156</v>
      </c>
    </row>
    <row r="147" spans="1:51" s="15" customFormat="1" ht="12">
      <c r="A147" s="15"/>
      <c r="B147" s="277"/>
      <c r="C147" s="278"/>
      <c r="D147" s="257" t="s">
        <v>225</v>
      </c>
      <c r="E147" s="279" t="s">
        <v>1</v>
      </c>
      <c r="F147" s="280" t="s">
        <v>228</v>
      </c>
      <c r="G147" s="278"/>
      <c r="H147" s="281">
        <v>12</v>
      </c>
      <c r="I147" s="282"/>
      <c r="J147" s="278"/>
      <c r="K147" s="278"/>
      <c r="L147" s="283"/>
      <c r="M147" s="284"/>
      <c r="N147" s="285"/>
      <c r="O147" s="285"/>
      <c r="P147" s="285"/>
      <c r="Q147" s="285"/>
      <c r="R147" s="285"/>
      <c r="S147" s="285"/>
      <c r="T147" s="286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87" t="s">
        <v>225</v>
      </c>
      <c r="AU147" s="287" t="s">
        <v>85</v>
      </c>
      <c r="AV147" s="15" t="s">
        <v>173</v>
      </c>
      <c r="AW147" s="15" t="s">
        <v>32</v>
      </c>
      <c r="AX147" s="15" t="s">
        <v>83</v>
      </c>
      <c r="AY147" s="287" t="s">
        <v>156</v>
      </c>
    </row>
    <row r="148" spans="1:65" s="2" customFormat="1" ht="16.5" customHeight="1">
      <c r="A148" s="39"/>
      <c r="B148" s="40"/>
      <c r="C148" s="245" t="s">
        <v>169</v>
      </c>
      <c r="D148" s="245" t="s">
        <v>220</v>
      </c>
      <c r="E148" s="246" t="s">
        <v>229</v>
      </c>
      <c r="F148" s="247" t="s">
        <v>230</v>
      </c>
      <c r="G148" s="248" t="s">
        <v>217</v>
      </c>
      <c r="H148" s="249">
        <v>7</v>
      </c>
      <c r="I148" s="250"/>
      <c r="J148" s="251">
        <f>ROUND(I148*H148,2)</f>
        <v>0</v>
      </c>
      <c r="K148" s="247" t="s">
        <v>218</v>
      </c>
      <c r="L148" s="252"/>
      <c r="M148" s="253" t="s">
        <v>1</v>
      </c>
      <c r="N148" s="254" t="s">
        <v>41</v>
      </c>
      <c r="O148" s="92"/>
      <c r="P148" s="236">
        <f>O148*H148</f>
        <v>0</v>
      </c>
      <c r="Q148" s="236">
        <v>0.02</v>
      </c>
      <c r="R148" s="236">
        <f>Q148*H148</f>
        <v>0.14</v>
      </c>
      <c r="S148" s="236">
        <v>0</v>
      </c>
      <c r="T148" s="237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8" t="s">
        <v>223</v>
      </c>
      <c r="AT148" s="238" t="s">
        <v>220</v>
      </c>
      <c r="AU148" s="238" t="s">
        <v>85</v>
      </c>
      <c r="AY148" s="18" t="s">
        <v>156</v>
      </c>
      <c r="BE148" s="239">
        <f>IF(N148="základní",J148,0)</f>
        <v>0</v>
      </c>
      <c r="BF148" s="239">
        <f>IF(N148="snížená",J148,0)</f>
        <v>0</v>
      </c>
      <c r="BG148" s="239">
        <f>IF(N148="zákl. přenesená",J148,0)</f>
        <v>0</v>
      </c>
      <c r="BH148" s="239">
        <f>IF(N148="sníž. přenesená",J148,0)</f>
        <v>0</v>
      </c>
      <c r="BI148" s="239">
        <f>IF(N148="nulová",J148,0)</f>
        <v>0</v>
      </c>
      <c r="BJ148" s="18" t="s">
        <v>83</v>
      </c>
      <c r="BK148" s="239">
        <f>ROUND(I148*H148,2)</f>
        <v>0</v>
      </c>
      <c r="BL148" s="18" t="s">
        <v>173</v>
      </c>
      <c r="BM148" s="238" t="s">
        <v>231</v>
      </c>
    </row>
    <row r="149" spans="1:51" s="13" customFormat="1" ht="12">
      <c r="A149" s="13"/>
      <c r="B149" s="255"/>
      <c r="C149" s="256"/>
      <c r="D149" s="257" t="s">
        <v>225</v>
      </c>
      <c r="E149" s="258" t="s">
        <v>1</v>
      </c>
      <c r="F149" s="259" t="s">
        <v>232</v>
      </c>
      <c r="G149" s="256"/>
      <c r="H149" s="258" t="s">
        <v>1</v>
      </c>
      <c r="I149" s="260"/>
      <c r="J149" s="256"/>
      <c r="K149" s="256"/>
      <c r="L149" s="261"/>
      <c r="M149" s="262"/>
      <c r="N149" s="263"/>
      <c r="O149" s="263"/>
      <c r="P149" s="263"/>
      <c r="Q149" s="263"/>
      <c r="R149" s="263"/>
      <c r="S149" s="263"/>
      <c r="T149" s="26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5" t="s">
        <v>225</v>
      </c>
      <c r="AU149" s="265" t="s">
        <v>85</v>
      </c>
      <c r="AV149" s="13" t="s">
        <v>83</v>
      </c>
      <c r="AW149" s="13" t="s">
        <v>32</v>
      </c>
      <c r="AX149" s="13" t="s">
        <v>76</v>
      </c>
      <c r="AY149" s="265" t="s">
        <v>156</v>
      </c>
    </row>
    <row r="150" spans="1:51" s="14" customFormat="1" ht="12">
      <c r="A150" s="14"/>
      <c r="B150" s="266"/>
      <c r="C150" s="267"/>
      <c r="D150" s="257" t="s">
        <v>225</v>
      </c>
      <c r="E150" s="268" t="s">
        <v>1</v>
      </c>
      <c r="F150" s="269" t="s">
        <v>233</v>
      </c>
      <c r="G150" s="267"/>
      <c r="H150" s="270">
        <v>7</v>
      </c>
      <c r="I150" s="271"/>
      <c r="J150" s="267"/>
      <c r="K150" s="267"/>
      <c r="L150" s="272"/>
      <c r="M150" s="273"/>
      <c r="N150" s="274"/>
      <c r="O150" s="274"/>
      <c r="P150" s="274"/>
      <c r="Q150" s="274"/>
      <c r="R150" s="274"/>
      <c r="S150" s="274"/>
      <c r="T150" s="275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76" t="s">
        <v>225</v>
      </c>
      <c r="AU150" s="276" t="s">
        <v>85</v>
      </c>
      <c r="AV150" s="14" t="s">
        <v>85</v>
      </c>
      <c r="AW150" s="14" t="s">
        <v>32</v>
      </c>
      <c r="AX150" s="14" t="s">
        <v>76</v>
      </c>
      <c r="AY150" s="276" t="s">
        <v>156</v>
      </c>
    </row>
    <row r="151" spans="1:51" s="15" customFormat="1" ht="12">
      <c r="A151" s="15"/>
      <c r="B151" s="277"/>
      <c r="C151" s="278"/>
      <c r="D151" s="257" t="s">
        <v>225</v>
      </c>
      <c r="E151" s="279" t="s">
        <v>1</v>
      </c>
      <c r="F151" s="280" t="s">
        <v>228</v>
      </c>
      <c r="G151" s="278"/>
      <c r="H151" s="281">
        <v>7</v>
      </c>
      <c r="I151" s="282"/>
      <c r="J151" s="278"/>
      <c r="K151" s="278"/>
      <c r="L151" s="283"/>
      <c r="M151" s="284"/>
      <c r="N151" s="285"/>
      <c r="O151" s="285"/>
      <c r="P151" s="285"/>
      <c r="Q151" s="285"/>
      <c r="R151" s="285"/>
      <c r="S151" s="285"/>
      <c r="T151" s="286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87" t="s">
        <v>225</v>
      </c>
      <c r="AU151" s="287" t="s">
        <v>85</v>
      </c>
      <c r="AV151" s="15" t="s">
        <v>173</v>
      </c>
      <c r="AW151" s="15" t="s">
        <v>32</v>
      </c>
      <c r="AX151" s="15" t="s">
        <v>83</v>
      </c>
      <c r="AY151" s="287" t="s">
        <v>156</v>
      </c>
    </row>
    <row r="152" spans="1:63" s="12" customFormat="1" ht="22.8" customHeight="1">
      <c r="A152" s="12"/>
      <c r="B152" s="211"/>
      <c r="C152" s="212"/>
      <c r="D152" s="213" t="s">
        <v>75</v>
      </c>
      <c r="E152" s="225" t="s">
        <v>186</v>
      </c>
      <c r="F152" s="225" t="s">
        <v>234</v>
      </c>
      <c r="G152" s="212"/>
      <c r="H152" s="212"/>
      <c r="I152" s="215"/>
      <c r="J152" s="226">
        <f>BK152</f>
        <v>0</v>
      </c>
      <c r="K152" s="212"/>
      <c r="L152" s="217"/>
      <c r="M152" s="218"/>
      <c r="N152" s="219"/>
      <c r="O152" s="219"/>
      <c r="P152" s="220">
        <f>SUM(P153:P160)</f>
        <v>0</v>
      </c>
      <c r="Q152" s="219"/>
      <c r="R152" s="220">
        <f>SUM(R153:R160)</f>
        <v>11.705022</v>
      </c>
      <c r="S152" s="219"/>
      <c r="T152" s="221">
        <f>SUM(T153:T160)</f>
        <v>13.270999999999999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22" t="s">
        <v>83</v>
      </c>
      <c r="AT152" s="223" t="s">
        <v>75</v>
      </c>
      <c r="AU152" s="223" t="s">
        <v>83</v>
      </c>
      <c r="AY152" s="222" t="s">
        <v>156</v>
      </c>
      <c r="BK152" s="224">
        <f>SUM(BK153:BK160)</f>
        <v>0</v>
      </c>
    </row>
    <row r="153" spans="1:65" s="2" customFormat="1" ht="24.15" customHeight="1">
      <c r="A153" s="39"/>
      <c r="B153" s="40"/>
      <c r="C153" s="227" t="s">
        <v>173</v>
      </c>
      <c r="D153" s="227" t="s">
        <v>159</v>
      </c>
      <c r="E153" s="228" t="s">
        <v>235</v>
      </c>
      <c r="F153" s="229" t="s">
        <v>236</v>
      </c>
      <c r="G153" s="230" t="s">
        <v>237</v>
      </c>
      <c r="H153" s="231">
        <v>200</v>
      </c>
      <c r="I153" s="232"/>
      <c r="J153" s="233">
        <f>ROUND(I153*H153,2)</f>
        <v>0</v>
      </c>
      <c r="K153" s="229" t="s">
        <v>218</v>
      </c>
      <c r="L153" s="45"/>
      <c r="M153" s="234" t="s">
        <v>1</v>
      </c>
      <c r="N153" s="235" t="s">
        <v>41</v>
      </c>
      <c r="O153" s="92"/>
      <c r="P153" s="236">
        <f>O153*H153</f>
        <v>0</v>
      </c>
      <c r="Q153" s="236">
        <v>0</v>
      </c>
      <c r="R153" s="236">
        <f>Q153*H153</f>
        <v>0</v>
      </c>
      <c r="S153" s="236">
        <v>0</v>
      </c>
      <c r="T153" s="237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8" t="s">
        <v>173</v>
      </c>
      <c r="AT153" s="238" t="s">
        <v>159</v>
      </c>
      <c r="AU153" s="238" t="s">
        <v>85</v>
      </c>
      <c r="AY153" s="18" t="s">
        <v>156</v>
      </c>
      <c r="BE153" s="239">
        <f>IF(N153="základní",J153,0)</f>
        <v>0</v>
      </c>
      <c r="BF153" s="239">
        <f>IF(N153="snížená",J153,0)</f>
        <v>0</v>
      </c>
      <c r="BG153" s="239">
        <f>IF(N153="zákl. přenesená",J153,0)</f>
        <v>0</v>
      </c>
      <c r="BH153" s="239">
        <f>IF(N153="sníž. přenesená",J153,0)</f>
        <v>0</v>
      </c>
      <c r="BI153" s="239">
        <f>IF(N153="nulová",J153,0)</f>
        <v>0</v>
      </c>
      <c r="BJ153" s="18" t="s">
        <v>83</v>
      </c>
      <c r="BK153" s="239">
        <f>ROUND(I153*H153,2)</f>
        <v>0</v>
      </c>
      <c r="BL153" s="18" t="s">
        <v>173</v>
      </c>
      <c r="BM153" s="238" t="s">
        <v>238</v>
      </c>
    </row>
    <row r="154" spans="1:65" s="2" customFormat="1" ht="16.5" customHeight="1">
      <c r="A154" s="39"/>
      <c r="B154" s="40"/>
      <c r="C154" s="227" t="s">
        <v>155</v>
      </c>
      <c r="D154" s="227" t="s">
        <v>159</v>
      </c>
      <c r="E154" s="228" t="s">
        <v>239</v>
      </c>
      <c r="F154" s="229" t="s">
        <v>240</v>
      </c>
      <c r="G154" s="230" t="s">
        <v>237</v>
      </c>
      <c r="H154" s="231">
        <v>663.55</v>
      </c>
      <c r="I154" s="232"/>
      <c r="J154" s="233">
        <f>ROUND(I154*H154,2)</f>
        <v>0</v>
      </c>
      <c r="K154" s="229" t="s">
        <v>218</v>
      </c>
      <c r="L154" s="45"/>
      <c r="M154" s="234" t="s">
        <v>1</v>
      </c>
      <c r="N154" s="235" t="s">
        <v>41</v>
      </c>
      <c r="O154" s="92"/>
      <c r="P154" s="236">
        <f>O154*H154</f>
        <v>0</v>
      </c>
      <c r="Q154" s="236">
        <v>0.01764</v>
      </c>
      <c r="R154" s="236">
        <f>Q154*H154</f>
        <v>11.705022</v>
      </c>
      <c r="S154" s="236">
        <v>0.02</v>
      </c>
      <c r="T154" s="237">
        <f>S154*H154</f>
        <v>13.270999999999999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8" t="s">
        <v>173</v>
      </c>
      <c r="AT154" s="238" t="s">
        <v>159</v>
      </c>
      <c r="AU154" s="238" t="s">
        <v>85</v>
      </c>
      <c r="AY154" s="18" t="s">
        <v>156</v>
      </c>
      <c r="BE154" s="239">
        <f>IF(N154="základní",J154,0)</f>
        <v>0</v>
      </c>
      <c r="BF154" s="239">
        <f>IF(N154="snížená",J154,0)</f>
        <v>0</v>
      </c>
      <c r="BG154" s="239">
        <f>IF(N154="zákl. přenesená",J154,0)</f>
        <v>0</v>
      </c>
      <c r="BH154" s="239">
        <f>IF(N154="sníž. přenesená",J154,0)</f>
        <v>0</v>
      </c>
      <c r="BI154" s="239">
        <f>IF(N154="nulová",J154,0)</f>
        <v>0</v>
      </c>
      <c r="BJ154" s="18" t="s">
        <v>83</v>
      </c>
      <c r="BK154" s="239">
        <f>ROUND(I154*H154,2)</f>
        <v>0</v>
      </c>
      <c r="BL154" s="18" t="s">
        <v>173</v>
      </c>
      <c r="BM154" s="238" t="s">
        <v>241</v>
      </c>
    </row>
    <row r="155" spans="1:51" s="14" customFormat="1" ht="12">
      <c r="A155" s="14"/>
      <c r="B155" s="266"/>
      <c r="C155" s="267"/>
      <c r="D155" s="257" t="s">
        <v>225</v>
      </c>
      <c r="E155" s="268" t="s">
        <v>1</v>
      </c>
      <c r="F155" s="269" t="s">
        <v>242</v>
      </c>
      <c r="G155" s="267"/>
      <c r="H155" s="270">
        <v>72.9</v>
      </c>
      <c r="I155" s="271"/>
      <c r="J155" s="267"/>
      <c r="K155" s="267"/>
      <c r="L155" s="272"/>
      <c r="M155" s="273"/>
      <c r="N155" s="274"/>
      <c r="O155" s="274"/>
      <c r="P155" s="274"/>
      <c r="Q155" s="274"/>
      <c r="R155" s="274"/>
      <c r="S155" s="274"/>
      <c r="T155" s="275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76" t="s">
        <v>225</v>
      </c>
      <c r="AU155" s="276" t="s">
        <v>85</v>
      </c>
      <c r="AV155" s="14" t="s">
        <v>85</v>
      </c>
      <c r="AW155" s="14" t="s">
        <v>32</v>
      </c>
      <c r="AX155" s="14" t="s">
        <v>76</v>
      </c>
      <c r="AY155" s="276" t="s">
        <v>156</v>
      </c>
    </row>
    <row r="156" spans="1:51" s="14" customFormat="1" ht="12">
      <c r="A156" s="14"/>
      <c r="B156" s="266"/>
      <c r="C156" s="267"/>
      <c r="D156" s="257" t="s">
        <v>225</v>
      </c>
      <c r="E156" s="268" t="s">
        <v>1</v>
      </c>
      <c r="F156" s="269" t="s">
        <v>243</v>
      </c>
      <c r="G156" s="267"/>
      <c r="H156" s="270">
        <v>183.83</v>
      </c>
      <c r="I156" s="271"/>
      <c r="J156" s="267"/>
      <c r="K156" s="267"/>
      <c r="L156" s="272"/>
      <c r="M156" s="273"/>
      <c r="N156" s="274"/>
      <c r="O156" s="274"/>
      <c r="P156" s="274"/>
      <c r="Q156" s="274"/>
      <c r="R156" s="274"/>
      <c r="S156" s="274"/>
      <c r="T156" s="275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76" t="s">
        <v>225</v>
      </c>
      <c r="AU156" s="276" t="s">
        <v>85</v>
      </c>
      <c r="AV156" s="14" t="s">
        <v>85</v>
      </c>
      <c r="AW156" s="14" t="s">
        <v>32</v>
      </c>
      <c r="AX156" s="14" t="s">
        <v>76</v>
      </c>
      <c r="AY156" s="276" t="s">
        <v>156</v>
      </c>
    </row>
    <row r="157" spans="1:51" s="14" customFormat="1" ht="12">
      <c r="A157" s="14"/>
      <c r="B157" s="266"/>
      <c r="C157" s="267"/>
      <c r="D157" s="257" t="s">
        <v>225</v>
      </c>
      <c r="E157" s="268" t="s">
        <v>1</v>
      </c>
      <c r="F157" s="269" t="s">
        <v>244</v>
      </c>
      <c r="G157" s="267"/>
      <c r="H157" s="270">
        <v>166.9</v>
      </c>
      <c r="I157" s="271"/>
      <c r="J157" s="267"/>
      <c r="K157" s="267"/>
      <c r="L157" s="272"/>
      <c r="M157" s="273"/>
      <c r="N157" s="274"/>
      <c r="O157" s="274"/>
      <c r="P157" s="274"/>
      <c r="Q157" s="274"/>
      <c r="R157" s="274"/>
      <c r="S157" s="274"/>
      <c r="T157" s="275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76" t="s">
        <v>225</v>
      </c>
      <c r="AU157" s="276" t="s">
        <v>85</v>
      </c>
      <c r="AV157" s="14" t="s">
        <v>85</v>
      </c>
      <c r="AW157" s="14" t="s">
        <v>32</v>
      </c>
      <c r="AX157" s="14" t="s">
        <v>76</v>
      </c>
      <c r="AY157" s="276" t="s">
        <v>156</v>
      </c>
    </row>
    <row r="158" spans="1:51" s="14" customFormat="1" ht="12">
      <c r="A158" s="14"/>
      <c r="B158" s="266"/>
      <c r="C158" s="267"/>
      <c r="D158" s="257" t="s">
        <v>225</v>
      </c>
      <c r="E158" s="268" t="s">
        <v>1</v>
      </c>
      <c r="F158" s="269" t="s">
        <v>245</v>
      </c>
      <c r="G158" s="267"/>
      <c r="H158" s="270">
        <v>176.64</v>
      </c>
      <c r="I158" s="271"/>
      <c r="J158" s="267"/>
      <c r="K158" s="267"/>
      <c r="L158" s="272"/>
      <c r="M158" s="273"/>
      <c r="N158" s="274"/>
      <c r="O158" s="274"/>
      <c r="P158" s="274"/>
      <c r="Q158" s="274"/>
      <c r="R158" s="274"/>
      <c r="S158" s="274"/>
      <c r="T158" s="275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76" t="s">
        <v>225</v>
      </c>
      <c r="AU158" s="276" t="s">
        <v>85</v>
      </c>
      <c r="AV158" s="14" t="s">
        <v>85</v>
      </c>
      <c r="AW158" s="14" t="s">
        <v>32</v>
      </c>
      <c r="AX158" s="14" t="s">
        <v>76</v>
      </c>
      <c r="AY158" s="276" t="s">
        <v>156</v>
      </c>
    </row>
    <row r="159" spans="1:51" s="14" customFormat="1" ht="12">
      <c r="A159" s="14"/>
      <c r="B159" s="266"/>
      <c r="C159" s="267"/>
      <c r="D159" s="257" t="s">
        <v>225</v>
      </c>
      <c r="E159" s="268" t="s">
        <v>1</v>
      </c>
      <c r="F159" s="269" t="s">
        <v>246</v>
      </c>
      <c r="G159" s="267"/>
      <c r="H159" s="270">
        <v>63.28</v>
      </c>
      <c r="I159" s="271"/>
      <c r="J159" s="267"/>
      <c r="K159" s="267"/>
      <c r="L159" s="272"/>
      <c r="M159" s="273"/>
      <c r="N159" s="274"/>
      <c r="O159" s="274"/>
      <c r="P159" s="274"/>
      <c r="Q159" s="274"/>
      <c r="R159" s="274"/>
      <c r="S159" s="274"/>
      <c r="T159" s="275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76" t="s">
        <v>225</v>
      </c>
      <c r="AU159" s="276" t="s">
        <v>85</v>
      </c>
      <c r="AV159" s="14" t="s">
        <v>85</v>
      </c>
      <c r="AW159" s="14" t="s">
        <v>32</v>
      </c>
      <c r="AX159" s="14" t="s">
        <v>76</v>
      </c>
      <c r="AY159" s="276" t="s">
        <v>156</v>
      </c>
    </row>
    <row r="160" spans="1:51" s="15" customFormat="1" ht="12">
      <c r="A160" s="15"/>
      <c r="B160" s="277"/>
      <c r="C160" s="278"/>
      <c r="D160" s="257" t="s">
        <v>225</v>
      </c>
      <c r="E160" s="279" t="s">
        <v>1</v>
      </c>
      <c r="F160" s="280" t="s">
        <v>228</v>
      </c>
      <c r="G160" s="278"/>
      <c r="H160" s="281">
        <v>663.55</v>
      </c>
      <c r="I160" s="282"/>
      <c r="J160" s="278"/>
      <c r="K160" s="278"/>
      <c r="L160" s="283"/>
      <c r="M160" s="284"/>
      <c r="N160" s="285"/>
      <c r="O160" s="285"/>
      <c r="P160" s="285"/>
      <c r="Q160" s="285"/>
      <c r="R160" s="285"/>
      <c r="S160" s="285"/>
      <c r="T160" s="286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87" t="s">
        <v>225</v>
      </c>
      <c r="AU160" s="287" t="s">
        <v>85</v>
      </c>
      <c r="AV160" s="15" t="s">
        <v>173</v>
      </c>
      <c r="AW160" s="15" t="s">
        <v>32</v>
      </c>
      <c r="AX160" s="15" t="s">
        <v>83</v>
      </c>
      <c r="AY160" s="287" t="s">
        <v>156</v>
      </c>
    </row>
    <row r="161" spans="1:63" s="12" customFormat="1" ht="22.8" customHeight="1">
      <c r="A161" s="12"/>
      <c r="B161" s="211"/>
      <c r="C161" s="212"/>
      <c r="D161" s="213" t="s">
        <v>75</v>
      </c>
      <c r="E161" s="225" t="s">
        <v>247</v>
      </c>
      <c r="F161" s="225" t="s">
        <v>248</v>
      </c>
      <c r="G161" s="212"/>
      <c r="H161" s="212"/>
      <c r="I161" s="215"/>
      <c r="J161" s="226">
        <f>BK161</f>
        <v>0</v>
      </c>
      <c r="K161" s="212"/>
      <c r="L161" s="217"/>
      <c r="M161" s="218"/>
      <c r="N161" s="219"/>
      <c r="O161" s="219"/>
      <c r="P161" s="220">
        <f>P162+P170</f>
        <v>0</v>
      </c>
      <c r="Q161" s="219"/>
      <c r="R161" s="220">
        <f>R162+R170</f>
        <v>0.08997349999999998</v>
      </c>
      <c r="S161" s="219"/>
      <c r="T161" s="221">
        <f>T162+T170</f>
        <v>21.567718600000003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22" t="s">
        <v>83</v>
      </c>
      <c r="AT161" s="223" t="s">
        <v>75</v>
      </c>
      <c r="AU161" s="223" t="s">
        <v>83</v>
      </c>
      <c r="AY161" s="222" t="s">
        <v>156</v>
      </c>
      <c r="BK161" s="224">
        <f>BK162+BK170</f>
        <v>0</v>
      </c>
    </row>
    <row r="162" spans="1:63" s="12" customFormat="1" ht="20.85" customHeight="1">
      <c r="A162" s="12"/>
      <c r="B162" s="211"/>
      <c r="C162" s="212"/>
      <c r="D162" s="213" t="s">
        <v>75</v>
      </c>
      <c r="E162" s="225" t="s">
        <v>249</v>
      </c>
      <c r="F162" s="225" t="s">
        <v>250</v>
      </c>
      <c r="G162" s="212"/>
      <c r="H162" s="212"/>
      <c r="I162" s="215"/>
      <c r="J162" s="226">
        <f>BK162</f>
        <v>0</v>
      </c>
      <c r="K162" s="212"/>
      <c r="L162" s="217"/>
      <c r="M162" s="218"/>
      <c r="N162" s="219"/>
      <c r="O162" s="219"/>
      <c r="P162" s="220">
        <f>SUM(P163:P169)</f>
        <v>0</v>
      </c>
      <c r="Q162" s="219"/>
      <c r="R162" s="220">
        <f>SUM(R163:R169)</f>
        <v>0.08626149999999999</v>
      </c>
      <c r="S162" s="219"/>
      <c r="T162" s="221">
        <f>SUM(T163:T169)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22" t="s">
        <v>83</v>
      </c>
      <c r="AT162" s="223" t="s">
        <v>75</v>
      </c>
      <c r="AU162" s="223" t="s">
        <v>85</v>
      </c>
      <c r="AY162" s="222" t="s">
        <v>156</v>
      </c>
      <c r="BK162" s="224">
        <f>SUM(BK163:BK169)</f>
        <v>0</v>
      </c>
    </row>
    <row r="163" spans="1:65" s="2" customFormat="1" ht="33" customHeight="1">
      <c r="A163" s="39"/>
      <c r="B163" s="40"/>
      <c r="C163" s="227" t="s">
        <v>186</v>
      </c>
      <c r="D163" s="227" t="s">
        <v>159</v>
      </c>
      <c r="E163" s="228" t="s">
        <v>251</v>
      </c>
      <c r="F163" s="229" t="s">
        <v>252</v>
      </c>
      <c r="G163" s="230" t="s">
        <v>237</v>
      </c>
      <c r="H163" s="231">
        <v>663.55</v>
      </c>
      <c r="I163" s="232"/>
      <c r="J163" s="233">
        <f>ROUND(I163*H163,2)</f>
        <v>0</v>
      </c>
      <c r="K163" s="229" t="s">
        <v>218</v>
      </c>
      <c r="L163" s="45"/>
      <c r="M163" s="234" t="s">
        <v>1</v>
      </c>
      <c r="N163" s="235" t="s">
        <v>41</v>
      </c>
      <c r="O163" s="92"/>
      <c r="P163" s="236">
        <f>O163*H163</f>
        <v>0</v>
      </c>
      <c r="Q163" s="236">
        <v>0.00013</v>
      </c>
      <c r="R163" s="236">
        <f>Q163*H163</f>
        <v>0.08626149999999999</v>
      </c>
      <c r="S163" s="236">
        <v>0</v>
      </c>
      <c r="T163" s="237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8" t="s">
        <v>173</v>
      </c>
      <c r="AT163" s="238" t="s">
        <v>159</v>
      </c>
      <c r="AU163" s="238" t="s">
        <v>169</v>
      </c>
      <c r="AY163" s="18" t="s">
        <v>156</v>
      </c>
      <c r="BE163" s="239">
        <f>IF(N163="základní",J163,0)</f>
        <v>0</v>
      </c>
      <c r="BF163" s="239">
        <f>IF(N163="snížená",J163,0)</f>
        <v>0</v>
      </c>
      <c r="BG163" s="239">
        <f>IF(N163="zákl. přenesená",J163,0)</f>
        <v>0</v>
      </c>
      <c r="BH163" s="239">
        <f>IF(N163="sníž. přenesená",J163,0)</f>
        <v>0</v>
      </c>
      <c r="BI163" s="239">
        <f>IF(N163="nulová",J163,0)</f>
        <v>0</v>
      </c>
      <c r="BJ163" s="18" t="s">
        <v>83</v>
      </c>
      <c r="BK163" s="239">
        <f>ROUND(I163*H163,2)</f>
        <v>0</v>
      </c>
      <c r="BL163" s="18" t="s">
        <v>173</v>
      </c>
      <c r="BM163" s="238" t="s">
        <v>253</v>
      </c>
    </row>
    <row r="164" spans="1:51" s="14" customFormat="1" ht="12">
      <c r="A164" s="14"/>
      <c r="B164" s="266"/>
      <c r="C164" s="267"/>
      <c r="D164" s="257" t="s">
        <v>225</v>
      </c>
      <c r="E164" s="268" t="s">
        <v>1</v>
      </c>
      <c r="F164" s="269" t="s">
        <v>242</v>
      </c>
      <c r="G164" s="267"/>
      <c r="H164" s="270">
        <v>72.9</v>
      </c>
      <c r="I164" s="271"/>
      <c r="J164" s="267"/>
      <c r="K164" s="267"/>
      <c r="L164" s="272"/>
      <c r="M164" s="273"/>
      <c r="N164" s="274"/>
      <c r="O164" s="274"/>
      <c r="P164" s="274"/>
      <c r="Q164" s="274"/>
      <c r="R164" s="274"/>
      <c r="S164" s="274"/>
      <c r="T164" s="275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76" t="s">
        <v>225</v>
      </c>
      <c r="AU164" s="276" t="s">
        <v>169</v>
      </c>
      <c r="AV164" s="14" t="s">
        <v>85</v>
      </c>
      <c r="AW164" s="14" t="s">
        <v>32</v>
      </c>
      <c r="AX164" s="14" t="s">
        <v>76</v>
      </c>
      <c r="AY164" s="276" t="s">
        <v>156</v>
      </c>
    </row>
    <row r="165" spans="1:51" s="14" customFormat="1" ht="12">
      <c r="A165" s="14"/>
      <c r="B165" s="266"/>
      <c r="C165" s="267"/>
      <c r="D165" s="257" t="s">
        <v>225</v>
      </c>
      <c r="E165" s="268" t="s">
        <v>1</v>
      </c>
      <c r="F165" s="269" t="s">
        <v>243</v>
      </c>
      <c r="G165" s="267"/>
      <c r="H165" s="270">
        <v>183.83</v>
      </c>
      <c r="I165" s="271"/>
      <c r="J165" s="267"/>
      <c r="K165" s="267"/>
      <c r="L165" s="272"/>
      <c r="M165" s="273"/>
      <c r="N165" s="274"/>
      <c r="O165" s="274"/>
      <c r="P165" s="274"/>
      <c r="Q165" s="274"/>
      <c r="R165" s="274"/>
      <c r="S165" s="274"/>
      <c r="T165" s="275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76" t="s">
        <v>225</v>
      </c>
      <c r="AU165" s="276" t="s">
        <v>169</v>
      </c>
      <c r="AV165" s="14" t="s">
        <v>85</v>
      </c>
      <c r="AW165" s="14" t="s">
        <v>32</v>
      </c>
      <c r="AX165" s="14" t="s">
        <v>76</v>
      </c>
      <c r="AY165" s="276" t="s">
        <v>156</v>
      </c>
    </row>
    <row r="166" spans="1:51" s="14" customFormat="1" ht="12">
      <c r="A166" s="14"/>
      <c r="B166" s="266"/>
      <c r="C166" s="267"/>
      <c r="D166" s="257" t="s">
        <v>225</v>
      </c>
      <c r="E166" s="268" t="s">
        <v>1</v>
      </c>
      <c r="F166" s="269" t="s">
        <v>244</v>
      </c>
      <c r="G166" s="267"/>
      <c r="H166" s="270">
        <v>166.9</v>
      </c>
      <c r="I166" s="271"/>
      <c r="J166" s="267"/>
      <c r="K166" s="267"/>
      <c r="L166" s="272"/>
      <c r="M166" s="273"/>
      <c r="N166" s="274"/>
      <c r="O166" s="274"/>
      <c r="P166" s="274"/>
      <c r="Q166" s="274"/>
      <c r="R166" s="274"/>
      <c r="S166" s="274"/>
      <c r="T166" s="275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76" t="s">
        <v>225</v>
      </c>
      <c r="AU166" s="276" t="s">
        <v>169</v>
      </c>
      <c r="AV166" s="14" t="s">
        <v>85</v>
      </c>
      <c r="AW166" s="14" t="s">
        <v>32</v>
      </c>
      <c r="AX166" s="14" t="s">
        <v>76</v>
      </c>
      <c r="AY166" s="276" t="s">
        <v>156</v>
      </c>
    </row>
    <row r="167" spans="1:51" s="14" customFormat="1" ht="12">
      <c r="A167" s="14"/>
      <c r="B167" s="266"/>
      <c r="C167" s="267"/>
      <c r="D167" s="257" t="s">
        <v>225</v>
      </c>
      <c r="E167" s="268" t="s">
        <v>1</v>
      </c>
      <c r="F167" s="269" t="s">
        <v>245</v>
      </c>
      <c r="G167" s="267"/>
      <c r="H167" s="270">
        <v>176.64</v>
      </c>
      <c r="I167" s="271"/>
      <c r="J167" s="267"/>
      <c r="K167" s="267"/>
      <c r="L167" s="272"/>
      <c r="M167" s="273"/>
      <c r="N167" s="274"/>
      <c r="O167" s="274"/>
      <c r="P167" s="274"/>
      <c r="Q167" s="274"/>
      <c r="R167" s="274"/>
      <c r="S167" s="274"/>
      <c r="T167" s="275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76" t="s">
        <v>225</v>
      </c>
      <c r="AU167" s="276" t="s">
        <v>169</v>
      </c>
      <c r="AV167" s="14" t="s">
        <v>85</v>
      </c>
      <c r="AW167" s="14" t="s">
        <v>32</v>
      </c>
      <c r="AX167" s="14" t="s">
        <v>76</v>
      </c>
      <c r="AY167" s="276" t="s">
        <v>156</v>
      </c>
    </row>
    <row r="168" spans="1:51" s="14" customFormat="1" ht="12">
      <c r="A168" s="14"/>
      <c r="B168" s="266"/>
      <c r="C168" s="267"/>
      <c r="D168" s="257" t="s">
        <v>225</v>
      </c>
      <c r="E168" s="268" t="s">
        <v>1</v>
      </c>
      <c r="F168" s="269" t="s">
        <v>246</v>
      </c>
      <c r="G168" s="267"/>
      <c r="H168" s="270">
        <v>63.28</v>
      </c>
      <c r="I168" s="271"/>
      <c r="J168" s="267"/>
      <c r="K168" s="267"/>
      <c r="L168" s="272"/>
      <c r="M168" s="273"/>
      <c r="N168" s="274"/>
      <c r="O168" s="274"/>
      <c r="P168" s="274"/>
      <c r="Q168" s="274"/>
      <c r="R168" s="274"/>
      <c r="S168" s="274"/>
      <c r="T168" s="275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76" t="s">
        <v>225</v>
      </c>
      <c r="AU168" s="276" t="s">
        <v>169</v>
      </c>
      <c r="AV168" s="14" t="s">
        <v>85</v>
      </c>
      <c r="AW168" s="14" t="s">
        <v>32</v>
      </c>
      <c r="AX168" s="14" t="s">
        <v>76</v>
      </c>
      <c r="AY168" s="276" t="s">
        <v>156</v>
      </c>
    </row>
    <row r="169" spans="1:51" s="15" customFormat="1" ht="12">
      <c r="A169" s="15"/>
      <c r="B169" s="277"/>
      <c r="C169" s="278"/>
      <c r="D169" s="257" t="s">
        <v>225</v>
      </c>
      <c r="E169" s="279" t="s">
        <v>1</v>
      </c>
      <c r="F169" s="280" t="s">
        <v>228</v>
      </c>
      <c r="G169" s="278"/>
      <c r="H169" s="281">
        <v>663.55</v>
      </c>
      <c r="I169" s="282"/>
      <c r="J169" s="278"/>
      <c r="K169" s="278"/>
      <c r="L169" s="283"/>
      <c r="M169" s="284"/>
      <c r="N169" s="285"/>
      <c r="O169" s="285"/>
      <c r="P169" s="285"/>
      <c r="Q169" s="285"/>
      <c r="R169" s="285"/>
      <c r="S169" s="285"/>
      <c r="T169" s="286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87" t="s">
        <v>225</v>
      </c>
      <c r="AU169" s="287" t="s">
        <v>169</v>
      </c>
      <c r="AV169" s="15" t="s">
        <v>173</v>
      </c>
      <c r="AW169" s="15" t="s">
        <v>32</v>
      </c>
      <c r="AX169" s="15" t="s">
        <v>83</v>
      </c>
      <c r="AY169" s="287" t="s">
        <v>156</v>
      </c>
    </row>
    <row r="170" spans="1:63" s="12" customFormat="1" ht="20.85" customHeight="1">
      <c r="A170" s="12"/>
      <c r="B170" s="211"/>
      <c r="C170" s="212"/>
      <c r="D170" s="213" t="s">
        <v>75</v>
      </c>
      <c r="E170" s="225" t="s">
        <v>254</v>
      </c>
      <c r="F170" s="225" t="s">
        <v>255</v>
      </c>
      <c r="G170" s="212"/>
      <c r="H170" s="212"/>
      <c r="I170" s="215"/>
      <c r="J170" s="226">
        <f>BK170</f>
        <v>0</v>
      </c>
      <c r="K170" s="212"/>
      <c r="L170" s="217"/>
      <c r="M170" s="218"/>
      <c r="N170" s="219"/>
      <c r="O170" s="219"/>
      <c r="P170" s="220">
        <f>SUM(P171:P354)</f>
        <v>0</v>
      </c>
      <c r="Q170" s="219"/>
      <c r="R170" s="220">
        <f>SUM(R171:R354)</f>
        <v>0.003712</v>
      </c>
      <c r="S170" s="219"/>
      <c r="T170" s="221">
        <f>SUM(T171:T354)</f>
        <v>21.567718600000003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22" t="s">
        <v>83</v>
      </c>
      <c r="AT170" s="223" t="s">
        <v>75</v>
      </c>
      <c r="AU170" s="223" t="s">
        <v>85</v>
      </c>
      <c r="AY170" s="222" t="s">
        <v>156</v>
      </c>
      <c r="BK170" s="224">
        <f>SUM(BK171:BK354)</f>
        <v>0</v>
      </c>
    </row>
    <row r="171" spans="1:65" s="2" customFormat="1" ht="24.15" customHeight="1">
      <c r="A171" s="39"/>
      <c r="B171" s="40"/>
      <c r="C171" s="227" t="s">
        <v>256</v>
      </c>
      <c r="D171" s="227" t="s">
        <v>159</v>
      </c>
      <c r="E171" s="228" t="s">
        <v>257</v>
      </c>
      <c r="F171" s="229" t="s">
        <v>258</v>
      </c>
      <c r="G171" s="230" t="s">
        <v>217</v>
      </c>
      <c r="H171" s="231">
        <v>1</v>
      </c>
      <c r="I171" s="232"/>
      <c r="J171" s="233">
        <f>ROUND(I171*H171,2)</f>
        <v>0</v>
      </c>
      <c r="K171" s="229" t="s">
        <v>1</v>
      </c>
      <c r="L171" s="45"/>
      <c r="M171" s="234" t="s">
        <v>1</v>
      </c>
      <c r="N171" s="235" t="s">
        <v>41</v>
      </c>
      <c r="O171" s="92"/>
      <c r="P171" s="236">
        <f>O171*H171</f>
        <v>0</v>
      </c>
      <c r="Q171" s="236">
        <v>0</v>
      </c>
      <c r="R171" s="236">
        <f>Q171*H171</f>
        <v>0</v>
      </c>
      <c r="S171" s="236">
        <v>0</v>
      </c>
      <c r="T171" s="237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8" t="s">
        <v>173</v>
      </c>
      <c r="AT171" s="238" t="s">
        <v>159</v>
      </c>
      <c r="AU171" s="238" t="s">
        <v>169</v>
      </c>
      <c r="AY171" s="18" t="s">
        <v>156</v>
      </c>
      <c r="BE171" s="239">
        <f>IF(N171="základní",J171,0)</f>
        <v>0</v>
      </c>
      <c r="BF171" s="239">
        <f>IF(N171="snížená",J171,0)</f>
        <v>0</v>
      </c>
      <c r="BG171" s="239">
        <f>IF(N171="zákl. přenesená",J171,0)</f>
        <v>0</v>
      </c>
      <c r="BH171" s="239">
        <f>IF(N171="sníž. přenesená",J171,0)</f>
        <v>0</v>
      </c>
      <c r="BI171" s="239">
        <f>IF(N171="nulová",J171,0)</f>
        <v>0</v>
      </c>
      <c r="BJ171" s="18" t="s">
        <v>83</v>
      </c>
      <c r="BK171" s="239">
        <f>ROUND(I171*H171,2)</f>
        <v>0</v>
      </c>
      <c r="BL171" s="18" t="s">
        <v>173</v>
      </c>
      <c r="BM171" s="238" t="s">
        <v>259</v>
      </c>
    </row>
    <row r="172" spans="1:65" s="2" customFormat="1" ht="24.15" customHeight="1">
      <c r="A172" s="39"/>
      <c r="B172" s="40"/>
      <c r="C172" s="227" t="s">
        <v>223</v>
      </c>
      <c r="D172" s="227" t="s">
        <v>159</v>
      </c>
      <c r="E172" s="228" t="s">
        <v>260</v>
      </c>
      <c r="F172" s="229" t="s">
        <v>261</v>
      </c>
      <c r="G172" s="230" t="s">
        <v>217</v>
      </c>
      <c r="H172" s="231">
        <v>1</v>
      </c>
      <c r="I172" s="232"/>
      <c r="J172" s="233">
        <f>ROUND(I172*H172,2)</f>
        <v>0</v>
      </c>
      <c r="K172" s="229" t="s">
        <v>1</v>
      </c>
      <c r="L172" s="45"/>
      <c r="M172" s="234" t="s">
        <v>1</v>
      </c>
      <c r="N172" s="235" t="s">
        <v>41</v>
      </c>
      <c r="O172" s="92"/>
      <c r="P172" s="236">
        <f>O172*H172</f>
        <v>0</v>
      </c>
      <c r="Q172" s="236">
        <v>0</v>
      </c>
      <c r="R172" s="236">
        <f>Q172*H172</f>
        <v>0</v>
      </c>
      <c r="S172" s="236">
        <v>0</v>
      </c>
      <c r="T172" s="237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8" t="s">
        <v>173</v>
      </c>
      <c r="AT172" s="238" t="s">
        <v>159</v>
      </c>
      <c r="AU172" s="238" t="s">
        <v>169</v>
      </c>
      <c r="AY172" s="18" t="s">
        <v>156</v>
      </c>
      <c r="BE172" s="239">
        <f>IF(N172="základní",J172,0)</f>
        <v>0</v>
      </c>
      <c r="BF172" s="239">
        <f>IF(N172="snížená",J172,0)</f>
        <v>0</v>
      </c>
      <c r="BG172" s="239">
        <f>IF(N172="zákl. přenesená",J172,0)</f>
        <v>0</v>
      </c>
      <c r="BH172" s="239">
        <f>IF(N172="sníž. přenesená",J172,0)</f>
        <v>0</v>
      </c>
      <c r="BI172" s="239">
        <f>IF(N172="nulová",J172,0)</f>
        <v>0</v>
      </c>
      <c r="BJ172" s="18" t="s">
        <v>83</v>
      </c>
      <c r="BK172" s="239">
        <f>ROUND(I172*H172,2)</f>
        <v>0</v>
      </c>
      <c r="BL172" s="18" t="s">
        <v>173</v>
      </c>
      <c r="BM172" s="238" t="s">
        <v>262</v>
      </c>
    </row>
    <row r="173" spans="1:65" s="2" customFormat="1" ht="21.75" customHeight="1">
      <c r="A173" s="39"/>
      <c r="B173" s="40"/>
      <c r="C173" s="227" t="s">
        <v>247</v>
      </c>
      <c r="D173" s="227" t="s">
        <v>159</v>
      </c>
      <c r="E173" s="228" t="s">
        <v>263</v>
      </c>
      <c r="F173" s="229" t="s">
        <v>264</v>
      </c>
      <c r="G173" s="230" t="s">
        <v>265</v>
      </c>
      <c r="H173" s="231">
        <v>1</v>
      </c>
      <c r="I173" s="232"/>
      <c r="J173" s="233">
        <f>ROUND(I173*H173,2)</f>
        <v>0</v>
      </c>
      <c r="K173" s="229" t="s">
        <v>1</v>
      </c>
      <c r="L173" s="45"/>
      <c r="M173" s="234" t="s">
        <v>1</v>
      </c>
      <c r="N173" s="235" t="s">
        <v>41</v>
      </c>
      <c r="O173" s="92"/>
      <c r="P173" s="236">
        <f>O173*H173</f>
        <v>0</v>
      </c>
      <c r="Q173" s="236">
        <v>0</v>
      </c>
      <c r="R173" s="236">
        <f>Q173*H173</f>
        <v>0</v>
      </c>
      <c r="S173" s="236">
        <v>0</v>
      </c>
      <c r="T173" s="237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8" t="s">
        <v>173</v>
      </c>
      <c r="AT173" s="238" t="s">
        <v>159</v>
      </c>
      <c r="AU173" s="238" t="s">
        <v>169</v>
      </c>
      <c r="AY173" s="18" t="s">
        <v>156</v>
      </c>
      <c r="BE173" s="239">
        <f>IF(N173="základní",J173,0)</f>
        <v>0</v>
      </c>
      <c r="BF173" s="239">
        <f>IF(N173="snížená",J173,0)</f>
        <v>0</v>
      </c>
      <c r="BG173" s="239">
        <f>IF(N173="zákl. přenesená",J173,0)</f>
        <v>0</v>
      </c>
      <c r="BH173" s="239">
        <f>IF(N173="sníž. přenesená",J173,0)</f>
        <v>0</v>
      </c>
      <c r="BI173" s="239">
        <f>IF(N173="nulová",J173,0)</f>
        <v>0</v>
      </c>
      <c r="BJ173" s="18" t="s">
        <v>83</v>
      </c>
      <c r="BK173" s="239">
        <f>ROUND(I173*H173,2)</f>
        <v>0</v>
      </c>
      <c r="BL173" s="18" t="s">
        <v>173</v>
      </c>
      <c r="BM173" s="238" t="s">
        <v>266</v>
      </c>
    </row>
    <row r="174" spans="1:65" s="2" customFormat="1" ht="21.75" customHeight="1">
      <c r="A174" s="39"/>
      <c r="B174" s="40"/>
      <c r="C174" s="227" t="s">
        <v>120</v>
      </c>
      <c r="D174" s="227" t="s">
        <v>159</v>
      </c>
      <c r="E174" s="228" t="s">
        <v>267</v>
      </c>
      <c r="F174" s="229" t="s">
        <v>268</v>
      </c>
      <c r="G174" s="230" t="s">
        <v>237</v>
      </c>
      <c r="H174" s="231">
        <v>2.793</v>
      </c>
      <c r="I174" s="232"/>
      <c r="J174" s="233">
        <f>ROUND(I174*H174,2)</f>
        <v>0</v>
      </c>
      <c r="K174" s="229" t="s">
        <v>218</v>
      </c>
      <c r="L174" s="45"/>
      <c r="M174" s="234" t="s">
        <v>1</v>
      </c>
      <c r="N174" s="235" t="s">
        <v>41</v>
      </c>
      <c r="O174" s="92"/>
      <c r="P174" s="236">
        <f>O174*H174</f>
        <v>0</v>
      </c>
      <c r="Q174" s="236">
        <v>0</v>
      </c>
      <c r="R174" s="236">
        <f>Q174*H174</f>
        <v>0</v>
      </c>
      <c r="S174" s="236">
        <v>0.055</v>
      </c>
      <c r="T174" s="237">
        <f>S174*H174</f>
        <v>0.153615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8" t="s">
        <v>173</v>
      </c>
      <c r="AT174" s="238" t="s">
        <v>159</v>
      </c>
      <c r="AU174" s="238" t="s">
        <v>169</v>
      </c>
      <c r="AY174" s="18" t="s">
        <v>156</v>
      </c>
      <c r="BE174" s="239">
        <f>IF(N174="základní",J174,0)</f>
        <v>0</v>
      </c>
      <c r="BF174" s="239">
        <f>IF(N174="snížená",J174,0)</f>
        <v>0</v>
      </c>
      <c r="BG174" s="239">
        <f>IF(N174="zákl. přenesená",J174,0)</f>
        <v>0</v>
      </c>
      <c r="BH174" s="239">
        <f>IF(N174="sníž. přenesená",J174,0)</f>
        <v>0</v>
      </c>
      <c r="BI174" s="239">
        <f>IF(N174="nulová",J174,0)</f>
        <v>0</v>
      </c>
      <c r="BJ174" s="18" t="s">
        <v>83</v>
      </c>
      <c r="BK174" s="239">
        <f>ROUND(I174*H174,2)</f>
        <v>0</v>
      </c>
      <c r="BL174" s="18" t="s">
        <v>173</v>
      </c>
      <c r="BM174" s="238" t="s">
        <v>269</v>
      </c>
    </row>
    <row r="175" spans="1:51" s="13" customFormat="1" ht="12">
      <c r="A175" s="13"/>
      <c r="B175" s="255"/>
      <c r="C175" s="256"/>
      <c r="D175" s="257" t="s">
        <v>225</v>
      </c>
      <c r="E175" s="258" t="s">
        <v>1</v>
      </c>
      <c r="F175" s="259" t="s">
        <v>270</v>
      </c>
      <c r="G175" s="256"/>
      <c r="H175" s="258" t="s">
        <v>1</v>
      </c>
      <c r="I175" s="260"/>
      <c r="J175" s="256"/>
      <c r="K175" s="256"/>
      <c r="L175" s="261"/>
      <c r="M175" s="262"/>
      <c r="N175" s="263"/>
      <c r="O175" s="263"/>
      <c r="P175" s="263"/>
      <c r="Q175" s="263"/>
      <c r="R175" s="263"/>
      <c r="S175" s="263"/>
      <c r="T175" s="26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65" t="s">
        <v>225</v>
      </c>
      <c r="AU175" s="265" t="s">
        <v>169</v>
      </c>
      <c r="AV175" s="13" t="s">
        <v>83</v>
      </c>
      <c r="AW175" s="13" t="s">
        <v>32</v>
      </c>
      <c r="AX175" s="13" t="s">
        <v>76</v>
      </c>
      <c r="AY175" s="265" t="s">
        <v>156</v>
      </c>
    </row>
    <row r="176" spans="1:51" s="14" customFormat="1" ht="12">
      <c r="A176" s="14"/>
      <c r="B176" s="266"/>
      <c r="C176" s="267"/>
      <c r="D176" s="257" t="s">
        <v>225</v>
      </c>
      <c r="E176" s="268" t="s">
        <v>1</v>
      </c>
      <c r="F176" s="269" t="s">
        <v>271</v>
      </c>
      <c r="G176" s="267"/>
      <c r="H176" s="270">
        <v>1.575</v>
      </c>
      <c r="I176" s="271"/>
      <c r="J176" s="267"/>
      <c r="K176" s="267"/>
      <c r="L176" s="272"/>
      <c r="M176" s="273"/>
      <c r="N176" s="274"/>
      <c r="O176" s="274"/>
      <c r="P176" s="274"/>
      <c r="Q176" s="274"/>
      <c r="R176" s="274"/>
      <c r="S176" s="274"/>
      <c r="T176" s="275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76" t="s">
        <v>225</v>
      </c>
      <c r="AU176" s="276" t="s">
        <v>169</v>
      </c>
      <c r="AV176" s="14" t="s">
        <v>85</v>
      </c>
      <c r="AW176" s="14" t="s">
        <v>32</v>
      </c>
      <c r="AX176" s="14" t="s">
        <v>76</v>
      </c>
      <c r="AY176" s="276" t="s">
        <v>156</v>
      </c>
    </row>
    <row r="177" spans="1:51" s="13" customFormat="1" ht="12">
      <c r="A177" s="13"/>
      <c r="B177" s="255"/>
      <c r="C177" s="256"/>
      <c r="D177" s="257" t="s">
        <v>225</v>
      </c>
      <c r="E177" s="258" t="s">
        <v>1</v>
      </c>
      <c r="F177" s="259" t="s">
        <v>272</v>
      </c>
      <c r="G177" s="256"/>
      <c r="H177" s="258" t="s">
        <v>1</v>
      </c>
      <c r="I177" s="260"/>
      <c r="J177" s="256"/>
      <c r="K177" s="256"/>
      <c r="L177" s="261"/>
      <c r="M177" s="262"/>
      <c r="N177" s="263"/>
      <c r="O177" s="263"/>
      <c r="P177" s="263"/>
      <c r="Q177" s="263"/>
      <c r="R177" s="263"/>
      <c r="S177" s="263"/>
      <c r="T177" s="26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5" t="s">
        <v>225</v>
      </c>
      <c r="AU177" s="265" t="s">
        <v>169</v>
      </c>
      <c r="AV177" s="13" t="s">
        <v>83</v>
      </c>
      <c r="AW177" s="13" t="s">
        <v>32</v>
      </c>
      <c r="AX177" s="13" t="s">
        <v>76</v>
      </c>
      <c r="AY177" s="265" t="s">
        <v>156</v>
      </c>
    </row>
    <row r="178" spans="1:51" s="14" customFormat="1" ht="12">
      <c r="A178" s="14"/>
      <c r="B178" s="266"/>
      <c r="C178" s="267"/>
      <c r="D178" s="257" t="s">
        <v>225</v>
      </c>
      <c r="E178" s="268" t="s">
        <v>1</v>
      </c>
      <c r="F178" s="269" t="s">
        <v>273</v>
      </c>
      <c r="G178" s="267"/>
      <c r="H178" s="270">
        <v>1.218</v>
      </c>
      <c r="I178" s="271"/>
      <c r="J178" s="267"/>
      <c r="K178" s="267"/>
      <c r="L178" s="272"/>
      <c r="M178" s="273"/>
      <c r="N178" s="274"/>
      <c r="O178" s="274"/>
      <c r="P178" s="274"/>
      <c r="Q178" s="274"/>
      <c r="R178" s="274"/>
      <c r="S178" s="274"/>
      <c r="T178" s="275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76" t="s">
        <v>225</v>
      </c>
      <c r="AU178" s="276" t="s">
        <v>169</v>
      </c>
      <c r="AV178" s="14" t="s">
        <v>85</v>
      </c>
      <c r="AW178" s="14" t="s">
        <v>32</v>
      </c>
      <c r="AX178" s="14" t="s">
        <v>76</v>
      </c>
      <c r="AY178" s="276" t="s">
        <v>156</v>
      </c>
    </row>
    <row r="179" spans="1:51" s="15" customFormat="1" ht="12">
      <c r="A179" s="15"/>
      <c r="B179" s="277"/>
      <c r="C179" s="278"/>
      <c r="D179" s="257" t="s">
        <v>225</v>
      </c>
      <c r="E179" s="279" t="s">
        <v>1</v>
      </c>
      <c r="F179" s="280" t="s">
        <v>228</v>
      </c>
      <c r="G179" s="278"/>
      <c r="H179" s="281">
        <v>2.793</v>
      </c>
      <c r="I179" s="282"/>
      <c r="J179" s="278"/>
      <c r="K179" s="278"/>
      <c r="L179" s="283"/>
      <c r="M179" s="284"/>
      <c r="N179" s="285"/>
      <c r="O179" s="285"/>
      <c r="P179" s="285"/>
      <c r="Q179" s="285"/>
      <c r="R179" s="285"/>
      <c r="S179" s="285"/>
      <c r="T179" s="286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87" t="s">
        <v>225</v>
      </c>
      <c r="AU179" s="287" t="s">
        <v>169</v>
      </c>
      <c r="AV179" s="15" t="s">
        <v>173</v>
      </c>
      <c r="AW179" s="15" t="s">
        <v>32</v>
      </c>
      <c r="AX179" s="15" t="s">
        <v>83</v>
      </c>
      <c r="AY179" s="287" t="s">
        <v>156</v>
      </c>
    </row>
    <row r="180" spans="1:65" s="2" customFormat="1" ht="21.75" customHeight="1">
      <c r="A180" s="39"/>
      <c r="B180" s="40"/>
      <c r="C180" s="227" t="s">
        <v>274</v>
      </c>
      <c r="D180" s="227" t="s">
        <v>159</v>
      </c>
      <c r="E180" s="228" t="s">
        <v>275</v>
      </c>
      <c r="F180" s="229" t="s">
        <v>276</v>
      </c>
      <c r="G180" s="230" t="s">
        <v>237</v>
      </c>
      <c r="H180" s="231">
        <v>168.49</v>
      </c>
      <c r="I180" s="232"/>
      <c r="J180" s="233">
        <f>ROUND(I180*H180,2)</f>
        <v>0</v>
      </c>
      <c r="K180" s="229" t="s">
        <v>218</v>
      </c>
      <c r="L180" s="45"/>
      <c r="M180" s="234" t="s">
        <v>1</v>
      </c>
      <c r="N180" s="235" t="s">
        <v>41</v>
      </c>
      <c r="O180" s="92"/>
      <c r="P180" s="236">
        <f>O180*H180</f>
        <v>0</v>
      </c>
      <c r="Q180" s="236">
        <v>0</v>
      </c>
      <c r="R180" s="236">
        <f>Q180*H180</f>
        <v>0</v>
      </c>
      <c r="S180" s="236">
        <v>0.007</v>
      </c>
      <c r="T180" s="237">
        <f>S180*H180</f>
        <v>1.17943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8" t="s">
        <v>173</v>
      </c>
      <c r="AT180" s="238" t="s">
        <v>159</v>
      </c>
      <c r="AU180" s="238" t="s">
        <v>169</v>
      </c>
      <c r="AY180" s="18" t="s">
        <v>156</v>
      </c>
      <c r="BE180" s="239">
        <f>IF(N180="základní",J180,0)</f>
        <v>0</v>
      </c>
      <c r="BF180" s="239">
        <f>IF(N180="snížená",J180,0)</f>
        <v>0</v>
      </c>
      <c r="BG180" s="239">
        <f>IF(N180="zákl. přenesená",J180,0)</f>
        <v>0</v>
      </c>
      <c r="BH180" s="239">
        <f>IF(N180="sníž. přenesená",J180,0)</f>
        <v>0</v>
      </c>
      <c r="BI180" s="239">
        <f>IF(N180="nulová",J180,0)</f>
        <v>0</v>
      </c>
      <c r="BJ180" s="18" t="s">
        <v>83</v>
      </c>
      <c r="BK180" s="239">
        <f>ROUND(I180*H180,2)</f>
        <v>0</v>
      </c>
      <c r="BL180" s="18" t="s">
        <v>173</v>
      </c>
      <c r="BM180" s="238" t="s">
        <v>277</v>
      </c>
    </row>
    <row r="181" spans="1:51" s="13" customFormat="1" ht="12">
      <c r="A181" s="13"/>
      <c r="B181" s="255"/>
      <c r="C181" s="256"/>
      <c r="D181" s="257" t="s">
        <v>225</v>
      </c>
      <c r="E181" s="258" t="s">
        <v>1</v>
      </c>
      <c r="F181" s="259" t="s">
        <v>278</v>
      </c>
      <c r="G181" s="256"/>
      <c r="H181" s="258" t="s">
        <v>1</v>
      </c>
      <c r="I181" s="260"/>
      <c r="J181" s="256"/>
      <c r="K181" s="256"/>
      <c r="L181" s="261"/>
      <c r="M181" s="262"/>
      <c r="N181" s="263"/>
      <c r="O181" s="263"/>
      <c r="P181" s="263"/>
      <c r="Q181" s="263"/>
      <c r="R181" s="263"/>
      <c r="S181" s="263"/>
      <c r="T181" s="26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5" t="s">
        <v>225</v>
      </c>
      <c r="AU181" s="265" t="s">
        <v>169</v>
      </c>
      <c r="AV181" s="13" t="s">
        <v>83</v>
      </c>
      <c r="AW181" s="13" t="s">
        <v>32</v>
      </c>
      <c r="AX181" s="13" t="s">
        <v>76</v>
      </c>
      <c r="AY181" s="265" t="s">
        <v>156</v>
      </c>
    </row>
    <row r="182" spans="1:51" s="14" customFormat="1" ht="12">
      <c r="A182" s="14"/>
      <c r="B182" s="266"/>
      <c r="C182" s="267"/>
      <c r="D182" s="257" t="s">
        <v>225</v>
      </c>
      <c r="E182" s="268" t="s">
        <v>1</v>
      </c>
      <c r="F182" s="269" t="s">
        <v>279</v>
      </c>
      <c r="G182" s="267"/>
      <c r="H182" s="270">
        <v>29.11</v>
      </c>
      <c r="I182" s="271"/>
      <c r="J182" s="267"/>
      <c r="K182" s="267"/>
      <c r="L182" s="272"/>
      <c r="M182" s="273"/>
      <c r="N182" s="274"/>
      <c r="O182" s="274"/>
      <c r="P182" s="274"/>
      <c r="Q182" s="274"/>
      <c r="R182" s="274"/>
      <c r="S182" s="274"/>
      <c r="T182" s="275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76" t="s">
        <v>225</v>
      </c>
      <c r="AU182" s="276" t="s">
        <v>169</v>
      </c>
      <c r="AV182" s="14" t="s">
        <v>85</v>
      </c>
      <c r="AW182" s="14" t="s">
        <v>32</v>
      </c>
      <c r="AX182" s="14" t="s">
        <v>76</v>
      </c>
      <c r="AY182" s="276" t="s">
        <v>156</v>
      </c>
    </row>
    <row r="183" spans="1:51" s="13" customFormat="1" ht="12">
      <c r="A183" s="13"/>
      <c r="B183" s="255"/>
      <c r="C183" s="256"/>
      <c r="D183" s="257" t="s">
        <v>225</v>
      </c>
      <c r="E183" s="258" t="s">
        <v>1</v>
      </c>
      <c r="F183" s="259" t="s">
        <v>280</v>
      </c>
      <c r="G183" s="256"/>
      <c r="H183" s="258" t="s">
        <v>1</v>
      </c>
      <c r="I183" s="260"/>
      <c r="J183" s="256"/>
      <c r="K183" s="256"/>
      <c r="L183" s="261"/>
      <c r="M183" s="262"/>
      <c r="N183" s="263"/>
      <c r="O183" s="263"/>
      <c r="P183" s="263"/>
      <c r="Q183" s="263"/>
      <c r="R183" s="263"/>
      <c r="S183" s="263"/>
      <c r="T183" s="264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65" t="s">
        <v>225</v>
      </c>
      <c r="AU183" s="265" t="s">
        <v>169</v>
      </c>
      <c r="AV183" s="13" t="s">
        <v>83</v>
      </c>
      <c r="AW183" s="13" t="s">
        <v>32</v>
      </c>
      <c r="AX183" s="13" t="s">
        <v>76</v>
      </c>
      <c r="AY183" s="265" t="s">
        <v>156</v>
      </c>
    </row>
    <row r="184" spans="1:51" s="14" customFormat="1" ht="12">
      <c r="A184" s="14"/>
      <c r="B184" s="266"/>
      <c r="C184" s="267"/>
      <c r="D184" s="257" t="s">
        <v>225</v>
      </c>
      <c r="E184" s="268" t="s">
        <v>1</v>
      </c>
      <c r="F184" s="269" t="s">
        <v>281</v>
      </c>
      <c r="G184" s="267"/>
      <c r="H184" s="270">
        <v>22.85</v>
      </c>
      <c r="I184" s="271"/>
      <c r="J184" s="267"/>
      <c r="K184" s="267"/>
      <c r="L184" s="272"/>
      <c r="M184" s="273"/>
      <c r="N184" s="274"/>
      <c r="O184" s="274"/>
      <c r="P184" s="274"/>
      <c r="Q184" s="274"/>
      <c r="R184" s="274"/>
      <c r="S184" s="274"/>
      <c r="T184" s="275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76" t="s">
        <v>225</v>
      </c>
      <c r="AU184" s="276" t="s">
        <v>169</v>
      </c>
      <c r="AV184" s="14" t="s">
        <v>85</v>
      </c>
      <c r="AW184" s="14" t="s">
        <v>32</v>
      </c>
      <c r="AX184" s="14" t="s">
        <v>76</v>
      </c>
      <c r="AY184" s="276" t="s">
        <v>156</v>
      </c>
    </row>
    <row r="185" spans="1:51" s="13" customFormat="1" ht="12">
      <c r="A185" s="13"/>
      <c r="B185" s="255"/>
      <c r="C185" s="256"/>
      <c r="D185" s="257" t="s">
        <v>225</v>
      </c>
      <c r="E185" s="258" t="s">
        <v>1</v>
      </c>
      <c r="F185" s="259" t="s">
        <v>282</v>
      </c>
      <c r="G185" s="256"/>
      <c r="H185" s="258" t="s">
        <v>1</v>
      </c>
      <c r="I185" s="260"/>
      <c r="J185" s="256"/>
      <c r="K185" s="256"/>
      <c r="L185" s="261"/>
      <c r="M185" s="262"/>
      <c r="N185" s="263"/>
      <c r="O185" s="263"/>
      <c r="P185" s="263"/>
      <c r="Q185" s="263"/>
      <c r="R185" s="263"/>
      <c r="S185" s="263"/>
      <c r="T185" s="26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5" t="s">
        <v>225</v>
      </c>
      <c r="AU185" s="265" t="s">
        <v>169</v>
      </c>
      <c r="AV185" s="13" t="s">
        <v>83</v>
      </c>
      <c r="AW185" s="13" t="s">
        <v>32</v>
      </c>
      <c r="AX185" s="13" t="s">
        <v>76</v>
      </c>
      <c r="AY185" s="265" t="s">
        <v>156</v>
      </c>
    </row>
    <row r="186" spans="1:51" s="14" customFormat="1" ht="12">
      <c r="A186" s="14"/>
      <c r="B186" s="266"/>
      <c r="C186" s="267"/>
      <c r="D186" s="257" t="s">
        <v>225</v>
      </c>
      <c r="E186" s="268" t="s">
        <v>1</v>
      </c>
      <c r="F186" s="269" t="s">
        <v>283</v>
      </c>
      <c r="G186" s="267"/>
      <c r="H186" s="270">
        <v>48.06</v>
      </c>
      <c r="I186" s="271"/>
      <c r="J186" s="267"/>
      <c r="K186" s="267"/>
      <c r="L186" s="272"/>
      <c r="M186" s="273"/>
      <c r="N186" s="274"/>
      <c r="O186" s="274"/>
      <c r="P186" s="274"/>
      <c r="Q186" s="274"/>
      <c r="R186" s="274"/>
      <c r="S186" s="274"/>
      <c r="T186" s="275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76" t="s">
        <v>225</v>
      </c>
      <c r="AU186" s="276" t="s">
        <v>169</v>
      </c>
      <c r="AV186" s="14" t="s">
        <v>85</v>
      </c>
      <c r="AW186" s="14" t="s">
        <v>32</v>
      </c>
      <c r="AX186" s="14" t="s">
        <v>76</v>
      </c>
      <c r="AY186" s="276" t="s">
        <v>156</v>
      </c>
    </row>
    <row r="187" spans="1:51" s="13" customFormat="1" ht="12">
      <c r="A187" s="13"/>
      <c r="B187" s="255"/>
      <c r="C187" s="256"/>
      <c r="D187" s="257" t="s">
        <v>225</v>
      </c>
      <c r="E187" s="258" t="s">
        <v>1</v>
      </c>
      <c r="F187" s="259" t="s">
        <v>284</v>
      </c>
      <c r="G187" s="256"/>
      <c r="H187" s="258" t="s">
        <v>1</v>
      </c>
      <c r="I187" s="260"/>
      <c r="J187" s="256"/>
      <c r="K187" s="256"/>
      <c r="L187" s="261"/>
      <c r="M187" s="262"/>
      <c r="N187" s="263"/>
      <c r="O187" s="263"/>
      <c r="P187" s="263"/>
      <c r="Q187" s="263"/>
      <c r="R187" s="263"/>
      <c r="S187" s="263"/>
      <c r="T187" s="264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5" t="s">
        <v>225</v>
      </c>
      <c r="AU187" s="265" t="s">
        <v>169</v>
      </c>
      <c r="AV187" s="13" t="s">
        <v>83</v>
      </c>
      <c r="AW187" s="13" t="s">
        <v>32</v>
      </c>
      <c r="AX187" s="13" t="s">
        <v>76</v>
      </c>
      <c r="AY187" s="265" t="s">
        <v>156</v>
      </c>
    </row>
    <row r="188" spans="1:51" s="14" customFormat="1" ht="12">
      <c r="A188" s="14"/>
      <c r="B188" s="266"/>
      <c r="C188" s="267"/>
      <c r="D188" s="257" t="s">
        <v>225</v>
      </c>
      <c r="E188" s="268" t="s">
        <v>1</v>
      </c>
      <c r="F188" s="269" t="s">
        <v>285</v>
      </c>
      <c r="G188" s="267"/>
      <c r="H188" s="270">
        <v>8.34</v>
      </c>
      <c r="I188" s="271"/>
      <c r="J188" s="267"/>
      <c r="K188" s="267"/>
      <c r="L188" s="272"/>
      <c r="M188" s="273"/>
      <c r="N188" s="274"/>
      <c r="O188" s="274"/>
      <c r="P188" s="274"/>
      <c r="Q188" s="274"/>
      <c r="R188" s="274"/>
      <c r="S188" s="274"/>
      <c r="T188" s="275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76" t="s">
        <v>225</v>
      </c>
      <c r="AU188" s="276" t="s">
        <v>169</v>
      </c>
      <c r="AV188" s="14" t="s">
        <v>85</v>
      </c>
      <c r="AW188" s="14" t="s">
        <v>32</v>
      </c>
      <c r="AX188" s="14" t="s">
        <v>76</v>
      </c>
      <c r="AY188" s="276" t="s">
        <v>156</v>
      </c>
    </row>
    <row r="189" spans="1:51" s="13" customFormat="1" ht="12">
      <c r="A189" s="13"/>
      <c r="B189" s="255"/>
      <c r="C189" s="256"/>
      <c r="D189" s="257" t="s">
        <v>225</v>
      </c>
      <c r="E189" s="258" t="s">
        <v>1</v>
      </c>
      <c r="F189" s="259" t="s">
        <v>286</v>
      </c>
      <c r="G189" s="256"/>
      <c r="H189" s="258" t="s">
        <v>1</v>
      </c>
      <c r="I189" s="260"/>
      <c r="J189" s="256"/>
      <c r="K189" s="256"/>
      <c r="L189" s="261"/>
      <c r="M189" s="262"/>
      <c r="N189" s="263"/>
      <c r="O189" s="263"/>
      <c r="P189" s="263"/>
      <c r="Q189" s="263"/>
      <c r="R189" s="263"/>
      <c r="S189" s="263"/>
      <c r="T189" s="264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5" t="s">
        <v>225</v>
      </c>
      <c r="AU189" s="265" t="s">
        <v>169</v>
      </c>
      <c r="AV189" s="13" t="s">
        <v>83</v>
      </c>
      <c r="AW189" s="13" t="s">
        <v>32</v>
      </c>
      <c r="AX189" s="13" t="s">
        <v>76</v>
      </c>
      <c r="AY189" s="265" t="s">
        <v>156</v>
      </c>
    </row>
    <row r="190" spans="1:51" s="14" customFormat="1" ht="12">
      <c r="A190" s="14"/>
      <c r="B190" s="266"/>
      <c r="C190" s="267"/>
      <c r="D190" s="257" t="s">
        <v>225</v>
      </c>
      <c r="E190" s="268" t="s">
        <v>1</v>
      </c>
      <c r="F190" s="269" t="s">
        <v>287</v>
      </c>
      <c r="G190" s="267"/>
      <c r="H190" s="270">
        <v>5.16</v>
      </c>
      <c r="I190" s="271"/>
      <c r="J190" s="267"/>
      <c r="K190" s="267"/>
      <c r="L190" s="272"/>
      <c r="M190" s="273"/>
      <c r="N190" s="274"/>
      <c r="O190" s="274"/>
      <c r="P190" s="274"/>
      <c r="Q190" s="274"/>
      <c r="R190" s="274"/>
      <c r="S190" s="274"/>
      <c r="T190" s="275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76" t="s">
        <v>225</v>
      </c>
      <c r="AU190" s="276" t="s">
        <v>169</v>
      </c>
      <c r="AV190" s="14" t="s">
        <v>85</v>
      </c>
      <c r="AW190" s="14" t="s">
        <v>32</v>
      </c>
      <c r="AX190" s="14" t="s">
        <v>76</v>
      </c>
      <c r="AY190" s="276" t="s">
        <v>156</v>
      </c>
    </row>
    <row r="191" spans="1:51" s="13" customFormat="1" ht="12">
      <c r="A191" s="13"/>
      <c r="B191" s="255"/>
      <c r="C191" s="256"/>
      <c r="D191" s="257" t="s">
        <v>225</v>
      </c>
      <c r="E191" s="258" t="s">
        <v>1</v>
      </c>
      <c r="F191" s="259" t="s">
        <v>288</v>
      </c>
      <c r="G191" s="256"/>
      <c r="H191" s="258" t="s">
        <v>1</v>
      </c>
      <c r="I191" s="260"/>
      <c r="J191" s="256"/>
      <c r="K191" s="256"/>
      <c r="L191" s="261"/>
      <c r="M191" s="262"/>
      <c r="N191" s="263"/>
      <c r="O191" s="263"/>
      <c r="P191" s="263"/>
      <c r="Q191" s="263"/>
      <c r="R191" s="263"/>
      <c r="S191" s="263"/>
      <c r="T191" s="264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5" t="s">
        <v>225</v>
      </c>
      <c r="AU191" s="265" t="s">
        <v>169</v>
      </c>
      <c r="AV191" s="13" t="s">
        <v>83</v>
      </c>
      <c r="AW191" s="13" t="s">
        <v>32</v>
      </c>
      <c r="AX191" s="13" t="s">
        <v>76</v>
      </c>
      <c r="AY191" s="265" t="s">
        <v>156</v>
      </c>
    </row>
    <row r="192" spans="1:51" s="14" customFormat="1" ht="12">
      <c r="A192" s="14"/>
      <c r="B192" s="266"/>
      <c r="C192" s="267"/>
      <c r="D192" s="257" t="s">
        <v>225</v>
      </c>
      <c r="E192" s="268" t="s">
        <v>1</v>
      </c>
      <c r="F192" s="269" t="s">
        <v>289</v>
      </c>
      <c r="G192" s="267"/>
      <c r="H192" s="270">
        <v>5.09</v>
      </c>
      <c r="I192" s="271"/>
      <c r="J192" s="267"/>
      <c r="K192" s="267"/>
      <c r="L192" s="272"/>
      <c r="M192" s="273"/>
      <c r="N192" s="274"/>
      <c r="O192" s="274"/>
      <c r="P192" s="274"/>
      <c r="Q192" s="274"/>
      <c r="R192" s="274"/>
      <c r="S192" s="274"/>
      <c r="T192" s="275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76" t="s">
        <v>225</v>
      </c>
      <c r="AU192" s="276" t="s">
        <v>169</v>
      </c>
      <c r="AV192" s="14" t="s">
        <v>85</v>
      </c>
      <c r="AW192" s="14" t="s">
        <v>32</v>
      </c>
      <c r="AX192" s="14" t="s">
        <v>76</v>
      </c>
      <c r="AY192" s="276" t="s">
        <v>156</v>
      </c>
    </row>
    <row r="193" spans="1:51" s="13" customFormat="1" ht="12">
      <c r="A193" s="13"/>
      <c r="B193" s="255"/>
      <c r="C193" s="256"/>
      <c r="D193" s="257" t="s">
        <v>225</v>
      </c>
      <c r="E193" s="258" t="s">
        <v>1</v>
      </c>
      <c r="F193" s="259" t="s">
        <v>290</v>
      </c>
      <c r="G193" s="256"/>
      <c r="H193" s="258" t="s">
        <v>1</v>
      </c>
      <c r="I193" s="260"/>
      <c r="J193" s="256"/>
      <c r="K193" s="256"/>
      <c r="L193" s="261"/>
      <c r="M193" s="262"/>
      <c r="N193" s="263"/>
      <c r="O193" s="263"/>
      <c r="P193" s="263"/>
      <c r="Q193" s="263"/>
      <c r="R193" s="263"/>
      <c r="S193" s="263"/>
      <c r="T193" s="264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5" t="s">
        <v>225</v>
      </c>
      <c r="AU193" s="265" t="s">
        <v>169</v>
      </c>
      <c r="AV193" s="13" t="s">
        <v>83</v>
      </c>
      <c r="AW193" s="13" t="s">
        <v>32</v>
      </c>
      <c r="AX193" s="13" t="s">
        <v>76</v>
      </c>
      <c r="AY193" s="265" t="s">
        <v>156</v>
      </c>
    </row>
    <row r="194" spans="1:51" s="14" customFormat="1" ht="12">
      <c r="A194" s="14"/>
      <c r="B194" s="266"/>
      <c r="C194" s="267"/>
      <c r="D194" s="257" t="s">
        <v>225</v>
      </c>
      <c r="E194" s="268" t="s">
        <v>1</v>
      </c>
      <c r="F194" s="269" t="s">
        <v>291</v>
      </c>
      <c r="G194" s="267"/>
      <c r="H194" s="270">
        <v>2.19</v>
      </c>
      <c r="I194" s="271"/>
      <c r="J194" s="267"/>
      <c r="K194" s="267"/>
      <c r="L194" s="272"/>
      <c r="M194" s="273"/>
      <c r="N194" s="274"/>
      <c r="O194" s="274"/>
      <c r="P194" s="274"/>
      <c r="Q194" s="274"/>
      <c r="R194" s="274"/>
      <c r="S194" s="274"/>
      <c r="T194" s="275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76" t="s">
        <v>225</v>
      </c>
      <c r="AU194" s="276" t="s">
        <v>169</v>
      </c>
      <c r="AV194" s="14" t="s">
        <v>85</v>
      </c>
      <c r="AW194" s="14" t="s">
        <v>32</v>
      </c>
      <c r="AX194" s="14" t="s">
        <v>76</v>
      </c>
      <c r="AY194" s="276" t="s">
        <v>156</v>
      </c>
    </row>
    <row r="195" spans="1:51" s="13" customFormat="1" ht="12">
      <c r="A195" s="13"/>
      <c r="B195" s="255"/>
      <c r="C195" s="256"/>
      <c r="D195" s="257" t="s">
        <v>225</v>
      </c>
      <c r="E195" s="258" t="s">
        <v>1</v>
      </c>
      <c r="F195" s="259" t="s">
        <v>292</v>
      </c>
      <c r="G195" s="256"/>
      <c r="H195" s="258" t="s">
        <v>1</v>
      </c>
      <c r="I195" s="260"/>
      <c r="J195" s="256"/>
      <c r="K195" s="256"/>
      <c r="L195" s="261"/>
      <c r="M195" s="262"/>
      <c r="N195" s="263"/>
      <c r="O195" s="263"/>
      <c r="P195" s="263"/>
      <c r="Q195" s="263"/>
      <c r="R195" s="263"/>
      <c r="S195" s="263"/>
      <c r="T195" s="264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5" t="s">
        <v>225</v>
      </c>
      <c r="AU195" s="265" t="s">
        <v>169</v>
      </c>
      <c r="AV195" s="13" t="s">
        <v>83</v>
      </c>
      <c r="AW195" s="13" t="s">
        <v>32</v>
      </c>
      <c r="AX195" s="13" t="s">
        <v>76</v>
      </c>
      <c r="AY195" s="265" t="s">
        <v>156</v>
      </c>
    </row>
    <row r="196" spans="1:51" s="14" customFormat="1" ht="12">
      <c r="A196" s="14"/>
      <c r="B196" s="266"/>
      <c r="C196" s="267"/>
      <c r="D196" s="257" t="s">
        <v>225</v>
      </c>
      <c r="E196" s="268" t="s">
        <v>1</v>
      </c>
      <c r="F196" s="269" t="s">
        <v>293</v>
      </c>
      <c r="G196" s="267"/>
      <c r="H196" s="270">
        <v>3.57</v>
      </c>
      <c r="I196" s="271"/>
      <c r="J196" s="267"/>
      <c r="K196" s="267"/>
      <c r="L196" s="272"/>
      <c r="M196" s="273"/>
      <c r="N196" s="274"/>
      <c r="O196" s="274"/>
      <c r="P196" s="274"/>
      <c r="Q196" s="274"/>
      <c r="R196" s="274"/>
      <c r="S196" s="274"/>
      <c r="T196" s="275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76" t="s">
        <v>225</v>
      </c>
      <c r="AU196" s="276" t="s">
        <v>169</v>
      </c>
      <c r="AV196" s="14" t="s">
        <v>85</v>
      </c>
      <c r="AW196" s="14" t="s">
        <v>32</v>
      </c>
      <c r="AX196" s="14" t="s">
        <v>76</v>
      </c>
      <c r="AY196" s="276" t="s">
        <v>156</v>
      </c>
    </row>
    <row r="197" spans="1:51" s="13" customFormat="1" ht="12">
      <c r="A197" s="13"/>
      <c r="B197" s="255"/>
      <c r="C197" s="256"/>
      <c r="D197" s="257" t="s">
        <v>225</v>
      </c>
      <c r="E197" s="258" t="s">
        <v>1</v>
      </c>
      <c r="F197" s="259" t="s">
        <v>294</v>
      </c>
      <c r="G197" s="256"/>
      <c r="H197" s="258" t="s">
        <v>1</v>
      </c>
      <c r="I197" s="260"/>
      <c r="J197" s="256"/>
      <c r="K197" s="256"/>
      <c r="L197" s="261"/>
      <c r="M197" s="262"/>
      <c r="N197" s="263"/>
      <c r="O197" s="263"/>
      <c r="P197" s="263"/>
      <c r="Q197" s="263"/>
      <c r="R197" s="263"/>
      <c r="S197" s="263"/>
      <c r="T197" s="264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5" t="s">
        <v>225</v>
      </c>
      <c r="AU197" s="265" t="s">
        <v>169</v>
      </c>
      <c r="AV197" s="13" t="s">
        <v>83</v>
      </c>
      <c r="AW197" s="13" t="s">
        <v>32</v>
      </c>
      <c r="AX197" s="13" t="s">
        <v>76</v>
      </c>
      <c r="AY197" s="265" t="s">
        <v>156</v>
      </c>
    </row>
    <row r="198" spans="1:51" s="14" customFormat="1" ht="12">
      <c r="A198" s="14"/>
      <c r="B198" s="266"/>
      <c r="C198" s="267"/>
      <c r="D198" s="257" t="s">
        <v>225</v>
      </c>
      <c r="E198" s="268" t="s">
        <v>1</v>
      </c>
      <c r="F198" s="269" t="s">
        <v>295</v>
      </c>
      <c r="G198" s="267"/>
      <c r="H198" s="270">
        <v>3.77</v>
      </c>
      <c r="I198" s="271"/>
      <c r="J198" s="267"/>
      <c r="K198" s="267"/>
      <c r="L198" s="272"/>
      <c r="M198" s="273"/>
      <c r="N198" s="274"/>
      <c r="O198" s="274"/>
      <c r="P198" s="274"/>
      <c r="Q198" s="274"/>
      <c r="R198" s="274"/>
      <c r="S198" s="274"/>
      <c r="T198" s="275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76" t="s">
        <v>225</v>
      </c>
      <c r="AU198" s="276" t="s">
        <v>169</v>
      </c>
      <c r="AV198" s="14" t="s">
        <v>85</v>
      </c>
      <c r="AW198" s="14" t="s">
        <v>32</v>
      </c>
      <c r="AX198" s="14" t="s">
        <v>76</v>
      </c>
      <c r="AY198" s="276" t="s">
        <v>156</v>
      </c>
    </row>
    <row r="199" spans="1:51" s="13" customFormat="1" ht="12">
      <c r="A199" s="13"/>
      <c r="B199" s="255"/>
      <c r="C199" s="256"/>
      <c r="D199" s="257" t="s">
        <v>225</v>
      </c>
      <c r="E199" s="258" t="s">
        <v>1</v>
      </c>
      <c r="F199" s="259" t="s">
        <v>296</v>
      </c>
      <c r="G199" s="256"/>
      <c r="H199" s="258" t="s">
        <v>1</v>
      </c>
      <c r="I199" s="260"/>
      <c r="J199" s="256"/>
      <c r="K199" s="256"/>
      <c r="L199" s="261"/>
      <c r="M199" s="262"/>
      <c r="N199" s="263"/>
      <c r="O199" s="263"/>
      <c r="P199" s="263"/>
      <c r="Q199" s="263"/>
      <c r="R199" s="263"/>
      <c r="S199" s="263"/>
      <c r="T199" s="264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5" t="s">
        <v>225</v>
      </c>
      <c r="AU199" s="265" t="s">
        <v>169</v>
      </c>
      <c r="AV199" s="13" t="s">
        <v>83</v>
      </c>
      <c r="AW199" s="13" t="s">
        <v>32</v>
      </c>
      <c r="AX199" s="13" t="s">
        <v>76</v>
      </c>
      <c r="AY199" s="265" t="s">
        <v>156</v>
      </c>
    </row>
    <row r="200" spans="1:51" s="14" customFormat="1" ht="12">
      <c r="A200" s="14"/>
      <c r="B200" s="266"/>
      <c r="C200" s="267"/>
      <c r="D200" s="257" t="s">
        <v>225</v>
      </c>
      <c r="E200" s="268" t="s">
        <v>1</v>
      </c>
      <c r="F200" s="269" t="s">
        <v>297</v>
      </c>
      <c r="G200" s="267"/>
      <c r="H200" s="270">
        <v>2.06</v>
      </c>
      <c r="I200" s="271"/>
      <c r="J200" s="267"/>
      <c r="K200" s="267"/>
      <c r="L200" s="272"/>
      <c r="M200" s="273"/>
      <c r="N200" s="274"/>
      <c r="O200" s="274"/>
      <c r="P200" s="274"/>
      <c r="Q200" s="274"/>
      <c r="R200" s="274"/>
      <c r="S200" s="274"/>
      <c r="T200" s="275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76" t="s">
        <v>225</v>
      </c>
      <c r="AU200" s="276" t="s">
        <v>169</v>
      </c>
      <c r="AV200" s="14" t="s">
        <v>85</v>
      </c>
      <c r="AW200" s="14" t="s">
        <v>32</v>
      </c>
      <c r="AX200" s="14" t="s">
        <v>76</v>
      </c>
      <c r="AY200" s="276" t="s">
        <v>156</v>
      </c>
    </row>
    <row r="201" spans="1:51" s="13" customFormat="1" ht="12">
      <c r="A201" s="13"/>
      <c r="B201" s="255"/>
      <c r="C201" s="256"/>
      <c r="D201" s="257" t="s">
        <v>225</v>
      </c>
      <c r="E201" s="258" t="s">
        <v>1</v>
      </c>
      <c r="F201" s="259" t="s">
        <v>298</v>
      </c>
      <c r="G201" s="256"/>
      <c r="H201" s="258" t="s">
        <v>1</v>
      </c>
      <c r="I201" s="260"/>
      <c r="J201" s="256"/>
      <c r="K201" s="256"/>
      <c r="L201" s="261"/>
      <c r="M201" s="262"/>
      <c r="N201" s="263"/>
      <c r="O201" s="263"/>
      <c r="P201" s="263"/>
      <c r="Q201" s="263"/>
      <c r="R201" s="263"/>
      <c r="S201" s="263"/>
      <c r="T201" s="264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5" t="s">
        <v>225</v>
      </c>
      <c r="AU201" s="265" t="s">
        <v>169</v>
      </c>
      <c r="AV201" s="13" t="s">
        <v>83</v>
      </c>
      <c r="AW201" s="13" t="s">
        <v>32</v>
      </c>
      <c r="AX201" s="13" t="s">
        <v>76</v>
      </c>
      <c r="AY201" s="265" t="s">
        <v>156</v>
      </c>
    </row>
    <row r="202" spans="1:51" s="14" customFormat="1" ht="12">
      <c r="A202" s="14"/>
      <c r="B202" s="266"/>
      <c r="C202" s="267"/>
      <c r="D202" s="257" t="s">
        <v>225</v>
      </c>
      <c r="E202" s="268" t="s">
        <v>1</v>
      </c>
      <c r="F202" s="269" t="s">
        <v>299</v>
      </c>
      <c r="G202" s="267"/>
      <c r="H202" s="270">
        <v>1.36</v>
      </c>
      <c r="I202" s="271"/>
      <c r="J202" s="267"/>
      <c r="K202" s="267"/>
      <c r="L202" s="272"/>
      <c r="M202" s="273"/>
      <c r="N202" s="274"/>
      <c r="O202" s="274"/>
      <c r="P202" s="274"/>
      <c r="Q202" s="274"/>
      <c r="R202" s="274"/>
      <c r="S202" s="274"/>
      <c r="T202" s="275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76" t="s">
        <v>225</v>
      </c>
      <c r="AU202" s="276" t="s">
        <v>169</v>
      </c>
      <c r="AV202" s="14" t="s">
        <v>85</v>
      </c>
      <c r="AW202" s="14" t="s">
        <v>32</v>
      </c>
      <c r="AX202" s="14" t="s">
        <v>76</v>
      </c>
      <c r="AY202" s="276" t="s">
        <v>156</v>
      </c>
    </row>
    <row r="203" spans="1:51" s="13" customFormat="1" ht="12">
      <c r="A203" s="13"/>
      <c r="B203" s="255"/>
      <c r="C203" s="256"/>
      <c r="D203" s="257" t="s">
        <v>225</v>
      </c>
      <c r="E203" s="258" t="s">
        <v>1</v>
      </c>
      <c r="F203" s="259" t="s">
        <v>300</v>
      </c>
      <c r="G203" s="256"/>
      <c r="H203" s="258" t="s">
        <v>1</v>
      </c>
      <c r="I203" s="260"/>
      <c r="J203" s="256"/>
      <c r="K203" s="256"/>
      <c r="L203" s="261"/>
      <c r="M203" s="262"/>
      <c r="N203" s="263"/>
      <c r="O203" s="263"/>
      <c r="P203" s="263"/>
      <c r="Q203" s="263"/>
      <c r="R203" s="263"/>
      <c r="S203" s="263"/>
      <c r="T203" s="264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5" t="s">
        <v>225</v>
      </c>
      <c r="AU203" s="265" t="s">
        <v>169</v>
      </c>
      <c r="AV203" s="13" t="s">
        <v>83</v>
      </c>
      <c r="AW203" s="13" t="s">
        <v>32</v>
      </c>
      <c r="AX203" s="13" t="s">
        <v>76</v>
      </c>
      <c r="AY203" s="265" t="s">
        <v>156</v>
      </c>
    </row>
    <row r="204" spans="1:51" s="14" customFormat="1" ht="12">
      <c r="A204" s="14"/>
      <c r="B204" s="266"/>
      <c r="C204" s="267"/>
      <c r="D204" s="257" t="s">
        <v>225</v>
      </c>
      <c r="E204" s="268" t="s">
        <v>1</v>
      </c>
      <c r="F204" s="269" t="s">
        <v>301</v>
      </c>
      <c r="G204" s="267"/>
      <c r="H204" s="270">
        <v>29.25</v>
      </c>
      <c r="I204" s="271"/>
      <c r="J204" s="267"/>
      <c r="K204" s="267"/>
      <c r="L204" s="272"/>
      <c r="M204" s="273"/>
      <c r="N204" s="274"/>
      <c r="O204" s="274"/>
      <c r="P204" s="274"/>
      <c r="Q204" s="274"/>
      <c r="R204" s="274"/>
      <c r="S204" s="274"/>
      <c r="T204" s="275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76" t="s">
        <v>225</v>
      </c>
      <c r="AU204" s="276" t="s">
        <v>169</v>
      </c>
      <c r="AV204" s="14" t="s">
        <v>85</v>
      </c>
      <c r="AW204" s="14" t="s">
        <v>32</v>
      </c>
      <c r="AX204" s="14" t="s">
        <v>76</v>
      </c>
      <c r="AY204" s="276" t="s">
        <v>156</v>
      </c>
    </row>
    <row r="205" spans="1:51" s="13" customFormat="1" ht="12">
      <c r="A205" s="13"/>
      <c r="B205" s="255"/>
      <c r="C205" s="256"/>
      <c r="D205" s="257" t="s">
        <v>225</v>
      </c>
      <c r="E205" s="258" t="s">
        <v>1</v>
      </c>
      <c r="F205" s="259" t="s">
        <v>302</v>
      </c>
      <c r="G205" s="256"/>
      <c r="H205" s="258" t="s">
        <v>1</v>
      </c>
      <c r="I205" s="260"/>
      <c r="J205" s="256"/>
      <c r="K205" s="256"/>
      <c r="L205" s="261"/>
      <c r="M205" s="262"/>
      <c r="N205" s="263"/>
      <c r="O205" s="263"/>
      <c r="P205" s="263"/>
      <c r="Q205" s="263"/>
      <c r="R205" s="263"/>
      <c r="S205" s="263"/>
      <c r="T205" s="264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5" t="s">
        <v>225</v>
      </c>
      <c r="AU205" s="265" t="s">
        <v>169</v>
      </c>
      <c r="AV205" s="13" t="s">
        <v>83</v>
      </c>
      <c r="AW205" s="13" t="s">
        <v>32</v>
      </c>
      <c r="AX205" s="13" t="s">
        <v>76</v>
      </c>
      <c r="AY205" s="265" t="s">
        <v>156</v>
      </c>
    </row>
    <row r="206" spans="1:51" s="14" customFormat="1" ht="12">
      <c r="A206" s="14"/>
      <c r="B206" s="266"/>
      <c r="C206" s="267"/>
      <c r="D206" s="257" t="s">
        <v>225</v>
      </c>
      <c r="E206" s="268" t="s">
        <v>1</v>
      </c>
      <c r="F206" s="269" t="s">
        <v>303</v>
      </c>
      <c r="G206" s="267"/>
      <c r="H206" s="270">
        <v>2.5</v>
      </c>
      <c r="I206" s="271"/>
      <c r="J206" s="267"/>
      <c r="K206" s="267"/>
      <c r="L206" s="272"/>
      <c r="M206" s="273"/>
      <c r="N206" s="274"/>
      <c r="O206" s="274"/>
      <c r="P206" s="274"/>
      <c r="Q206" s="274"/>
      <c r="R206" s="274"/>
      <c r="S206" s="274"/>
      <c r="T206" s="275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76" t="s">
        <v>225</v>
      </c>
      <c r="AU206" s="276" t="s">
        <v>169</v>
      </c>
      <c r="AV206" s="14" t="s">
        <v>85</v>
      </c>
      <c r="AW206" s="14" t="s">
        <v>32</v>
      </c>
      <c r="AX206" s="14" t="s">
        <v>76</v>
      </c>
      <c r="AY206" s="276" t="s">
        <v>156</v>
      </c>
    </row>
    <row r="207" spans="1:51" s="13" customFormat="1" ht="12">
      <c r="A207" s="13"/>
      <c r="B207" s="255"/>
      <c r="C207" s="256"/>
      <c r="D207" s="257" t="s">
        <v>225</v>
      </c>
      <c r="E207" s="258" t="s">
        <v>1</v>
      </c>
      <c r="F207" s="259" t="s">
        <v>304</v>
      </c>
      <c r="G207" s="256"/>
      <c r="H207" s="258" t="s">
        <v>1</v>
      </c>
      <c r="I207" s="260"/>
      <c r="J207" s="256"/>
      <c r="K207" s="256"/>
      <c r="L207" s="261"/>
      <c r="M207" s="262"/>
      <c r="N207" s="263"/>
      <c r="O207" s="263"/>
      <c r="P207" s="263"/>
      <c r="Q207" s="263"/>
      <c r="R207" s="263"/>
      <c r="S207" s="263"/>
      <c r="T207" s="264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5" t="s">
        <v>225</v>
      </c>
      <c r="AU207" s="265" t="s">
        <v>169</v>
      </c>
      <c r="AV207" s="13" t="s">
        <v>83</v>
      </c>
      <c r="AW207" s="13" t="s">
        <v>32</v>
      </c>
      <c r="AX207" s="13" t="s">
        <v>76</v>
      </c>
      <c r="AY207" s="265" t="s">
        <v>156</v>
      </c>
    </row>
    <row r="208" spans="1:51" s="14" customFormat="1" ht="12">
      <c r="A208" s="14"/>
      <c r="B208" s="266"/>
      <c r="C208" s="267"/>
      <c r="D208" s="257" t="s">
        <v>225</v>
      </c>
      <c r="E208" s="268" t="s">
        <v>1</v>
      </c>
      <c r="F208" s="269" t="s">
        <v>305</v>
      </c>
      <c r="G208" s="267"/>
      <c r="H208" s="270">
        <v>5.18</v>
      </c>
      <c r="I208" s="271"/>
      <c r="J208" s="267"/>
      <c r="K208" s="267"/>
      <c r="L208" s="272"/>
      <c r="M208" s="273"/>
      <c r="N208" s="274"/>
      <c r="O208" s="274"/>
      <c r="P208" s="274"/>
      <c r="Q208" s="274"/>
      <c r="R208" s="274"/>
      <c r="S208" s="274"/>
      <c r="T208" s="275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76" t="s">
        <v>225</v>
      </c>
      <c r="AU208" s="276" t="s">
        <v>169</v>
      </c>
      <c r="AV208" s="14" t="s">
        <v>85</v>
      </c>
      <c r="AW208" s="14" t="s">
        <v>32</v>
      </c>
      <c r="AX208" s="14" t="s">
        <v>76</v>
      </c>
      <c r="AY208" s="276" t="s">
        <v>156</v>
      </c>
    </row>
    <row r="209" spans="1:51" s="15" customFormat="1" ht="12">
      <c r="A209" s="15"/>
      <c r="B209" s="277"/>
      <c r="C209" s="278"/>
      <c r="D209" s="257" t="s">
        <v>225</v>
      </c>
      <c r="E209" s="279" t="s">
        <v>1</v>
      </c>
      <c r="F209" s="280" t="s">
        <v>228</v>
      </c>
      <c r="G209" s="278"/>
      <c r="H209" s="281">
        <v>168.49000000000004</v>
      </c>
      <c r="I209" s="282"/>
      <c r="J209" s="278"/>
      <c r="K209" s="278"/>
      <c r="L209" s="283"/>
      <c r="M209" s="284"/>
      <c r="N209" s="285"/>
      <c r="O209" s="285"/>
      <c r="P209" s="285"/>
      <c r="Q209" s="285"/>
      <c r="R209" s="285"/>
      <c r="S209" s="285"/>
      <c r="T209" s="286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87" t="s">
        <v>225</v>
      </c>
      <c r="AU209" s="287" t="s">
        <v>169</v>
      </c>
      <c r="AV209" s="15" t="s">
        <v>173</v>
      </c>
      <c r="AW209" s="15" t="s">
        <v>32</v>
      </c>
      <c r="AX209" s="15" t="s">
        <v>83</v>
      </c>
      <c r="AY209" s="287" t="s">
        <v>156</v>
      </c>
    </row>
    <row r="210" spans="1:65" s="2" customFormat="1" ht="24.15" customHeight="1">
      <c r="A210" s="39"/>
      <c r="B210" s="40"/>
      <c r="C210" s="227" t="s">
        <v>306</v>
      </c>
      <c r="D210" s="227" t="s">
        <v>159</v>
      </c>
      <c r="E210" s="228" t="s">
        <v>307</v>
      </c>
      <c r="F210" s="229" t="s">
        <v>308</v>
      </c>
      <c r="G210" s="230" t="s">
        <v>237</v>
      </c>
      <c r="H210" s="231">
        <v>1104.6</v>
      </c>
      <c r="I210" s="232"/>
      <c r="J210" s="233">
        <f>ROUND(I210*H210,2)</f>
        <v>0</v>
      </c>
      <c r="K210" s="229" t="s">
        <v>218</v>
      </c>
      <c r="L210" s="45"/>
      <c r="M210" s="234" t="s">
        <v>1</v>
      </c>
      <c r="N210" s="235" t="s">
        <v>41</v>
      </c>
      <c r="O210" s="92"/>
      <c r="P210" s="236">
        <f>O210*H210</f>
        <v>0</v>
      </c>
      <c r="Q210" s="236">
        <v>0</v>
      </c>
      <c r="R210" s="236">
        <f>Q210*H210</f>
        <v>0</v>
      </c>
      <c r="S210" s="236">
        <v>0.002</v>
      </c>
      <c r="T210" s="237">
        <f>S210*H210</f>
        <v>2.2092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8" t="s">
        <v>173</v>
      </c>
      <c r="AT210" s="238" t="s">
        <v>159</v>
      </c>
      <c r="AU210" s="238" t="s">
        <v>169</v>
      </c>
      <c r="AY210" s="18" t="s">
        <v>156</v>
      </c>
      <c r="BE210" s="239">
        <f>IF(N210="základní",J210,0)</f>
        <v>0</v>
      </c>
      <c r="BF210" s="239">
        <f>IF(N210="snížená",J210,0)</f>
        <v>0</v>
      </c>
      <c r="BG210" s="239">
        <f>IF(N210="zákl. přenesená",J210,0)</f>
        <v>0</v>
      </c>
      <c r="BH210" s="239">
        <f>IF(N210="sníž. přenesená",J210,0)</f>
        <v>0</v>
      </c>
      <c r="BI210" s="239">
        <f>IF(N210="nulová",J210,0)</f>
        <v>0</v>
      </c>
      <c r="BJ210" s="18" t="s">
        <v>83</v>
      </c>
      <c r="BK210" s="239">
        <f>ROUND(I210*H210,2)</f>
        <v>0</v>
      </c>
      <c r="BL210" s="18" t="s">
        <v>173</v>
      </c>
      <c r="BM210" s="238" t="s">
        <v>309</v>
      </c>
    </row>
    <row r="211" spans="1:51" s="13" customFormat="1" ht="12">
      <c r="A211" s="13"/>
      <c r="B211" s="255"/>
      <c r="C211" s="256"/>
      <c r="D211" s="257" t="s">
        <v>225</v>
      </c>
      <c r="E211" s="258" t="s">
        <v>1</v>
      </c>
      <c r="F211" s="259" t="s">
        <v>278</v>
      </c>
      <c r="G211" s="256"/>
      <c r="H211" s="258" t="s">
        <v>1</v>
      </c>
      <c r="I211" s="260"/>
      <c r="J211" s="256"/>
      <c r="K211" s="256"/>
      <c r="L211" s="261"/>
      <c r="M211" s="262"/>
      <c r="N211" s="263"/>
      <c r="O211" s="263"/>
      <c r="P211" s="263"/>
      <c r="Q211" s="263"/>
      <c r="R211" s="263"/>
      <c r="S211" s="263"/>
      <c r="T211" s="264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65" t="s">
        <v>225</v>
      </c>
      <c r="AU211" s="265" t="s">
        <v>169</v>
      </c>
      <c r="AV211" s="13" t="s">
        <v>83</v>
      </c>
      <c r="AW211" s="13" t="s">
        <v>32</v>
      </c>
      <c r="AX211" s="13" t="s">
        <v>76</v>
      </c>
      <c r="AY211" s="265" t="s">
        <v>156</v>
      </c>
    </row>
    <row r="212" spans="1:51" s="14" customFormat="1" ht="12">
      <c r="A212" s="14"/>
      <c r="B212" s="266"/>
      <c r="C212" s="267"/>
      <c r="D212" s="257" t="s">
        <v>225</v>
      </c>
      <c r="E212" s="268" t="s">
        <v>1</v>
      </c>
      <c r="F212" s="269" t="s">
        <v>310</v>
      </c>
      <c r="G212" s="267"/>
      <c r="H212" s="270">
        <v>203.77</v>
      </c>
      <c r="I212" s="271"/>
      <c r="J212" s="267"/>
      <c r="K212" s="267"/>
      <c r="L212" s="272"/>
      <c r="M212" s="273"/>
      <c r="N212" s="274"/>
      <c r="O212" s="274"/>
      <c r="P212" s="274"/>
      <c r="Q212" s="274"/>
      <c r="R212" s="274"/>
      <c r="S212" s="274"/>
      <c r="T212" s="275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76" t="s">
        <v>225</v>
      </c>
      <c r="AU212" s="276" t="s">
        <v>169</v>
      </c>
      <c r="AV212" s="14" t="s">
        <v>85</v>
      </c>
      <c r="AW212" s="14" t="s">
        <v>32</v>
      </c>
      <c r="AX212" s="14" t="s">
        <v>76</v>
      </c>
      <c r="AY212" s="276" t="s">
        <v>156</v>
      </c>
    </row>
    <row r="213" spans="1:51" s="13" customFormat="1" ht="12">
      <c r="A213" s="13"/>
      <c r="B213" s="255"/>
      <c r="C213" s="256"/>
      <c r="D213" s="257" t="s">
        <v>225</v>
      </c>
      <c r="E213" s="258" t="s">
        <v>1</v>
      </c>
      <c r="F213" s="259" t="s">
        <v>280</v>
      </c>
      <c r="G213" s="256"/>
      <c r="H213" s="258" t="s">
        <v>1</v>
      </c>
      <c r="I213" s="260"/>
      <c r="J213" s="256"/>
      <c r="K213" s="256"/>
      <c r="L213" s="261"/>
      <c r="M213" s="262"/>
      <c r="N213" s="263"/>
      <c r="O213" s="263"/>
      <c r="P213" s="263"/>
      <c r="Q213" s="263"/>
      <c r="R213" s="263"/>
      <c r="S213" s="263"/>
      <c r="T213" s="264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5" t="s">
        <v>225</v>
      </c>
      <c r="AU213" s="265" t="s">
        <v>169</v>
      </c>
      <c r="AV213" s="13" t="s">
        <v>83</v>
      </c>
      <c r="AW213" s="13" t="s">
        <v>32</v>
      </c>
      <c r="AX213" s="13" t="s">
        <v>76</v>
      </c>
      <c r="AY213" s="265" t="s">
        <v>156</v>
      </c>
    </row>
    <row r="214" spans="1:51" s="14" customFormat="1" ht="12">
      <c r="A214" s="14"/>
      <c r="B214" s="266"/>
      <c r="C214" s="267"/>
      <c r="D214" s="257" t="s">
        <v>225</v>
      </c>
      <c r="E214" s="268" t="s">
        <v>1</v>
      </c>
      <c r="F214" s="269" t="s">
        <v>311</v>
      </c>
      <c r="G214" s="267"/>
      <c r="H214" s="270">
        <v>159.95</v>
      </c>
      <c r="I214" s="271"/>
      <c r="J214" s="267"/>
      <c r="K214" s="267"/>
      <c r="L214" s="272"/>
      <c r="M214" s="273"/>
      <c r="N214" s="274"/>
      <c r="O214" s="274"/>
      <c r="P214" s="274"/>
      <c r="Q214" s="274"/>
      <c r="R214" s="274"/>
      <c r="S214" s="274"/>
      <c r="T214" s="275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76" t="s">
        <v>225</v>
      </c>
      <c r="AU214" s="276" t="s">
        <v>169</v>
      </c>
      <c r="AV214" s="14" t="s">
        <v>85</v>
      </c>
      <c r="AW214" s="14" t="s">
        <v>32</v>
      </c>
      <c r="AX214" s="14" t="s">
        <v>76</v>
      </c>
      <c r="AY214" s="276" t="s">
        <v>156</v>
      </c>
    </row>
    <row r="215" spans="1:51" s="13" customFormat="1" ht="12">
      <c r="A215" s="13"/>
      <c r="B215" s="255"/>
      <c r="C215" s="256"/>
      <c r="D215" s="257" t="s">
        <v>225</v>
      </c>
      <c r="E215" s="258" t="s">
        <v>1</v>
      </c>
      <c r="F215" s="259" t="s">
        <v>282</v>
      </c>
      <c r="G215" s="256"/>
      <c r="H215" s="258" t="s">
        <v>1</v>
      </c>
      <c r="I215" s="260"/>
      <c r="J215" s="256"/>
      <c r="K215" s="256"/>
      <c r="L215" s="261"/>
      <c r="M215" s="262"/>
      <c r="N215" s="263"/>
      <c r="O215" s="263"/>
      <c r="P215" s="263"/>
      <c r="Q215" s="263"/>
      <c r="R215" s="263"/>
      <c r="S215" s="263"/>
      <c r="T215" s="264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5" t="s">
        <v>225</v>
      </c>
      <c r="AU215" s="265" t="s">
        <v>169</v>
      </c>
      <c r="AV215" s="13" t="s">
        <v>83</v>
      </c>
      <c r="AW215" s="13" t="s">
        <v>32</v>
      </c>
      <c r="AX215" s="13" t="s">
        <v>76</v>
      </c>
      <c r="AY215" s="265" t="s">
        <v>156</v>
      </c>
    </row>
    <row r="216" spans="1:51" s="14" customFormat="1" ht="12">
      <c r="A216" s="14"/>
      <c r="B216" s="266"/>
      <c r="C216" s="267"/>
      <c r="D216" s="257" t="s">
        <v>225</v>
      </c>
      <c r="E216" s="268" t="s">
        <v>1</v>
      </c>
      <c r="F216" s="269" t="s">
        <v>312</v>
      </c>
      <c r="G216" s="267"/>
      <c r="H216" s="270">
        <v>336.42</v>
      </c>
      <c r="I216" s="271"/>
      <c r="J216" s="267"/>
      <c r="K216" s="267"/>
      <c r="L216" s="272"/>
      <c r="M216" s="273"/>
      <c r="N216" s="274"/>
      <c r="O216" s="274"/>
      <c r="P216" s="274"/>
      <c r="Q216" s="274"/>
      <c r="R216" s="274"/>
      <c r="S216" s="274"/>
      <c r="T216" s="275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76" t="s">
        <v>225</v>
      </c>
      <c r="AU216" s="276" t="s">
        <v>169</v>
      </c>
      <c r="AV216" s="14" t="s">
        <v>85</v>
      </c>
      <c r="AW216" s="14" t="s">
        <v>32</v>
      </c>
      <c r="AX216" s="14" t="s">
        <v>76</v>
      </c>
      <c r="AY216" s="276" t="s">
        <v>156</v>
      </c>
    </row>
    <row r="217" spans="1:51" s="13" customFormat="1" ht="12">
      <c r="A217" s="13"/>
      <c r="B217" s="255"/>
      <c r="C217" s="256"/>
      <c r="D217" s="257" t="s">
        <v>225</v>
      </c>
      <c r="E217" s="258" t="s">
        <v>1</v>
      </c>
      <c r="F217" s="259" t="s">
        <v>284</v>
      </c>
      <c r="G217" s="256"/>
      <c r="H217" s="258" t="s">
        <v>1</v>
      </c>
      <c r="I217" s="260"/>
      <c r="J217" s="256"/>
      <c r="K217" s="256"/>
      <c r="L217" s="261"/>
      <c r="M217" s="262"/>
      <c r="N217" s="263"/>
      <c r="O217" s="263"/>
      <c r="P217" s="263"/>
      <c r="Q217" s="263"/>
      <c r="R217" s="263"/>
      <c r="S217" s="263"/>
      <c r="T217" s="264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5" t="s">
        <v>225</v>
      </c>
      <c r="AU217" s="265" t="s">
        <v>169</v>
      </c>
      <c r="AV217" s="13" t="s">
        <v>83</v>
      </c>
      <c r="AW217" s="13" t="s">
        <v>32</v>
      </c>
      <c r="AX217" s="13" t="s">
        <v>76</v>
      </c>
      <c r="AY217" s="265" t="s">
        <v>156</v>
      </c>
    </row>
    <row r="218" spans="1:51" s="14" customFormat="1" ht="12">
      <c r="A218" s="14"/>
      <c r="B218" s="266"/>
      <c r="C218" s="267"/>
      <c r="D218" s="257" t="s">
        <v>225</v>
      </c>
      <c r="E218" s="268" t="s">
        <v>1</v>
      </c>
      <c r="F218" s="269" t="s">
        <v>313</v>
      </c>
      <c r="G218" s="267"/>
      <c r="H218" s="270">
        <v>58.38</v>
      </c>
      <c r="I218" s="271"/>
      <c r="J218" s="267"/>
      <c r="K218" s="267"/>
      <c r="L218" s="272"/>
      <c r="M218" s="273"/>
      <c r="N218" s="274"/>
      <c r="O218" s="274"/>
      <c r="P218" s="274"/>
      <c r="Q218" s="274"/>
      <c r="R218" s="274"/>
      <c r="S218" s="274"/>
      <c r="T218" s="275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76" t="s">
        <v>225</v>
      </c>
      <c r="AU218" s="276" t="s">
        <v>169</v>
      </c>
      <c r="AV218" s="14" t="s">
        <v>85</v>
      </c>
      <c r="AW218" s="14" t="s">
        <v>32</v>
      </c>
      <c r="AX218" s="14" t="s">
        <v>76</v>
      </c>
      <c r="AY218" s="276" t="s">
        <v>156</v>
      </c>
    </row>
    <row r="219" spans="1:51" s="13" customFormat="1" ht="12">
      <c r="A219" s="13"/>
      <c r="B219" s="255"/>
      <c r="C219" s="256"/>
      <c r="D219" s="257" t="s">
        <v>225</v>
      </c>
      <c r="E219" s="258" t="s">
        <v>1</v>
      </c>
      <c r="F219" s="259" t="s">
        <v>286</v>
      </c>
      <c r="G219" s="256"/>
      <c r="H219" s="258" t="s">
        <v>1</v>
      </c>
      <c r="I219" s="260"/>
      <c r="J219" s="256"/>
      <c r="K219" s="256"/>
      <c r="L219" s="261"/>
      <c r="M219" s="262"/>
      <c r="N219" s="263"/>
      <c r="O219" s="263"/>
      <c r="P219" s="263"/>
      <c r="Q219" s="263"/>
      <c r="R219" s="263"/>
      <c r="S219" s="263"/>
      <c r="T219" s="264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65" t="s">
        <v>225</v>
      </c>
      <c r="AU219" s="265" t="s">
        <v>169</v>
      </c>
      <c r="AV219" s="13" t="s">
        <v>83</v>
      </c>
      <c r="AW219" s="13" t="s">
        <v>32</v>
      </c>
      <c r="AX219" s="13" t="s">
        <v>76</v>
      </c>
      <c r="AY219" s="265" t="s">
        <v>156</v>
      </c>
    </row>
    <row r="220" spans="1:51" s="14" customFormat="1" ht="12">
      <c r="A220" s="14"/>
      <c r="B220" s="266"/>
      <c r="C220" s="267"/>
      <c r="D220" s="257" t="s">
        <v>225</v>
      </c>
      <c r="E220" s="268" t="s">
        <v>1</v>
      </c>
      <c r="F220" s="269" t="s">
        <v>314</v>
      </c>
      <c r="G220" s="267"/>
      <c r="H220" s="270">
        <v>87.72</v>
      </c>
      <c r="I220" s="271"/>
      <c r="J220" s="267"/>
      <c r="K220" s="267"/>
      <c r="L220" s="272"/>
      <c r="M220" s="273"/>
      <c r="N220" s="274"/>
      <c r="O220" s="274"/>
      <c r="P220" s="274"/>
      <c r="Q220" s="274"/>
      <c r="R220" s="274"/>
      <c r="S220" s="274"/>
      <c r="T220" s="275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76" t="s">
        <v>225</v>
      </c>
      <c r="AU220" s="276" t="s">
        <v>169</v>
      </c>
      <c r="AV220" s="14" t="s">
        <v>85</v>
      </c>
      <c r="AW220" s="14" t="s">
        <v>32</v>
      </c>
      <c r="AX220" s="14" t="s">
        <v>76</v>
      </c>
      <c r="AY220" s="276" t="s">
        <v>156</v>
      </c>
    </row>
    <row r="221" spans="1:51" s="13" customFormat="1" ht="12">
      <c r="A221" s="13"/>
      <c r="B221" s="255"/>
      <c r="C221" s="256"/>
      <c r="D221" s="257" t="s">
        <v>225</v>
      </c>
      <c r="E221" s="258" t="s">
        <v>1</v>
      </c>
      <c r="F221" s="259" t="s">
        <v>288</v>
      </c>
      <c r="G221" s="256"/>
      <c r="H221" s="258" t="s">
        <v>1</v>
      </c>
      <c r="I221" s="260"/>
      <c r="J221" s="256"/>
      <c r="K221" s="256"/>
      <c r="L221" s="261"/>
      <c r="M221" s="262"/>
      <c r="N221" s="263"/>
      <c r="O221" s="263"/>
      <c r="P221" s="263"/>
      <c r="Q221" s="263"/>
      <c r="R221" s="263"/>
      <c r="S221" s="263"/>
      <c r="T221" s="264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5" t="s">
        <v>225</v>
      </c>
      <c r="AU221" s="265" t="s">
        <v>169</v>
      </c>
      <c r="AV221" s="13" t="s">
        <v>83</v>
      </c>
      <c r="AW221" s="13" t="s">
        <v>32</v>
      </c>
      <c r="AX221" s="13" t="s">
        <v>76</v>
      </c>
      <c r="AY221" s="265" t="s">
        <v>156</v>
      </c>
    </row>
    <row r="222" spans="1:51" s="14" customFormat="1" ht="12">
      <c r="A222" s="14"/>
      <c r="B222" s="266"/>
      <c r="C222" s="267"/>
      <c r="D222" s="257" t="s">
        <v>225</v>
      </c>
      <c r="E222" s="268" t="s">
        <v>1</v>
      </c>
      <c r="F222" s="269" t="s">
        <v>315</v>
      </c>
      <c r="G222" s="267"/>
      <c r="H222" s="270">
        <v>86.53</v>
      </c>
      <c r="I222" s="271"/>
      <c r="J222" s="267"/>
      <c r="K222" s="267"/>
      <c r="L222" s="272"/>
      <c r="M222" s="273"/>
      <c r="N222" s="274"/>
      <c r="O222" s="274"/>
      <c r="P222" s="274"/>
      <c r="Q222" s="274"/>
      <c r="R222" s="274"/>
      <c r="S222" s="274"/>
      <c r="T222" s="275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76" t="s">
        <v>225</v>
      </c>
      <c r="AU222" s="276" t="s">
        <v>169</v>
      </c>
      <c r="AV222" s="14" t="s">
        <v>85</v>
      </c>
      <c r="AW222" s="14" t="s">
        <v>32</v>
      </c>
      <c r="AX222" s="14" t="s">
        <v>76</v>
      </c>
      <c r="AY222" s="276" t="s">
        <v>156</v>
      </c>
    </row>
    <row r="223" spans="1:51" s="13" customFormat="1" ht="12">
      <c r="A223" s="13"/>
      <c r="B223" s="255"/>
      <c r="C223" s="256"/>
      <c r="D223" s="257" t="s">
        <v>225</v>
      </c>
      <c r="E223" s="258" t="s">
        <v>1</v>
      </c>
      <c r="F223" s="259" t="s">
        <v>290</v>
      </c>
      <c r="G223" s="256"/>
      <c r="H223" s="258" t="s">
        <v>1</v>
      </c>
      <c r="I223" s="260"/>
      <c r="J223" s="256"/>
      <c r="K223" s="256"/>
      <c r="L223" s="261"/>
      <c r="M223" s="262"/>
      <c r="N223" s="263"/>
      <c r="O223" s="263"/>
      <c r="P223" s="263"/>
      <c r="Q223" s="263"/>
      <c r="R223" s="263"/>
      <c r="S223" s="263"/>
      <c r="T223" s="264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65" t="s">
        <v>225</v>
      </c>
      <c r="AU223" s="265" t="s">
        <v>169</v>
      </c>
      <c r="AV223" s="13" t="s">
        <v>83</v>
      </c>
      <c r="AW223" s="13" t="s">
        <v>32</v>
      </c>
      <c r="AX223" s="13" t="s">
        <v>76</v>
      </c>
      <c r="AY223" s="265" t="s">
        <v>156</v>
      </c>
    </row>
    <row r="224" spans="1:51" s="14" customFormat="1" ht="12">
      <c r="A224" s="14"/>
      <c r="B224" s="266"/>
      <c r="C224" s="267"/>
      <c r="D224" s="257" t="s">
        <v>225</v>
      </c>
      <c r="E224" s="268" t="s">
        <v>1</v>
      </c>
      <c r="F224" s="269" t="s">
        <v>316</v>
      </c>
      <c r="G224" s="267"/>
      <c r="H224" s="270">
        <v>15.33</v>
      </c>
      <c r="I224" s="271"/>
      <c r="J224" s="267"/>
      <c r="K224" s="267"/>
      <c r="L224" s="272"/>
      <c r="M224" s="273"/>
      <c r="N224" s="274"/>
      <c r="O224" s="274"/>
      <c r="P224" s="274"/>
      <c r="Q224" s="274"/>
      <c r="R224" s="274"/>
      <c r="S224" s="274"/>
      <c r="T224" s="275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76" t="s">
        <v>225</v>
      </c>
      <c r="AU224" s="276" t="s">
        <v>169</v>
      </c>
      <c r="AV224" s="14" t="s">
        <v>85</v>
      </c>
      <c r="AW224" s="14" t="s">
        <v>32</v>
      </c>
      <c r="AX224" s="14" t="s">
        <v>76</v>
      </c>
      <c r="AY224" s="276" t="s">
        <v>156</v>
      </c>
    </row>
    <row r="225" spans="1:51" s="13" customFormat="1" ht="12">
      <c r="A225" s="13"/>
      <c r="B225" s="255"/>
      <c r="C225" s="256"/>
      <c r="D225" s="257" t="s">
        <v>225</v>
      </c>
      <c r="E225" s="258" t="s">
        <v>1</v>
      </c>
      <c r="F225" s="259" t="s">
        <v>292</v>
      </c>
      <c r="G225" s="256"/>
      <c r="H225" s="258" t="s">
        <v>1</v>
      </c>
      <c r="I225" s="260"/>
      <c r="J225" s="256"/>
      <c r="K225" s="256"/>
      <c r="L225" s="261"/>
      <c r="M225" s="262"/>
      <c r="N225" s="263"/>
      <c r="O225" s="263"/>
      <c r="P225" s="263"/>
      <c r="Q225" s="263"/>
      <c r="R225" s="263"/>
      <c r="S225" s="263"/>
      <c r="T225" s="264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65" t="s">
        <v>225</v>
      </c>
      <c r="AU225" s="265" t="s">
        <v>169</v>
      </c>
      <c r="AV225" s="13" t="s">
        <v>83</v>
      </c>
      <c r="AW225" s="13" t="s">
        <v>32</v>
      </c>
      <c r="AX225" s="13" t="s">
        <v>76</v>
      </c>
      <c r="AY225" s="265" t="s">
        <v>156</v>
      </c>
    </row>
    <row r="226" spans="1:51" s="14" customFormat="1" ht="12">
      <c r="A226" s="14"/>
      <c r="B226" s="266"/>
      <c r="C226" s="267"/>
      <c r="D226" s="257" t="s">
        <v>225</v>
      </c>
      <c r="E226" s="268" t="s">
        <v>1</v>
      </c>
      <c r="F226" s="269" t="s">
        <v>317</v>
      </c>
      <c r="G226" s="267"/>
      <c r="H226" s="270">
        <v>24.99</v>
      </c>
      <c r="I226" s="271"/>
      <c r="J226" s="267"/>
      <c r="K226" s="267"/>
      <c r="L226" s="272"/>
      <c r="M226" s="273"/>
      <c r="N226" s="274"/>
      <c r="O226" s="274"/>
      <c r="P226" s="274"/>
      <c r="Q226" s="274"/>
      <c r="R226" s="274"/>
      <c r="S226" s="274"/>
      <c r="T226" s="275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76" t="s">
        <v>225</v>
      </c>
      <c r="AU226" s="276" t="s">
        <v>169</v>
      </c>
      <c r="AV226" s="14" t="s">
        <v>85</v>
      </c>
      <c r="AW226" s="14" t="s">
        <v>32</v>
      </c>
      <c r="AX226" s="14" t="s">
        <v>76</v>
      </c>
      <c r="AY226" s="276" t="s">
        <v>156</v>
      </c>
    </row>
    <row r="227" spans="1:51" s="13" customFormat="1" ht="12">
      <c r="A227" s="13"/>
      <c r="B227" s="255"/>
      <c r="C227" s="256"/>
      <c r="D227" s="257" t="s">
        <v>225</v>
      </c>
      <c r="E227" s="258" t="s">
        <v>1</v>
      </c>
      <c r="F227" s="259" t="s">
        <v>294</v>
      </c>
      <c r="G227" s="256"/>
      <c r="H227" s="258" t="s">
        <v>1</v>
      </c>
      <c r="I227" s="260"/>
      <c r="J227" s="256"/>
      <c r="K227" s="256"/>
      <c r="L227" s="261"/>
      <c r="M227" s="262"/>
      <c r="N227" s="263"/>
      <c r="O227" s="263"/>
      <c r="P227" s="263"/>
      <c r="Q227" s="263"/>
      <c r="R227" s="263"/>
      <c r="S227" s="263"/>
      <c r="T227" s="264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65" t="s">
        <v>225</v>
      </c>
      <c r="AU227" s="265" t="s">
        <v>169</v>
      </c>
      <c r="AV227" s="13" t="s">
        <v>83</v>
      </c>
      <c r="AW227" s="13" t="s">
        <v>32</v>
      </c>
      <c r="AX227" s="13" t="s">
        <v>76</v>
      </c>
      <c r="AY227" s="265" t="s">
        <v>156</v>
      </c>
    </row>
    <row r="228" spans="1:51" s="14" customFormat="1" ht="12">
      <c r="A228" s="14"/>
      <c r="B228" s="266"/>
      <c r="C228" s="267"/>
      <c r="D228" s="257" t="s">
        <v>225</v>
      </c>
      <c r="E228" s="268" t="s">
        <v>1</v>
      </c>
      <c r="F228" s="269" t="s">
        <v>318</v>
      </c>
      <c r="G228" s="267"/>
      <c r="H228" s="270">
        <v>26.39</v>
      </c>
      <c r="I228" s="271"/>
      <c r="J228" s="267"/>
      <c r="K228" s="267"/>
      <c r="L228" s="272"/>
      <c r="M228" s="273"/>
      <c r="N228" s="274"/>
      <c r="O228" s="274"/>
      <c r="P228" s="274"/>
      <c r="Q228" s="274"/>
      <c r="R228" s="274"/>
      <c r="S228" s="274"/>
      <c r="T228" s="275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76" t="s">
        <v>225</v>
      </c>
      <c r="AU228" s="276" t="s">
        <v>169</v>
      </c>
      <c r="AV228" s="14" t="s">
        <v>85</v>
      </c>
      <c r="AW228" s="14" t="s">
        <v>32</v>
      </c>
      <c r="AX228" s="14" t="s">
        <v>76</v>
      </c>
      <c r="AY228" s="276" t="s">
        <v>156</v>
      </c>
    </row>
    <row r="229" spans="1:51" s="13" customFormat="1" ht="12">
      <c r="A229" s="13"/>
      <c r="B229" s="255"/>
      <c r="C229" s="256"/>
      <c r="D229" s="257" t="s">
        <v>225</v>
      </c>
      <c r="E229" s="258" t="s">
        <v>1</v>
      </c>
      <c r="F229" s="259" t="s">
        <v>296</v>
      </c>
      <c r="G229" s="256"/>
      <c r="H229" s="258" t="s">
        <v>1</v>
      </c>
      <c r="I229" s="260"/>
      <c r="J229" s="256"/>
      <c r="K229" s="256"/>
      <c r="L229" s="261"/>
      <c r="M229" s="262"/>
      <c r="N229" s="263"/>
      <c r="O229" s="263"/>
      <c r="P229" s="263"/>
      <c r="Q229" s="263"/>
      <c r="R229" s="263"/>
      <c r="S229" s="263"/>
      <c r="T229" s="264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65" t="s">
        <v>225</v>
      </c>
      <c r="AU229" s="265" t="s">
        <v>169</v>
      </c>
      <c r="AV229" s="13" t="s">
        <v>83</v>
      </c>
      <c r="AW229" s="13" t="s">
        <v>32</v>
      </c>
      <c r="AX229" s="13" t="s">
        <v>76</v>
      </c>
      <c r="AY229" s="265" t="s">
        <v>156</v>
      </c>
    </row>
    <row r="230" spans="1:51" s="14" customFormat="1" ht="12">
      <c r="A230" s="14"/>
      <c r="B230" s="266"/>
      <c r="C230" s="267"/>
      <c r="D230" s="257" t="s">
        <v>225</v>
      </c>
      <c r="E230" s="268" t="s">
        <v>1</v>
      </c>
      <c r="F230" s="269" t="s">
        <v>319</v>
      </c>
      <c r="G230" s="267"/>
      <c r="H230" s="270">
        <v>14.42</v>
      </c>
      <c r="I230" s="271"/>
      <c r="J230" s="267"/>
      <c r="K230" s="267"/>
      <c r="L230" s="272"/>
      <c r="M230" s="273"/>
      <c r="N230" s="274"/>
      <c r="O230" s="274"/>
      <c r="P230" s="274"/>
      <c r="Q230" s="274"/>
      <c r="R230" s="274"/>
      <c r="S230" s="274"/>
      <c r="T230" s="275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76" t="s">
        <v>225</v>
      </c>
      <c r="AU230" s="276" t="s">
        <v>169</v>
      </c>
      <c r="AV230" s="14" t="s">
        <v>85</v>
      </c>
      <c r="AW230" s="14" t="s">
        <v>32</v>
      </c>
      <c r="AX230" s="14" t="s">
        <v>76</v>
      </c>
      <c r="AY230" s="276" t="s">
        <v>156</v>
      </c>
    </row>
    <row r="231" spans="1:51" s="13" customFormat="1" ht="12">
      <c r="A231" s="13"/>
      <c r="B231" s="255"/>
      <c r="C231" s="256"/>
      <c r="D231" s="257" t="s">
        <v>225</v>
      </c>
      <c r="E231" s="258" t="s">
        <v>1</v>
      </c>
      <c r="F231" s="259" t="s">
        <v>298</v>
      </c>
      <c r="G231" s="256"/>
      <c r="H231" s="258" t="s">
        <v>1</v>
      </c>
      <c r="I231" s="260"/>
      <c r="J231" s="256"/>
      <c r="K231" s="256"/>
      <c r="L231" s="261"/>
      <c r="M231" s="262"/>
      <c r="N231" s="263"/>
      <c r="O231" s="263"/>
      <c r="P231" s="263"/>
      <c r="Q231" s="263"/>
      <c r="R231" s="263"/>
      <c r="S231" s="263"/>
      <c r="T231" s="264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65" t="s">
        <v>225</v>
      </c>
      <c r="AU231" s="265" t="s">
        <v>169</v>
      </c>
      <c r="AV231" s="13" t="s">
        <v>83</v>
      </c>
      <c r="AW231" s="13" t="s">
        <v>32</v>
      </c>
      <c r="AX231" s="13" t="s">
        <v>76</v>
      </c>
      <c r="AY231" s="265" t="s">
        <v>156</v>
      </c>
    </row>
    <row r="232" spans="1:51" s="14" customFormat="1" ht="12">
      <c r="A232" s="14"/>
      <c r="B232" s="266"/>
      <c r="C232" s="267"/>
      <c r="D232" s="257" t="s">
        <v>225</v>
      </c>
      <c r="E232" s="268" t="s">
        <v>1</v>
      </c>
      <c r="F232" s="269" t="s">
        <v>320</v>
      </c>
      <c r="G232" s="267"/>
      <c r="H232" s="270">
        <v>9.52</v>
      </c>
      <c r="I232" s="271"/>
      <c r="J232" s="267"/>
      <c r="K232" s="267"/>
      <c r="L232" s="272"/>
      <c r="M232" s="273"/>
      <c r="N232" s="274"/>
      <c r="O232" s="274"/>
      <c r="P232" s="274"/>
      <c r="Q232" s="274"/>
      <c r="R232" s="274"/>
      <c r="S232" s="274"/>
      <c r="T232" s="275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76" t="s">
        <v>225</v>
      </c>
      <c r="AU232" s="276" t="s">
        <v>169</v>
      </c>
      <c r="AV232" s="14" t="s">
        <v>85</v>
      </c>
      <c r="AW232" s="14" t="s">
        <v>32</v>
      </c>
      <c r="AX232" s="14" t="s">
        <v>76</v>
      </c>
      <c r="AY232" s="276" t="s">
        <v>156</v>
      </c>
    </row>
    <row r="233" spans="1:51" s="13" customFormat="1" ht="12">
      <c r="A233" s="13"/>
      <c r="B233" s="255"/>
      <c r="C233" s="256"/>
      <c r="D233" s="257" t="s">
        <v>225</v>
      </c>
      <c r="E233" s="258" t="s">
        <v>1</v>
      </c>
      <c r="F233" s="259" t="s">
        <v>300</v>
      </c>
      <c r="G233" s="256"/>
      <c r="H233" s="258" t="s">
        <v>1</v>
      </c>
      <c r="I233" s="260"/>
      <c r="J233" s="256"/>
      <c r="K233" s="256"/>
      <c r="L233" s="261"/>
      <c r="M233" s="262"/>
      <c r="N233" s="263"/>
      <c r="O233" s="263"/>
      <c r="P233" s="263"/>
      <c r="Q233" s="263"/>
      <c r="R233" s="263"/>
      <c r="S233" s="263"/>
      <c r="T233" s="264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65" t="s">
        <v>225</v>
      </c>
      <c r="AU233" s="265" t="s">
        <v>169</v>
      </c>
      <c r="AV233" s="13" t="s">
        <v>83</v>
      </c>
      <c r="AW233" s="13" t="s">
        <v>32</v>
      </c>
      <c r="AX233" s="13" t="s">
        <v>76</v>
      </c>
      <c r="AY233" s="265" t="s">
        <v>156</v>
      </c>
    </row>
    <row r="234" spans="1:51" s="14" customFormat="1" ht="12">
      <c r="A234" s="14"/>
      <c r="B234" s="266"/>
      <c r="C234" s="267"/>
      <c r="D234" s="257" t="s">
        <v>225</v>
      </c>
      <c r="E234" s="268" t="s">
        <v>1</v>
      </c>
      <c r="F234" s="269" t="s">
        <v>321</v>
      </c>
      <c r="G234" s="267"/>
      <c r="H234" s="270">
        <v>58.5</v>
      </c>
      <c r="I234" s="271"/>
      <c r="J234" s="267"/>
      <c r="K234" s="267"/>
      <c r="L234" s="272"/>
      <c r="M234" s="273"/>
      <c r="N234" s="274"/>
      <c r="O234" s="274"/>
      <c r="P234" s="274"/>
      <c r="Q234" s="274"/>
      <c r="R234" s="274"/>
      <c r="S234" s="274"/>
      <c r="T234" s="275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76" t="s">
        <v>225</v>
      </c>
      <c r="AU234" s="276" t="s">
        <v>169</v>
      </c>
      <c r="AV234" s="14" t="s">
        <v>85</v>
      </c>
      <c r="AW234" s="14" t="s">
        <v>32</v>
      </c>
      <c r="AX234" s="14" t="s">
        <v>76</v>
      </c>
      <c r="AY234" s="276" t="s">
        <v>156</v>
      </c>
    </row>
    <row r="235" spans="1:51" s="13" customFormat="1" ht="12">
      <c r="A235" s="13"/>
      <c r="B235" s="255"/>
      <c r="C235" s="256"/>
      <c r="D235" s="257" t="s">
        <v>225</v>
      </c>
      <c r="E235" s="258" t="s">
        <v>1</v>
      </c>
      <c r="F235" s="259" t="s">
        <v>302</v>
      </c>
      <c r="G235" s="256"/>
      <c r="H235" s="258" t="s">
        <v>1</v>
      </c>
      <c r="I235" s="260"/>
      <c r="J235" s="256"/>
      <c r="K235" s="256"/>
      <c r="L235" s="261"/>
      <c r="M235" s="262"/>
      <c r="N235" s="263"/>
      <c r="O235" s="263"/>
      <c r="P235" s="263"/>
      <c r="Q235" s="263"/>
      <c r="R235" s="263"/>
      <c r="S235" s="263"/>
      <c r="T235" s="264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65" t="s">
        <v>225</v>
      </c>
      <c r="AU235" s="265" t="s">
        <v>169</v>
      </c>
      <c r="AV235" s="13" t="s">
        <v>83</v>
      </c>
      <c r="AW235" s="13" t="s">
        <v>32</v>
      </c>
      <c r="AX235" s="13" t="s">
        <v>76</v>
      </c>
      <c r="AY235" s="265" t="s">
        <v>156</v>
      </c>
    </row>
    <row r="236" spans="1:51" s="14" customFormat="1" ht="12">
      <c r="A236" s="14"/>
      <c r="B236" s="266"/>
      <c r="C236" s="267"/>
      <c r="D236" s="257" t="s">
        <v>225</v>
      </c>
      <c r="E236" s="268" t="s">
        <v>1</v>
      </c>
      <c r="F236" s="269" t="s">
        <v>322</v>
      </c>
      <c r="G236" s="267"/>
      <c r="H236" s="270">
        <v>17.5</v>
      </c>
      <c r="I236" s="271"/>
      <c r="J236" s="267"/>
      <c r="K236" s="267"/>
      <c r="L236" s="272"/>
      <c r="M236" s="273"/>
      <c r="N236" s="274"/>
      <c r="O236" s="274"/>
      <c r="P236" s="274"/>
      <c r="Q236" s="274"/>
      <c r="R236" s="274"/>
      <c r="S236" s="274"/>
      <c r="T236" s="275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76" t="s">
        <v>225</v>
      </c>
      <c r="AU236" s="276" t="s">
        <v>169</v>
      </c>
      <c r="AV236" s="14" t="s">
        <v>85</v>
      </c>
      <c r="AW236" s="14" t="s">
        <v>32</v>
      </c>
      <c r="AX236" s="14" t="s">
        <v>76</v>
      </c>
      <c r="AY236" s="276" t="s">
        <v>156</v>
      </c>
    </row>
    <row r="237" spans="1:51" s="13" customFormat="1" ht="12">
      <c r="A237" s="13"/>
      <c r="B237" s="255"/>
      <c r="C237" s="256"/>
      <c r="D237" s="257" t="s">
        <v>225</v>
      </c>
      <c r="E237" s="258" t="s">
        <v>1</v>
      </c>
      <c r="F237" s="259" t="s">
        <v>304</v>
      </c>
      <c r="G237" s="256"/>
      <c r="H237" s="258" t="s">
        <v>1</v>
      </c>
      <c r="I237" s="260"/>
      <c r="J237" s="256"/>
      <c r="K237" s="256"/>
      <c r="L237" s="261"/>
      <c r="M237" s="262"/>
      <c r="N237" s="263"/>
      <c r="O237" s="263"/>
      <c r="P237" s="263"/>
      <c r="Q237" s="263"/>
      <c r="R237" s="263"/>
      <c r="S237" s="263"/>
      <c r="T237" s="264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65" t="s">
        <v>225</v>
      </c>
      <c r="AU237" s="265" t="s">
        <v>169</v>
      </c>
      <c r="AV237" s="13" t="s">
        <v>83</v>
      </c>
      <c r="AW237" s="13" t="s">
        <v>32</v>
      </c>
      <c r="AX237" s="13" t="s">
        <v>76</v>
      </c>
      <c r="AY237" s="265" t="s">
        <v>156</v>
      </c>
    </row>
    <row r="238" spans="1:51" s="14" customFormat="1" ht="12">
      <c r="A238" s="14"/>
      <c r="B238" s="266"/>
      <c r="C238" s="267"/>
      <c r="D238" s="257" t="s">
        <v>225</v>
      </c>
      <c r="E238" s="268" t="s">
        <v>1</v>
      </c>
      <c r="F238" s="269" t="s">
        <v>305</v>
      </c>
      <c r="G238" s="267"/>
      <c r="H238" s="270">
        <v>5.18</v>
      </c>
      <c r="I238" s="271"/>
      <c r="J238" s="267"/>
      <c r="K238" s="267"/>
      <c r="L238" s="272"/>
      <c r="M238" s="273"/>
      <c r="N238" s="274"/>
      <c r="O238" s="274"/>
      <c r="P238" s="274"/>
      <c r="Q238" s="274"/>
      <c r="R238" s="274"/>
      <c r="S238" s="274"/>
      <c r="T238" s="275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76" t="s">
        <v>225</v>
      </c>
      <c r="AU238" s="276" t="s">
        <v>169</v>
      </c>
      <c r="AV238" s="14" t="s">
        <v>85</v>
      </c>
      <c r="AW238" s="14" t="s">
        <v>32</v>
      </c>
      <c r="AX238" s="14" t="s">
        <v>76</v>
      </c>
      <c r="AY238" s="276" t="s">
        <v>156</v>
      </c>
    </row>
    <row r="239" spans="1:51" s="15" customFormat="1" ht="12">
      <c r="A239" s="15"/>
      <c r="B239" s="277"/>
      <c r="C239" s="278"/>
      <c r="D239" s="257" t="s">
        <v>225</v>
      </c>
      <c r="E239" s="279" t="s">
        <v>1</v>
      </c>
      <c r="F239" s="280" t="s">
        <v>228</v>
      </c>
      <c r="G239" s="278"/>
      <c r="H239" s="281">
        <v>1104.6000000000001</v>
      </c>
      <c r="I239" s="282"/>
      <c r="J239" s="278"/>
      <c r="K239" s="278"/>
      <c r="L239" s="283"/>
      <c r="M239" s="284"/>
      <c r="N239" s="285"/>
      <c r="O239" s="285"/>
      <c r="P239" s="285"/>
      <c r="Q239" s="285"/>
      <c r="R239" s="285"/>
      <c r="S239" s="285"/>
      <c r="T239" s="286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T239" s="287" t="s">
        <v>225</v>
      </c>
      <c r="AU239" s="287" t="s">
        <v>169</v>
      </c>
      <c r="AV239" s="15" t="s">
        <v>173</v>
      </c>
      <c r="AW239" s="15" t="s">
        <v>32</v>
      </c>
      <c r="AX239" s="15" t="s">
        <v>83</v>
      </c>
      <c r="AY239" s="287" t="s">
        <v>156</v>
      </c>
    </row>
    <row r="240" spans="1:65" s="2" customFormat="1" ht="24.15" customHeight="1">
      <c r="A240" s="39"/>
      <c r="B240" s="40"/>
      <c r="C240" s="227" t="s">
        <v>323</v>
      </c>
      <c r="D240" s="227" t="s">
        <v>159</v>
      </c>
      <c r="E240" s="228" t="s">
        <v>324</v>
      </c>
      <c r="F240" s="229" t="s">
        <v>325</v>
      </c>
      <c r="G240" s="230" t="s">
        <v>237</v>
      </c>
      <c r="H240" s="231">
        <v>69.68</v>
      </c>
      <c r="I240" s="232"/>
      <c r="J240" s="233">
        <f>ROUND(I240*H240,2)</f>
        <v>0</v>
      </c>
      <c r="K240" s="229" t="s">
        <v>218</v>
      </c>
      <c r="L240" s="45"/>
      <c r="M240" s="234" t="s">
        <v>1</v>
      </c>
      <c r="N240" s="235" t="s">
        <v>41</v>
      </c>
      <c r="O240" s="92"/>
      <c r="P240" s="236">
        <f>O240*H240</f>
        <v>0</v>
      </c>
      <c r="Q240" s="236">
        <v>0</v>
      </c>
      <c r="R240" s="236">
        <f>Q240*H240</f>
        <v>0</v>
      </c>
      <c r="S240" s="236">
        <v>0.035</v>
      </c>
      <c r="T240" s="237">
        <f>S240*H240</f>
        <v>2.4388000000000005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38" t="s">
        <v>173</v>
      </c>
      <c r="AT240" s="238" t="s">
        <v>159</v>
      </c>
      <c r="AU240" s="238" t="s">
        <v>169</v>
      </c>
      <c r="AY240" s="18" t="s">
        <v>156</v>
      </c>
      <c r="BE240" s="239">
        <f>IF(N240="základní",J240,0)</f>
        <v>0</v>
      </c>
      <c r="BF240" s="239">
        <f>IF(N240="snížená",J240,0)</f>
        <v>0</v>
      </c>
      <c r="BG240" s="239">
        <f>IF(N240="zákl. přenesená",J240,0)</f>
        <v>0</v>
      </c>
      <c r="BH240" s="239">
        <f>IF(N240="sníž. přenesená",J240,0)</f>
        <v>0</v>
      </c>
      <c r="BI240" s="239">
        <f>IF(N240="nulová",J240,0)</f>
        <v>0</v>
      </c>
      <c r="BJ240" s="18" t="s">
        <v>83</v>
      </c>
      <c r="BK240" s="239">
        <f>ROUND(I240*H240,2)</f>
        <v>0</v>
      </c>
      <c r="BL240" s="18" t="s">
        <v>173</v>
      </c>
      <c r="BM240" s="238" t="s">
        <v>326</v>
      </c>
    </row>
    <row r="241" spans="1:51" s="13" customFormat="1" ht="12">
      <c r="A241" s="13"/>
      <c r="B241" s="255"/>
      <c r="C241" s="256"/>
      <c r="D241" s="257" t="s">
        <v>225</v>
      </c>
      <c r="E241" s="258" t="s">
        <v>1</v>
      </c>
      <c r="F241" s="259" t="s">
        <v>282</v>
      </c>
      <c r="G241" s="256"/>
      <c r="H241" s="258" t="s">
        <v>1</v>
      </c>
      <c r="I241" s="260"/>
      <c r="J241" s="256"/>
      <c r="K241" s="256"/>
      <c r="L241" s="261"/>
      <c r="M241" s="262"/>
      <c r="N241" s="263"/>
      <c r="O241" s="263"/>
      <c r="P241" s="263"/>
      <c r="Q241" s="263"/>
      <c r="R241" s="263"/>
      <c r="S241" s="263"/>
      <c r="T241" s="264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65" t="s">
        <v>225</v>
      </c>
      <c r="AU241" s="265" t="s">
        <v>169</v>
      </c>
      <c r="AV241" s="13" t="s">
        <v>83</v>
      </c>
      <c r="AW241" s="13" t="s">
        <v>32</v>
      </c>
      <c r="AX241" s="13" t="s">
        <v>76</v>
      </c>
      <c r="AY241" s="265" t="s">
        <v>156</v>
      </c>
    </row>
    <row r="242" spans="1:51" s="14" customFormat="1" ht="12">
      <c r="A242" s="14"/>
      <c r="B242" s="266"/>
      <c r="C242" s="267"/>
      <c r="D242" s="257" t="s">
        <v>225</v>
      </c>
      <c r="E242" s="268" t="s">
        <v>1</v>
      </c>
      <c r="F242" s="269" t="s">
        <v>327</v>
      </c>
      <c r="G242" s="267"/>
      <c r="H242" s="270">
        <v>48.05</v>
      </c>
      <c r="I242" s="271"/>
      <c r="J242" s="267"/>
      <c r="K242" s="267"/>
      <c r="L242" s="272"/>
      <c r="M242" s="273"/>
      <c r="N242" s="274"/>
      <c r="O242" s="274"/>
      <c r="P242" s="274"/>
      <c r="Q242" s="274"/>
      <c r="R242" s="274"/>
      <c r="S242" s="274"/>
      <c r="T242" s="275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76" t="s">
        <v>225</v>
      </c>
      <c r="AU242" s="276" t="s">
        <v>169</v>
      </c>
      <c r="AV242" s="14" t="s">
        <v>85</v>
      </c>
      <c r="AW242" s="14" t="s">
        <v>32</v>
      </c>
      <c r="AX242" s="14" t="s">
        <v>76</v>
      </c>
      <c r="AY242" s="276" t="s">
        <v>156</v>
      </c>
    </row>
    <row r="243" spans="1:51" s="13" customFormat="1" ht="12">
      <c r="A243" s="13"/>
      <c r="B243" s="255"/>
      <c r="C243" s="256"/>
      <c r="D243" s="257" t="s">
        <v>225</v>
      </c>
      <c r="E243" s="258" t="s">
        <v>1</v>
      </c>
      <c r="F243" s="259" t="s">
        <v>284</v>
      </c>
      <c r="G243" s="256"/>
      <c r="H243" s="258" t="s">
        <v>1</v>
      </c>
      <c r="I243" s="260"/>
      <c r="J243" s="256"/>
      <c r="K243" s="256"/>
      <c r="L243" s="261"/>
      <c r="M243" s="262"/>
      <c r="N243" s="263"/>
      <c r="O243" s="263"/>
      <c r="P243" s="263"/>
      <c r="Q243" s="263"/>
      <c r="R243" s="263"/>
      <c r="S243" s="263"/>
      <c r="T243" s="264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65" t="s">
        <v>225</v>
      </c>
      <c r="AU243" s="265" t="s">
        <v>169</v>
      </c>
      <c r="AV243" s="13" t="s">
        <v>83</v>
      </c>
      <c r="AW243" s="13" t="s">
        <v>32</v>
      </c>
      <c r="AX243" s="13" t="s">
        <v>76</v>
      </c>
      <c r="AY243" s="265" t="s">
        <v>156</v>
      </c>
    </row>
    <row r="244" spans="1:51" s="14" customFormat="1" ht="12">
      <c r="A244" s="14"/>
      <c r="B244" s="266"/>
      <c r="C244" s="267"/>
      <c r="D244" s="257" t="s">
        <v>225</v>
      </c>
      <c r="E244" s="268" t="s">
        <v>1</v>
      </c>
      <c r="F244" s="269" t="s">
        <v>285</v>
      </c>
      <c r="G244" s="267"/>
      <c r="H244" s="270">
        <v>8.34</v>
      </c>
      <c r="I244" s="271"/>
      <c r="J244" s="267"/>
      <c r="K244" s="267"/>
      <c r="L244" s="272"/>
      <c r="M244" s="273"/>
      <c r="N244" s="274"/>
      <c r="O244" s="274"/>
      <c r="P244" s="274"/>
      <c r="Q244" s="274"/>
      <c r="R244" s="274"/>
      <c r="S244" s="274"/>
      <c r="T244" s="275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76" t="s">
        <v>225</v>
      </c>
      <c r="AU244" s="276" t="s">
        <v>169</v>
      </c>
      <c r="AV244" s="14" t="s">
        <v>85</v>
      </c>
      <c r="AW244" s="14" t="s">
        <v>32</v>
      </c>
      <c r="AX244" s="14" t="s">
        <v>76</v>
      </c>
      <c r="AY244" s="276" t="s">
        <v>156</v>
      </c>
    </row>
    <row r="245" spans="1:51" s="13" customFormat="1" ht="12">
      <c r="A245" s="13"/>
      <c r="B245" s="255"/>
      <c r="C245" s="256"/>
      <c r="D245" s="257" t="s">
        <v>225</v>
      </c>
      <c r="E245" s="258" t="s">
        <v>1</v>
      </c>
      <c r="F245" s="259" t="s">
        <v>290</v>
      </c>
      <c r="G245" s="256"/>
      <c r="H245" s="258" t="s">
        <v>1</v>
      </c>
      <c r="I245" s="260"/>
      <c r="J245" s="256"/>
      <c r="K245" s="256"/>
      <c r="L245" s="261"/>
      <c r="M245" s="262"/>
      <c r="N245" s="263"/>
      <c r="O245" s="263"/>
      <c r="P245" s="263"/>
      <c r="Q245" s="263"/>
      <c r="R245" s="263"/>
      <c r="S245" s="263"/>
      <c r="T245" s="264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65" t="s">
        <v>225</v>
      </c>
      <c r="AU245" s="265" t="s">
        <v>169</v>
      </c>
      <c r="AV245" s="13" t="s">
        <v>83</v>
      </c>
      <c r="AW245" s="13" t="s">
        <v>32</v>
      </c>
      <c r="AX245" s="13" t="s">
        <v>76</v>
      </c>
      <c r="AY245" s="265" t="s">
        <v>156</v>
      </c>
    </row>
    <row r="246" spans="1:51" s="14" customFormat="1" ht="12">
      <c r="A246" s="14"/>
      <c r="B246" s="266"/>
      <c r="C246" s="267"/>
      <c r="D246" s="257" t="s">
        <v>225</v>
      </c>
      <c r="E246" s="268" t="s">
        <v>1</v>
      </c>
      <c r="F246" s="269" t="s">
        <v>291</v>
      </c>
      <c r="G246" s="267"/>
      <c r="H246" s="270">
        <v>2.19</v>
      </c>
      <c r="I246" s="271"/>
      <c r="J246" s="267"/>
      <c r="K246" s="267"/>
      <c r="L246" s="272"/>
      <c r="M246" s="273"/>
      <c r="N246" s="274"/>
      <c r="O246" s="274"/>
      <c r="P246" s="274"/>
      <c r="Q246" s="274"/>
      <c r="R246" s="274"/>
      <c r="S246" s="274"/>
      <c r="T246" s="275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76" t="s">
        <v>225</v>
      </c>
      <c r="AU246" s="276" t="s">
        <v>169</v>
      </c>
      <c r="AV246" s="14" t="s">
        <v>85</v>
      </c>
      <c r="AW246" s="14" t="s">
        <v>32</v>
      </c>
      <c r="AX246" s="14" t="s">
        <v>76</v>
      </c>
      <c r="AY246" s="276" t="s">
        <v>156</v>
      </c>
    </row>
    <row r="247" spans="1:51" s="13" customFormat="1" ht="12">
      <c r="A247" s="13"/>
      <c r="B247" s="255"/>
      <c r="C247" s="256"/>
      <c r="D247" s="257" t="s">
        <v>225</v>
      </c>
      <c r="E247" s="258" t="s">
        <v>1</v>
      </c>
      <c r="F247" s="259" t="s">
        <v>296</v>
      </c>
      <c r="G247" s="256"/>
      <c r="H247" s="258" t="s">
        <v>1</v>
      </c>
      <c r="I247" s="260"/>
      <c r="J247" s="256"/>
      <c r="K247" s="256"/>
      <c r="L247" s="261"/>
      <c r="M247" s="262"/>
      <c r="N247" s="263"/>
      <c r="O247" s="263"/>
      <c r="P247" s="263"/>
      <c r="Q247" s="263"/>
      <c r="R247" s="263"/>
      <c r="S247" s="263"/>
      <c r="T247" s="264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65" t="s">
        <v>225</v>
      </c>
      <c r="AU247" s="265" t="s">
        <v>169</v>
      </c>
      <c r="AV247" s="13" t="s">
        <v>83</v>
      </c>
      <c r="AW247" s="13" t="s">
        <v>32</v>
      </c>
      <c r="AX247" s="13" t="s">
        <v>76</v>
      </c>
      <c r="AY247" s="265" t="s">
        <v>156</v>
      </c>
    </row>
    <row r="248" spans="1:51" s="14" customFormat="1" ht="12">
      <c r="A248" s="14"/>
      <c r="B248" s="266"/>
      <c r="C248" s="267"/>
      <c r="D248" s="257" t="s">
        <v>225</v>
      </c>
      <c r="E248" s="268" t="s">
        <v>1</v>
      </c>
      <c r="F248" s="269" t="s">
        <v>297</v>
      </c>
      <c r="G248" s="267"/>
      <c r="H248" s="270">
        <v>2.06</v>
      </c>
      <c r="I248" s="271"/>
      <c r="J248" s="267"/>
      <c r="K248" s="267"/>
      <c r="L248" s="272"/>
      <c r="M248" s="273"/>
      <c r="N248" s="274"/>
      <c r="O248" s="274"/>
      <c r="P248" s="274"/>
      <c r="Q248" s="274"/>
      <c r="R248" s="274"/>
      <c r="S248" s="274"/>
      <c r="T248" s="275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76" t="s">
        <v>225</v>
      </c>
      <c r="AU248" s="276" t="s">
        <v>169</v>
      </c>
      <c r="AV248" s="14" t="s">
        <v>85</v>
      </c>
      <c r="AW248" s="14" t="s">
        <v>32</v>
      </c>
      <c r="AX248" s="14" t="s">
        <v>76</v>
      </c>
      <c r="AY248" s="276" t="s">
        <v>156</v>
      </c>
    </row>
    <row r="249" spans="1:51" s="13" customFormat="1" ht="12">
      <c r="A249" s="13"/>
      <c r="B249" s="255"/>
      <c r="C249" s="256"/>
      <c r="D249" s="257" t="s">
        <v>225</v>
      </c>
      <c r="E249" s="258" t="s">
        <v>1</v>
      </c>
      <c r="F249" s="259" t="s">
        <v>298</v>
      </c>
      <c r="G249" s="256"/>
      <c r="H249" s="258" t="s">
        <v>1</v>
      </c>
      <c r="I249" s="260"/>
      <c r="J249" s="256"/>
      <c r="K249" s="256"/>
      <c r="L249" s="261"/>
      <c r="M249" s="262"/>
      <c r="N249" s="263"/>
      <c r="O249" s="263"/>
      <c r="P249" s="263"/>
      <c r="Q249" s="263"/>
      <c r="R249" s="263"/>
      <c r="S249" s="263"/>
      <c r="T249" s="264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65" t="s">
        <v>225</v>
      </c>
      <c r="AU249" s="265" t="s">
        <v>169</v>
      </c>
      <c r="AV249" s="13" t="s">
        <v>83</v>
      </c>
      <c r="AW249" s="13" t="s">
        <v>32</v>
      </c>
      <c r="AX249" s="13" t="s">
        <v>76</v>
      </c>
      <c r="AY249" s="265" t="s">
        <v>156</v>
      </c>
    </row>
    <row r="250" spans="1:51" s="14" customFormat="1" ht="12">
      <c r="A250" s="14"/>
      <c r="B250" s="266"/>
      <c r="C250" s="267"/>
      <c r="D250" s="257" t="s">
        <v>225</v>
      </c>
      <c r="E250" s="268" t="s">
        <v>1</v>
      </c>
      <c r="F250" s="269" t="s">
        <v>299</v>
      </c>
      <c r="G250" s="267"/>
      <c r="H250" s="270">
        <v>1.36</v>
      </c>
      <c r="I250" s="271"/>
      <c r="J250" s="267"/>
      <c r="K250" s="267"/>
      <c r="L250" s="272"/>
      <c r="M250" s="273"/>
      <c r="N250" s="274"/>
      <c r="O250" s="274"/>
      <c r="P250" s="274"/>
      <c r="Q250" s="274"/>
      <c r="R250" s="274"/>
      <c r="S250" s="274"/>
      <c r="T250" s="275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76" t="s">
        <v>225</v>
      </c>
      <c r="AU250" s="276" t="s">
        <v>169</v>
      </c>
      <c r="AV250" s="14" t="s">
        <v>85</v>
      </c>
      <c r="AW250" s="14" t="s">
        <v>32</v>
      </c>
      <c r="AX250" s="14" t="s">
        <v>76</v>
      </c>
      <c r="AY250" s="276" t="s">
        <v>156</v>
      </c>
    </row>
    <row r="251" spans="1:51" s="13" customFormat="1" ht="12">
      <c r="A251" s="13"/>
      <c r="B251" s="255"/>
      <c r="C251" s="256"/>
      <c r="D251" s="257" t="s">
        <v>225</v>
      </c>
      <c r="E251" s="258" t="s">
        <v>1</v>
      </c>
      <c r="F251" s="259" t="s">
        <v>302</v>
      </c>
      <c r="G251" s="256"/>
      <c r="H251" s="258" t="s">
        <v>1</v>
      </c>
      <c r="I251" s="260"/>
      <c r="J251" s="256"/>
      <c r="K251" s="256"/>
      <c r="L251" s="261"/>
      <c r="M251" s="262"/>
      <c r="N251" s="263"/>
      <c r="O251" s="263"/>
      <c r="P251" s="263"/>
      <c r="Q251" s="263"/>
      <c r="R251" s="263"/>
      <c r="S251" s="263"/>
      <c r="T251" s="264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65" t="s">
        <v>225</v>
      </c>
      <c r="AU251" s="265" t="s">
        <v>169</v>
      </c>
      <c r="AV251" s="13" t="s">
        <v>83</v>
      </c>
      <c r="AW251" s="13" t="s">
        <v>32</v>
      </c>
      <c r="AX251" s="13" t="s">
        <v>76</v>
      </c>
      <c r="AY251" s="265" t="s">
        <v>156</v>
      </c>
    </row>
    <row r="252" spans="1:51" s="14" customFormat="1" ht="12">
      <c r="A252" s="14"/>
      <c r="B252" s="266"/>
      <c r="C252" s="267"/>
      <c r="D252" s="257" t="s">
        <v>225</v>
      </c>
      <c r="E252" s="268" t="s">
        <v>1</v>
      </c>
      <c r="F252" s="269" t="s">
        <v>303</v>
      </c>
      <c r="G252" s="267"/>
      <c r="H252" s="270">
        <v>2.5</v>
      </c>
      <c r="I252" s="271"/>
      <c r="J252" s="267"/>
      <c r="K252" s="267"/>
      <c r="L252" s="272"/>
      <c r="M252" s="273"/>
      <c r="N252" s="274"/>
      <c r="O252" s="274"/>
      <c r="P252" s="274"/>
      <c r="Q252" s="274"/>
      <c r="R252" s="274"/>
      <c r="S252" s="274"/>
      <c r="T252" s="275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76" t="s">
        <v>225</v>
      </c>
      <c r="AU252" s="276" t="s">
        <v>169</v>
      </c>
      <c r="AV252" s="14" t="s">
        <v>85</v>
      </c>
      <c r="AW252" s="14" t="s">
        <v>32</v>
      </c>
      <c r="AX252" s="14" t="s">
        <v>76</v>
      </c>
      <c r="AY252" s="276" t="s">
        <v>156</v>
      </c>
    </row>
    <row r="253" spans="1:51" s="13" customFormat="1" ht="12">
      <c r="A253" s="13"/>
      <c r="B253" s="255"/>
      <c r="C253" s="256"/>
      <c r="D253" s="257" t="s">
        <v>225</v>
      </c>
      <c r="E253" s="258" t="s">
        <v>1</v>
      </c>
      <c r="F253" s="259" t="s">
        <v>304</v>
      </c>
      <c r="G253" s="256"/>
      <c r="H253" s="258" t="s">
        <v>1</v>
      </c>
      <c r="I253" s="260"/>
      <c r="J253" s="256"/>
      <c r="K253" s="256"/>
      <c r="L253" s="261"/>
      <c r="M253" s="262"/>
      <c r="N253" s="263"/>
      <c r="O253" s="263"/>
      <c r="P253" s="263"/>
      <c r="Q253" s="263"/>
      <c r="R253" s="263"/>
      <c r="S253" s="263"/>
      <c r="T253" s="264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65" t="s">
        <v>225</v>
      </c>
      <c r="AU253" s="265" t="s">
        <v>169</v>
      </c>
      <c r="AV253" s="13" t="s">
        <v>83</v>
      </c>
      <c r="AW253" s="13" t="s">
        <v>32</v>
      </c>
      <c r="AX253" s="13" t="s">
        <v>76</v>
      </c>
      <c r="AY253" s="265" t="s">
        <v>156</v>
      </c>
    </row>
    <row r="254" spans="1:51" s="14" customFormat="1" ht="12">
      <c r="A254" s="14"/>
      <c r="B254" s="266"/>
      <c r="C254" s="267"/>
      <c r="D254" s="257" t="s">
        <v>225</v>
      </c>
      <c r="E254" s="268" t="s">
        <v>1</v>
      </c>
      <c r="F254" s="269" t="s">
        <v>305</v>
      </c>
      <c r="G254" s="267"/>
      <c r="H254" s="270">
        <v>5.18</v>
      </c>
      <c r="I254" s="271"/>
      <c r="J254" s="267"/>
      <c r="K254" s="267"/>
      <c r="L254" s="272"/>
      <c r="M254" s="273"/>
      <c r="N254" s="274"/>
      <c r="O254" s="274"/>
      <c r="P254" s="274"/>
      <c r="Q254" s="274"/>
      <c r="R254" s="274"/>
      <c r="S254" s="274"/>
      <c r="T254" s="275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76" t="s">
        <v>225</v>
      </c>
      <c r="AU254" s="276" t="s">
        <v>169</v>
      </c>
      <c r="AV254" s="14" t="s">
        <v>85</v>
      </c>
      <c r="AW254" s="14" t="s">
        <v>32</v>
      </c>
      <c r="AX254" s="14" t="s">
        <v>76</v>
      </c>
      <c r="AY254" s="276" t="s">
        <v>156</v>
      </c>
    </row>
    <row r="255" spans="1:51" s="15" customFormat="1" ht="12">
      <c r="A255" s="15"/>
      <c r="B255" s="277"/>
      <c r="C255" s="278"/>
      <c r="D255" s="257" t="s">
        <v>225</v>
      </c>
      <c r="E255" s="279" t="s">
        <v>1</v>
      </c>
      <c r="F255" s="280" t="s">
        <v>228</v>
      </c>
      <c r="G255" s="278"/>
      <c r="H255" s="281">
        <v>69.68</v>
      </c>
      <c r="I255" s="282"/>
      <c r="J255" s="278"/>
      <c r="K255" s="278"/>
      <c r="L255" s="283"/>
      <c r="M255" s="284"/>
      <c r="N255" s="285"/>
      <c r="O255" s="285"/>
      <c r="P255" s="285"/>
      <c r="Q255" s="285"/>
      <c r="R255" s="285"/>
      <c r="S255" s="285"/>
      <c r="T255" s="286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T255" s="287" t="s">
        <v>225</v>
      </c>
      <c r="AU255" s="287" t="s">
        <v>169</v>
      </c>
      <c r="AV255" s="15" t="s">
        <v>173</v>
      </c>
      <c r="AW255" s="15" t="s">
        <v>32</v>
      </c>
      <c r="AX255" s="15" t="s">
        <v>83</v>
      </c>
      <c r="AY255" s="287" t="s">
        <v>156</v>
      </c>
    </row>
    <row r="256" spans="1:65" s="2" customFormat="1" ht="33" customHeight="1">
      <c r="A256" s="39"/>
      <c r="B256" s="40"/>
      <c r="C256" s="227" t="s">
        <v>328</v>
      </c>
      <c r="D256" s="227" t="s">
        <v>159</v>
      </c>
      <c r="E256" s="228" t="s">
        <v>329</v>
      </c>
      <c r="F256" s="229" t="s">
        <v>330</v>
      </c>
      <c r="G256" s="230" t="s">
        <v>237</v>
      </c>
      <c r="H256" s="231">
        <v>29.25</v>
      </c>
      <c r="I256" s="232"/>
      <c r="J256" s="233">
        <f>ROUND(I256*H256,2)</f>
        <v>0</v>
      </c>
      <c r="K256" s="229" t="s">
        <v>218</v>
      </c>
      <c r="L256" s="45"/>
      <c r="M256" s="234" t="s">
        <v>1</v>
      </c>
      <c r="N256" s="235" t="s">
        <v>41</v>
      </c>
      <c r="O256" s="92"/>
      <c r="P256" s="236">
        <f>O256*H256</f>
        <v>0</v>
      </c>
      <c r="Q256" s="236">
        <v>0</v>
      </c>
      <c r="R256" s="236">
        <f>Q256*H256</f>
        <v>0</v>
      </c>
      <c r="S256" s="236">
        <v>0.09</v>
      </c>
      <c r="T256" s="237">
        <f>S256*H256</f>
        <v>2.6325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38" t="s">
        <v>173</v>
      </c>
      <c r="AT256" s="238" t="s">
        <v>159</v>
      </c>
      <c r="AU256" s="238" t="s">
        <v>169</v>
      </c>
      <c r="AY256" s="18" t="s">
        <v>156</v>
      </c>
      <c r="BE256" s="239">
        <f>IF(N256="základní",J256,0)</f>
        <v>0</v>
      </c>
      <c r="BF256" s="239">
        <f>IF(N256="snížená",J256,0)</f>
        <v>0</v>
      </c>
      <c r="BG256" s="239">
        <f>IF(N256="zákl. přenesená",J256,0)</f>
        <v>0</v>
      </c>
      <c r="BH256" s="239">
        <f>IF(N256="sníž. přenesená",J256,0)</f>
        <v>0</v>
      </c>
      <c r="BI256" s="239">
        <f>IF(N256="nulová",J256,0)</f>
        <v>0</v>
      </c>
      <c r="BJ256" s="18" t="s">
        <v>83</v>
      </c>
      <c r="BK256" s="239">
        <f>ROUND(I256*H256,2)</f>
        <v>0</v>
      </c>
      <c r="BL256" s="18" t="s">
        <v>173</v>
      </c>
      <c r="BM256" s="238" t="s">
        <v>331</v>
      </c>
    </row>
    <row r="257" spans="1:51" s="13" customFormat="1" ht="12">
      <c r="A257" s="13"/>
      <c r="B257" s="255"/>
      <c r="C257" s="256"/>
      <c r="D257" s="257" t="s">
        <v>225</v>
      </c>
      <c r="E257" s="258" t="s">
        <v>1</v>
      </c>
      <c r="F257" s="259" t="s">
        <v>300</v>
      </c>
      <c r="G257" s="256"/>
      <c r="H257" s="258" t="s">
        <v>1</v>
      </c>
      <c r="I257" s="260"/>
      <c r="J257" s="256"/>
      <c r="K257" s="256"/>
      <c r="L257" s="261"/>
      <c r="M257" s="262"/>
      <c r="N257" s="263"/>
      <c r="O257" s="263"/>
      <c r="P257" s="263"/>
      <c r="Q257" s="263"/>
      <c r="R257" s="263"/>
      <c r="S257" s="263"/>
      <c r="T257" s="264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65" t="s">
        <v>225</v>
      </c>
      <c r="AU257" s="265" t="s">
        <v>169</v>
      </c>
      <c r="AV257" s="13" t="s">
        <v>83</v>
      </c>
      <c r="AW257" s="13" t="s">
        <v>32</v>
      </c>
      <c r="AX257" s="13" t="s">
        <v>76</v>
      </c>
      <c r="AY257" s="265" t="s">
        <v>156</v>
      </c>
    </row>
    <row r="258" spans="1:51" s="14" customFormat="1" ht="12">
      <c r="A258" s="14"/>
      <c r="B258" s="266"/>
      <c r="C258" s="267"/>
      <c r="D258" s="257" t="s">
        <v>225</v>
      </c>
      <c r="E258" s="268" t="s">
        <v>1</v>
      </c>
      <c r="F258" s="269" t="s">
        <v>301</v>
      </c>
      <c r="G258" s="267"/>
      <c r="H258" s="270">
        <v>29.25</v>
      </c>
      <c r="I258" s="271"/>
      <c r="J258" s="267"/>
      <c r="K258" s="267"/>
      <c r="L258" s="272"/>
      <c r="M258" s="273"/>
      <c r="N258" s="274"/>
      <c r="O258" s="274"/>
      <c r="P258" s="274"/>
      <c r="Q258" s="274"/>
      <c r="R258" s="274"/>
      <c r="S258" s="274"/>
      <c r="T258" s="275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76" t="s">
        <v>225</v>
      </c>
      <c r="AU258" s="276" t="s">
        <v>169</v>
      </c>
      <c r="AV258" s="14" t="s">
        <v>85</v>
      </c>
      <c r="AW258" s="14" t="s">
        <v>32</v>
      </c>
      <c r="AX258" s="14" t="s">
        <v>76</v>
      </c>
      <c r="AY258" s="276" t="s">
        <v>156</v>
      </c>
    </row>
    <row r="259" spans="1:51" s="15" customFormat="1" ht="12">
      <c r="A259" s="15"/>
      <c r="B259" s="277"/>
      <c r="C259" s="278"/>
      <c r="D259" s="257" t="s">
        <v>225</v>
      </c>
      <c r="E259" s="279" t="s">
        <v>1</v>
      </c>
      <c r="F259" s="280" t="s">
        <v>228</v>
      </c>
      <c r="G259" s="278"/>
      <c r="H259" s="281">
        <v>29.25</v>
      </c>
      <c r="I259" s="282"/>
      <c r="J259" s="278"/>
      <c r="K259" s="278"/>
      <c r="L259" s="283"/>
      <c r="M259" s="284"/>
      <c r="N259" s="285"/>
      <c r="O259" s="285"/>
      <c r="P259" s="285"/>
      <c r="Q259" s="285"/>
      <c r="R259" s="285"/>
      <c r="S259" s="285"/>
      <c r="T259" s="286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87" t="s">
        <v>225</v>
      </c>
      <c r="AU259" s="287" t="s">
        <v>169</v>
      </c>
      <c r="AV259" s="15" t="s">
        <v>173</v>
      </c>
      <c r="AW259" s="15" t="s">
        <v>32</v>
      </c>
      <c r="AX259" s="15" t="s">
        <v>83</v>
      </c>
      <c r="AY259" s="287" t="s">
        <v>156</v>
      </c>
    </row>
    <row r="260" spans="1:65" s="2" customFormat="1" ht="24.15" customHeight="1">
      <c r="A260" s="39"/>
      <c r="B260" s="40"/>
      <c r="C260" s="227" t="s">
        <v>8</v>
      </c>
      <c r="D260" s="227" t="s">
        <v>159</v>
      </c>
      <c r="E260" s="228" t="s">
        <v>332</v>
      </c>
      <c r="F260" s="229" t="s">
        <v>333</v>
      </c>
      <c r="G260" s="230" t="s">
        <v>217</v>
      </c>
      <c r="H260" s="231">
        <v>7</v>
      </c>
      <c r="I260" s="232"/>
      <c r="J260" s="233">
        <f>ROUND(I260*H260,2)</f>
        <v>0</v>
      </c>
      <c r="K260" s="229" t="s">
        <v>218</v>
      </c>
      <c r="L260" s="45"/>
      <c r="M260" s="234" t="s">
        <v>1</v>
      </c>
      <c r="N260" s="235" t="s">
        <v>41</v>
      </c>
      <c r="O260" s="92"/>
      <c r="P260" s="236">
        <f>O260*H260</f>
        <v>0</v>
      </c>
      <c r="Q260" s="236">
        <v>0</v>
      </c>
      <c r="R260" s="236">
        <f>Q260*H260</f>
        <v>0</v>
      </c>
      <c r="S260" s="236">
        <v>0.069</v>
      </c>
      <c r="T260" s="237">
        <f>S260*H260</f>
        <v>0.48300000000000004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38" t="s">
        <v>173</v>
      </c>
      <c r="AT260" s="238" t="s">
        <v>159</v>
      </c>
      <c r="AU260" s="238" t="s">
        <v>169</v>
      </c>
      <c r="AY260" s="18" t="s">
        <v>156</v>
      </c>
      <c r="BE260" s="239">
        <f>IF(N260="základní",J260,0)</f>
        <v>0</v>
      </c>
      <c r="BF260" s="239">
        <f>IF(N260="snížená",J260,0)</f>
        <v>0</v>
      </c>
      <c r="BG260" s="239">
        <f>IF(N260="zákl. přenesená",J260,0)</f>
        <v>0</v>
      </c>
      <c r="BH260" s="239">
        <f>IF(N260="sníž. přenesená",J260,0)</f>
        <v>0</v>
      </c>
      <c r="BI260" s="239">
        <f>IF(N260="nulová",J260,0)</f>
        <v>0</v>
      </c>
      <c r="BJ260" s="18" t="s">
        <v>83</v>
      </c>
      <c r="BK260" s="239">
        <f>ROUND(I260*H260,2)</f>
        <v>0</v>
      </c>
      <c r="BL260" s="18" t="s">
        <v>173</v>
      </c>
      <c r="BM260" s="238" t="s">
        <v>334</v>
      </c>
    </row>
    <row r="261" spans="1:51" s="13" customFormat="1" ht="12">
      <c r="A261" s="13"/>
      <c r="B261" s="255"/>
      <c r="C261" s="256"/>
      <c r="D261" s="257" t="s">
        <v>225</v>
      </c>
      <c r="E261" s="258" t="s">
        <v>1</v>
      </c>
      <c r="F261" s="259" t="s">
        <v>232</v>
      </c>
      <c r="G261" s="256"/>
      <c r="H261" s="258" t="s">
        <v>1</v>
      </c>
      <c r="I261" s="260"/>
      <c r="J261" s="256"/>
      <c r="K261" s="256"/>
      <c r="L261" s="261"/>
      <c r="M261" s="262"/>
      <c r="N261" s="263"/>
      <c r="O261" s="263"/>
      <c r="P261" s="263"/>
      <c r="Q261" s="263"/>
      <c r="R261" s="263"/>
      <c r="S261" s="263"/>
      <c r="T261" s="264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65" t="s">
        <v>225</v>
      </c>
      <c r="AU261" s="265" t="s">
        <v>169</v>
      </c>
      <c r="AV261" s="13" t="s">
        <v>83</v>
      </c>
      <c r="AW261" s="13" t="s">
        <v>32</v>
      </c>
      <c r="AX261" s="13" t="s">
        <v>76</v>
      </c>
      <c r="AY261" s="265" t="s">
        <v>156</v>
      </c>
    </row>
    <row r="262" spans="1:51" s="14" customFormat="1" ht="12">
      <c r="A262" s="14"/>
      <c r="B262" s="266"/>
      <c r="C262" s="267"/>
      <c r="D262" s="257" t="s">
        <v>225</v>
      </c>
      <c r="E262" s="268" t="s">
        <v>1</v>
      </c>
      <c r="F262" s="269" t="s">
        <v>256</v>
      </c>
      <c r="G262" s="267"/>
      <c r="H262" s="270">
        <v>7</v>
      </c>
      <c r="I262" s="271"/>
      <c r="J262" s="267"/>
      <c r="K262" s="267"/>
      <c r="L262" s="272"/>
      <c r="M262" s="273"/>
      <c r="N262" s="274"/>
      <c r="O262" s="274"/>
      <c r="P262" s="274"/>
      <c r="Q262" s="274"/>
      <c r="R262" s="274"/>
      <c r="S262" s="274"/>
      <c r="T262" s="275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76" t="s">
        <v>225</v>
      </c>
      <c r="AU262" s="276" t="s">
        <v>169</v>
      </c>
      <c r="AV262" s="14" t="s">
        <v>85</v>
      </c>
      <c r="AW262" s="14" t="s">
        <v>32</v>
      </c>
      <c r="AX262" s="14" t="s">
        <v>76</v>
      </c>
      <c r="AY262" s="276" t="s">
        <v>156</v>
      </c>
    </row>
    <row r="263" spans="1:51" s="15" customFormat="1" ht="12">
      <c r="A263" s="15"/>
      <c r="B263" s="277"/>
      <c r="C263" s="278"/>
      <c r="D263" s="257" t="s">
        <v>225</v>
      </c>
      <c r="E263" s="279" t="s">
        <v>1</v>
      </c>
      <c r="F263" s="280" t="s">
        <v>228</v>
      </c>
      <c r="G263" s="278"/>
      <c r="H263" s="281">
        <v>7</v>
      </c>
      <c r="I263" s="282"/>
      <c r="J263" s="278"/>
      <c r="K263" s="278"/>
      <c r="L263" s="283"/>
      <c r="M263" s="284"/>
      <c r="N263" s="285"/>
      <c r="O263" s="285"/>
      <c r="P263" s="285"/>
      <c r="Q263" s="285"/>
      <c r="R263" s="285"/>
      <c r="S263" s="285"/>
      <c r="T263" s="286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T263" s="287" t="s">
        <v>225</v>
      </c>
      <c r="AU263" s="287" t="s">
        <v>169</v>
      </c>
      <c r="AV263" s="15" t="s">
        <v>173</v>
      </c>
      <c r="AW263" s="15" t="s">
        <v>32</v>
      </c>
      <c r="AX263" s="15" t="s">
        <v>83</v>
      </c>
      <c r="AY263" s="287" t="s">
        <v>156</v>
      </c>
    </row>
    <row r="264" spans="1:65" s="2" customFormat="1" ht="24.15" customHeight="1">
      <c r="A264" s="39"/>
      <c r="B264" s="40"/>
      <c r="C264" s="227" t="s">
        <v>335</v>
      </c>
      <c r="D264" s="227" t="s">
        <v>159</v>
      </c>
      <c r="E264" s="228" t="s">
        <v>336</v>
      </c>
      <c r="F264" s="229" t="s">
        <v>337</v>
      </c>
      <c r="G264" s="230" t="s">
        <v>217</v>
      </c>
      <c r="H264" s="231">
        <v>3</v>
      </c>
      <c r="I264" s="232"/>
      <c r="J264" s="233">
        <f>ROUND(I264*H264,2)</f>
        <v>0</v>
      </c>
      <c r="K264" s="229" t="s">
        <v>218</v>
      </c>
      <c r="L264" s="45"/>
      <c r="M264" s="234" t="s">
        <v>1</v>
      </c>
      <c r="N264" s="235" t="s">
        <v>41</v>
      </c>
      <c r="O264" s="92"/>
      <c r="P264" s="236">
        <f>O264*H264</f>
        <v>0</v>
      </c>
      <c r="Q264" s="236">
        <v>0</v>
      </c>
      <c r="R264" s="236">
        <f>Q264*H264</f>
        <v>0</v>
      </c>
      <c r="S264" s="236">
        <v>0.138</v>
      </c>
      <c r="T264" s="237">
        <f>S264*H264</f>
        <v>0.41400000000000003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38" t="s">
        <v>173</v>
      </c>
      <c r="AT264" s="238" t="s">
        <v>159</v>
      </c>
      <c r="AU264" s="238" t="s">
        <v>169</v>
      </c>
      <c r="AY264" s="18" t="s">
        <v>156</v>
      </c>
      <c r="BE264" s="239">
        <f>IF(N264="základní",J264,0)</f>
        <v>0</v>
      </c>
      <c r="BF264" s="239">
        <f>IF(N264="snížená",J264,0)</f>
        <v>0</v>
      </c>
      <c r="BG264" s="239">
        <f>IF(N264="zákl. přenesená",J264,0)</f>
        <v>0</v>
      </c>
      <c r="BH264" s="239">
        <f>IF(N264="sníž. přenesená",J264,0)</f>
        <v>0</v>
      </c>
      <c r="BI264" s="239">
        <f>IF(N264="nulová",J264,0)</f>
        <v>0</v>
      </c>
      <c r="BJ264" s="18" t="s">
        <v>83</v>
      </c>
      <c r="BK264" s="239">
        <f>ROUND(I264*H264,2)</f>
        <v>0</v>
      </c>
      <c r="BL264" s="18" t="s">
        <v>173</v>
      </c>
      <c r="BM264" s="238" t="s">
        <v>338</v>
      </c>
    </row>
    <row r="265" spans="1:51" s="13" customFormat="1" ht="12">
      <c r="A265" s="13"/>
      <c r="B265" s="255"/>
      <c r="C265" s="256"/>
      <c r="D265" s="257" t="s">
        <v>225</v>
      </c>
      <c r="E265" s="258" t="s">
        <v>1</v>
      </c>
      <c r="F265" s="259" t="s">
        <v>226</v>
      </c>
      <c r="G265" s="256"/>
      <c r="H265" s="258" t="s">
        <v>1</v>
      </c>
      <c r="I265" s="260"/>
      <c r="J265" s="256"/>
      <c r="K265" s="256"/>
      <c r="L265" s="261"/>
      <c r="M265" s="262"/>
      <c r="N265" s="263"/>
      <c r="O265" s="263"/>
      <c r="P265" s="263"/>
      <c r="Q265" s="263"/>
      <c r="R265" s="263"/>
      <c r="S265" s="263"/>
      <c r="T265" s="264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65" t="s">
        <v>225</v>
      </c>
      <c r="AU265" s="265" t="s">
        <v>169</v>
      </c>
      <c r="AV265" s="13" t="s">
        <v>83</v>
      </c>
      <c r="AW265" s="13" t="s">
        <v>32</v>
      </c>
      <c r="AX265" s="13" t="s">
        <v>76</v>
      </c>
      <c r="AY265" s="265" t="s">
        <v>156</v>
      </c>
    </row>
    <row r="266" spans="1:51" s="14" customFormat="1" ht="12">
      <c r="A266" s="14"/>
      <c r="B266" s="266"/>
      <c r="C266" s="267"/>
      <c r="D266" s="257" t="s">
        <v>225</v>
      </c>
      <c r="E266" s="268" t="s">
        <v>1</v>
      </c>
      <c r="F266" s="269" t="s">
        <v>169</v>
      </c>
      <c r="G266" s="267"/>
      <c r="H266" s="270">
        <v>3</v>
      </c>
      <c r="I266" s="271"/>
      <c r="J266" s="267"/>
      <c r="K266" s="267"/>
      <c r="L266" s="272"/>
      <c r="M266" s="273"/>
      <c r="N266" s="274"/>
      <c r="O266" s="274"/>
      <c r="P266" s="274"/>
      <c r="Q266" s="274"/>
      <c r="R266" s="274"/>
      <c r="S266" s="274"/>
      <c r="T266" s="275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76" t="s">
        <v>225</v>
      </c>
      <c r="AU266" s="276" t="s">
        <v>169</v>
      </c>
      <c r="AV266" s="14" t="s">
        <v>85</v>
      </c>
      <c r="AW266" s="14" t="s">
        <v>32</v>
      </c>
      <c r="AX266" s="14" t="s">
        <v>76</v>
      </c>
      <c r="AY266" s="276" t="s">
        <v>156</v>
      </c>
    </row>
    <row r="267" spans="1:51" s="15" customFormat="1" ht="12">
      <c r="A267" s="15"/>
      <c r="B267" s="277"/>
      <c r="C267" s="278"/>
      <c r="D267" s="257" t="s">
        <v>225</v>
      </c>
      <c r="E267" s="279" t="s">
        <v>1</v>
      </c>
      <c r="F267" s="280" t="s">
        <v>228</v>
      </c>
      <c r="G267" s="278"/>
      <c r="H267" s="281">
        <v>3</v>
      </c>
      <c r="I267" s="282"/>
      <c r="J267" s="278"/>
      <c r="K267" s="278"/>
      <c r="L267" s="283"/>
      <c r="M267" s="284"/>
      <c r="N267" s="285"/>
      <c r="O267" s="285"/>
      <c r="P267" s="285"/>
      <c r="Q267" s="285"/>
      <c r="R267" s="285"/>
      <c r="S267" s="285"/>
      <c r="T267" s="286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T267" s="287" t="s">
        <v>225</v>
      </c>
      <c r="AU267" s="287" t="s">
        <v>169</v>
      </c>
      <c r="AV267" s="15" t="s">
        <v>173</v>
      </c>
      <c r="AW267" s="15" t="s">
        <v>32</v>
      </c>
      <c r="AX267" s="15" t="s">
        <v>83</v>
      </c>
      <c r="AY267" s="287" t="s">
        <v>156</v>
      </c>
    </row>
    <row r="268" spans="1:65" s="2" customFormat="1" ht="24.15" customHeight="1">
      <c r="A268" s="39"/>
      <c r="B268" s="40"/>
      <c r="C268" s="227" t="s">
        <v>339</v>
      </c>
      <c r="D268" s="227" t="s">
        <v>159</v>
      </c>
      <c r="E268" s="228" t="s">
        <v>340</v>
      </c>
      <c r="F268" s="229" t="s">
        <v>341</v>
      </c>
      <c r="G268" s="230" t="s">
        <v>342</v>
      </c>
      <c r="H268" s="231">
        <v>7</v>
      </c>
      <c r="I268" s="232"/>
      <c r="J268" s="233">
        <f>ROUND(I268*H268,2)</f>
        <v>0</v>
      </c>
      <c r="K268" s="229" t="s">
        <v>218</v>
      </c>
      <c r="L268" s="45"/>
      <c r="M268" s="234" t="s">
        <v>1</v>
      </c>
      <c r="N268" s="235" t="s">
        <v>41</v>
      </c>
      <c r="O268" s="92"/>
      <c r="P268" s="236">
        <f>O268*H268</f>
        <v>0</v>
      </c>
      <c r="Q268" s="236">
        <v>0</v>
      </c>
      <c r="R268" s="236">
        <f>Q268*H268</f>
        <v>0</v>
      </c>
      <c r="S268" s="236">
        <v>0.04</v>
      </c>
      <c r="T268" s="237">
        <f>S268*H268</f>
        <v>0.28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38" t="s">
        <v>173</v>
      </c>
      <c r="AT268" s="238" t="s">
        <v>159</v>
      </c>
      <c r="AU268" s="238" t="s">
        <v>169</v>
      </c>
      <c r="AY268" s="18" t="s">
        <v>156</v>
      </c>
      <c r="BE268" s="239">
        <f>IF(N268="základní",J268,0)</f>
        <v>0</v>
      </c>
      <c r="BF268" s="239">
        <f>IF(N268="snížená",J268,0)</f>
        <v>0</v>
      </c>
      <c r="BG268" s="239">
        <f>IF(N268="zákl. přenesená",J268,0)</f>
        <v>0</v>
      </c>
      <c r="BH268" s="239">
        <f>IF(N268="sníž. přenesená",J268,0)</f>
        <v>0</v>
      </c>
      <c r="BI268" s="239">
        <f>IF(N268="nulová",J268,0)</f>
        <v>0</v>
      </c>
      <c r="BJ268" s="18" t="s">
        <v>83</v>
      </c>
      <c r="BK268" s="239">
        <f>ROUND(I268*H268,2)</f>
        <v>0</v>
      </c>
      <c r="BL268" s="18" t="s">
        <v>173</v>
      </c>
      <c r="BM268" s="238" t="s">
        <v>343</v>
      </c>
    </row>
    <row r="269" spans="1:51" s="13" customFormat="1" ht="12">
      <c r="A269" s="13"/>
      <c r="B269" s="255"/>
      <c r="C269" s="256"/>
      <c r="D269" s="257" t="s">
        <v>225</v>
      </c>
      <c r="E269" s="258" t="s">
        <v>1</v>
      </c>
      <c r="F269" s="259" t="s">
        <v>232</v>
      </c>
      <c r="G269" s="256"/>
      <c r="H269" s="258" t="s">
        <v>1</v>
      </c>
      <c r="I269" s="260"/>
      <c r="J269" s="256"/>
      <c r="K269" s="256"/>
      <c r="L269" s="261"/>
      <c r="M269" s="262"/>
      <c r="N269" s="263"/>
      <c r="O269" s="263"/>
      <c r="P269" s="263"/>
      <c r="Q269" s="263"/>
      <c r="R269" s="263"/>
      <c r="S269" s="263"/>
      <c r="T269" s="264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65" t="s">
        <v>225</v>
      </c>
      <c r="AU269" s="265" t="s">
        <v>169</v>
      </c>
      <c r="AV269" s="13" t="s">
        <v>83</v>
      </c>
      <c r="AW269" s="13" t="s">
        <v>32</v>
      </c>
      <c r="AX269" s="13" t="s">
        <v>76</v>
      </c>
      <c r="AY269" s="265" t="s">
        <v>156</v>
      </c>
    </row>
    <row r="270" spans="1:51" s="14" customFormat="1" ht="12">
      <c r="A270" s="14"/>
      <c r="B270" s="266"/>
      <c r="C270" s="267"/>
      <c r="D270" s="257" t="s">
        <v>225</v>
      </c>
      <c r="E270" s="268" t="s">
        <v>1</v>
      </c>
      <c r="F270" s="269" t="s">
        <v>233</v>
      </c>
      <c r="G270" s="267"/>
      <c r="H270" s="270">
        <v>7</v>
      </c>
      <c r="I270" s="271"/>
      <c r="J270" s="267"/>
      <c r="K270" s="267"/>
      <c r="L270" s="272"/>
      <c r="M270" s="273"/>
      <c r="N270" s="274"/>
      <c r="O270" s="274"/>
      <c r="P270" s="274"/>
      <c r="Q270" s="274"/>
      <c r="R270" s="274"/>
      <c r="S270" s="274"/>
      <c r="T270" s="275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76" t="s">
        <v>225</v>
      </c>
      <c r="AU270" s="276" t="s">
        <v>169</v>
      </c>
      <c r="AV270" s="14" t="s">
        <v>85</v>
      </c>
      <c r="AW270" s="14" t="s">
        <v>32</v>
      </c>
      <c r="AX270" s="14" t="s">
        <v>76</v>
      </c>
      <c r="AY270" s="276" t="s">
        <v>156</v>
      </c>
    </row>
    <row r="271" spans="1:51" s="15" customFormat="1" ht="12">
      <c r="A271" s="15"/>
      <c r="B271" s="277"/>
      <c r="C271" s="278"/>
      <c r="D271" s="257" t="s">
        <v>225</v>
      </c>
      <c r="E271" s="279" t="s">
        <v>1</v>
      </c>
      <c r="F271" s="280" t="s">
        <v>228</v>
      </c>
      <c r="G271" s="278"/>
      <c r="H271" s="281">
        <v>7</v>
      </c>
      <c r="I271" s="282"/>
      <c r="J271" s="278"/>
      <c r="K271" s="278"/>
      <c r="L271" s="283"/>
      <c r="M271" s="284"/>
      <c r="N271" s="285"/>
      <c r="O271" s="285"/>
      <c r="P271" s="285"/>
      <c r="Q271" s="285"/>
      <c r="R271" s="285"/>
      <c r="S271" s="285"/>
      <c r="T271" s="286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T271" s="287" t="s">
        <v>225</v>
      </c>
      <c r="AU271" s="287" t="s">
        <v>169</v>
      </c>
      <c r="AV271" s="15" t="s">
        <v>173</v>
      </c>
      <c r="AW271" s="15" t="s">
        <v>32</v>
      </c>
      <c r="AX271" s="15" t="s">
        <v>83</v>
      </c>
      <c r="AY271" s="287" t="s">
        <v>156</v>
      </c>
    </row>
    <row r="272" spans="1:65" s="2" customFormat="1" ht="24.15" customHeight="1">
      <c r="A272" s="39"/>
      <c r="B272" s="40"/>
      <c r="C272" s="227" t="s">
        <v>344</v>
      </c>
      <c r="D272" s="227" t="s">
        <v>159</v>
      </c>
      <c r="E272" s="228" t="s">
        <v>345</v>
      </c>
      <c r="F272" s="229" t="s">
        <v>346</v>
      </c>
      <c r="G272" s="230" t="s">
        <v>342</v>
      </c>
      <c r="H272" s="231">
        <v>3</v>
      </c>
      <c r="I272" s="232"/>
      <c r="J272" s="233">
        <f>ROUND(I272*H272,2)</f>
        <v>0</v>
      </c>
      <c r="K272" s="229" t="s">
        <v>218</v>
      </c>
      <c r="L272" s="45"/>
      <c r="M272" s="234" t="s">
        <v>1</v>
      </c>
      <c r="N272" s="235" t="s">
        <v>41</v>
      </c>
      <c r="O272" s="92"/>
      <c r="P272" s="236">
        <f>O272*H272</f>
        <v>0</v>
      </c>
      <c r="Q272" s="236">
        <v>0</v>
      </c>
      <c r="R272" s="236">
        <f>Q272*H272</f>
        <v>0</v>
      </c>
      <c r="S272" s="236">
        <v>0.101</v>
      </c>
      <c r="T272" s="237">
        <f>S272*H272</f>
        <v>0.30300000000000005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38" t="s">
        <v>173</v>
      </c>
      <c r="AT272" s="238" t="s">
        <v>159</v>
      </c>
      <c r="AU272" s="238" t="s">
        <v>169</v>
      </c>
      <c r="AY272" s="18" t="s">
        <v>156</v>
      </c>
      <c r="BE272" s="239">
        <f>IF(N272="základní",J272,0)</f>
        <v>0</v>
      </c>
      <c r="BF272" s="239">
        <f>IF(N272="snížená",J272,0)</f>
        <v>0</v>
      </c>
      <c r="BG272" s="239">
        <f>IF(N272="zákl. přenesená",J272,0)</f>
        <v>0</v>
      </c>
      <c r="BH272" s="239">
        <f>IF(N272="sníž. přenesená",J272,0)</f>
        <v>0</v>
      </c>
      <c r="BI272" s="239">
        <f>IF(N272="nulová",J272,0)</f>
        <v>0</v>
      </c>
      <c r="BJ272" s="18" t="s">
        <v>83</v>
      </c>
      <c r="BK272" s="239">
        <f>ROUND(I272*H272,2)</f>
        <v>0</v>
      </c>
      <c r="BL272" s="18" t="s">
        <v>173</v>
      </c>
      <c r="BM272" s="238" t="s">
        <v>347</v>
      </c>
    </row>
    <row r="273" spans="1:51" s="13" customFormat="1" ht="12">
      <c r="A273" s="13"/>
      <c r="B273" s="255"/>
      <c r="C273" s="256"/>
      <c r="D273" s="257" t="s">
        <v>225</v>
      </c>
      <c r="E273" s="258" t="s">
        <v>1</v>
      </c>
      <c r="F273" s="259" t="s">
        <v>226</v>
      </c>
      <c r="G273" s="256"/>
      <c r="H273" s="258" t="s">
        <v>1</v>
      </c>
      <c r="I273" s="260"/>
      <c r="J273" s="256"/>
      <c r="K273" s="256"/>
      <c r="L273" s="261"/>
      <c r="M273" s="262"/>
      <c r="N273" s="263"/>
      <c r="O273" s="263"/>
      <c r="P273" s="263"/>
      <c r="Q273" s="263"/>
      <c r="R273" s="263"/>
      <c r="S273" s="263"/>
      <c r="T273" s="264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65" t="s">
        <v>225</v>
      </c>
      <c r="AU273" s="265" t="s">
        <v>169</v>
      </c>
      <c r="AV273" s="13" t="s">
        <v>83</v>
      </c>
      <c r="AW273" s="13" t="s">
        <v>32</v>
      </c>
      <c r="AX273" s="13" t="s">
        <v>76</v>
      </c>
      <c r="AY273" s="265" t="s">
        <v>156</v>
      </c>
    </row>
    <row r="274" spans="1:51" s="14" customFormat="1" ht="12">
      <c r="A274" s="14"/>
      <c r="B274" s="266"/>
      <c r="C274" s="267"/>
      <c r="D274" s="257" t="s">
        <v>225</v>
      </c>
      <c r="E274" s="268" t="s">
        <v>1</v>
      </c>
      <c r="F274" s="269" t="s">
        <v>348</v>
      </c>
      <c r="G274" s="267"/>
      <c r="H274" s="270">
        <v>3</v>
      </c>
      <c r="I274" s="271"/>
      <c r="J274" s="267"/>
      <c r="K274" s="267"/>
      <c r="L274" s="272"/>
      <c r="M274" s="273"/>
      <c r="N274" s="274"/>
      <c r="O274" s="274"/>
      <c r="P274" s="274"/>
      <c r="Q274" s="274"/>
      <c r="R274" s="274"/>
      <c r="S274" s="274"/>
      <c r="T274" s="275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76" t="s">
        <v>225</v>
      </c>
      <c r="AU274" s="276" t="s">
        <v>169</v>
      </c>
      <c r="AV274" s="14" t="s">
        <v>85</v>
      </c>
      <c r="AW274" s="14" t="s">
        <v>32</v>
      </c>
      <c r="AX274" s="14" t="s">
        <v>76</v>
      </c>
      <c r="AY274" s="276" t="s">
        <v>156</v>
      </c>
    </row>
    <row r="275" spans="1:51" s="15" customFormat="1" ht="12">
      <c r="A275" s="15"/>
      <c r="B275" s="277"/>
      <c r="C275" s="278"/>
      <c r="D275" s="257" t="s">
        <v>225</v>
      </c>
      <c r="E275" s="279" t="s">
        <v>1</v>
      </c>
      <c r="F275" s="280" t="s">
        <v>228</v>
      </c>
      <c r="G275" s="278"/>
      <c r="H275" s="281">
        <v>3</v>
      </c>
      <c r="I275" s="282"/>
      <c r="J275" s="278"/>
      <c r="K275" s="278"/>
      <c r="L275" s="283"/>
      <c r="M275" s="284"/>
      <c r="N275" s="285"/>
      <c r="O275" s="285"/>
      <c r="P275" s="285"/>
      <c r="Q275" s="285"/>
      <c r="R275" s="285"/>
      <c r="S275" s="285"/>
      <c r="T275" s="286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T275" s="287" t="s">
        <v>225</v>
      </c>
      <c r="AU275" s="287" t="s">
        <v>169</v>
      </c>
      <c r="AV275" s="15" t="s">
        <v>173</v>
      </c>
      <c r="AW275" s="15" t="s">
        <v>32</v>
      </c>
      <c r="AX275" s="15" t="s">
        <v>83</v>
      </c>
      <c r="AY275" s="287" t="s">
        <v>156</v>
      </c>
    </row>
    <row r="276" spans="1:65" s="2" customFormat="1" ht="24.15" customHeight="1">
      <c r="A276" s="39"/>
      <c r="B276" s="40"/>
      <c r="C276" s="227" t="s">
        <v>349</v>
      </c>
      <c r="D276" s="227" t="s">
        <v>159</v>
      </c>
      <c r="E276" s="228" t="s">
        <v>350</v>
      </c>
      <c r="F276" s="229" t="s">
        <v>351</v>
      </c>
      <c r="G276" s="230" t="s">
        <v>342</v>
      </c>
      <c r="H276" s="231">
        <v>1.6</v>
      </c>
      <c r="I276" s="232"/>
      <c r="J276" s="233">
        <f>ROUND(I276*H276,2)</f>
        <v>0</v>
      </c>
      <c r="K276" s="229" t="s">
        <v>218</v>
      </c>
      <c r="L276" s="45"/>
      <c r="M276" s="234" t="s">
        <v>1</v>
      </c>
      <c r="N276" s="235" t="s">
        <v>41</v>
      </c>
      <c r="O276" s="92"/>
      <c r="P276" s="236">
        <f>O276*H276</f>
        <v>0</v>
      </c>
      <c r="Q276" s="236">
        <v>0.00232</v>
      </c>
      <c r="R276" s="236">
        <f>Q276*H276</f>
        <v>0.003712</v>
      </c>
      <c r="S276" s="236">
        <v>0.101</v>
      </c>
      <c r="T276" s="237">
        <f>S276*H276</f>
        <v>0.16160000000000002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38" t="s">
        <v>173</v>
      </c>
      <c r="AT276" s="238" t="s">
        <v>159</v>
      </c>
      <c r="AU276" s="238" t="s">
        <v>169</v>
      </c>
      <c r="AY276" s="18" t="s">
        <v>156</v>
      </c>
      <c r="BE276" s="239">
        <f>IF(N276="základní",J276,0)</f>
        <v>0</v>
      </c>
      <c r="BF276" s="239">
        <f>IF(N276="snížená",J276,0)</f>
        <v>0</v>
      </c>
      <c r="BG276" s="239">
        <f>IF(N276="zákl. přenesená",J276,0)</f>
        <v>0</v>
      </c>
      <c r="BH276" s="239">
        <f>IF(N276="sníž. přenesená",J276,0)</f>
        <v>0</v>
      </c>
      <c r="BI276" s="239">
        <f>IF(N276="nulová",J276,0)</f>
        <v>0</v>
      </c>
      <c r="BJ276" s="18" t="s">
        <v>83</v>
      </c>
      <c r="BK276" s="239">
        <f>ROUND(I276*H276,2)</f>
        <v>0</v>
      </c>
      <c r="BL276" s="18" t="s">
        <v>173</v>
      </c>
      <c r="BM276" s="238" t="s">
        <v>352</v>
      </c>
    </row>
    <row r="277" spans="1:51" s="13" customFormat="1" ht="12">
      <c r="A277" s="13"/>
      <c r="B277" s="255"/>
      <c r="C277" s="256"/>
      <c r="D277" s="257" t="s">
        <v>225</v>
      </c>
      <c r="E277" s="258" t="s">
        <v>1</v>
      </c>
      <c r="F277" s="259" t="s">
        <v>278</v>
      </c>
      <c r="G277" s="256"/>
      <c r="H277" s="258" t="s">
        <v>1</v>
      </c>
      <c r="I277" s="260"/>
      <c r="J277" s="256"/>
      <c r="K277" s="256"/>
      <c r="L277" s="261"/>
      <c r="M277" s="262"/>
      <c r="N277" s="263"/>
      <c r="O277" s="263"/>
      <c r="P277" s="263"/>
      <c r="Q277" s="263"/>
      <c r="R277" s="263"/>
      <c r="S277" s="263"/>
      <c r="T277" s="264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65" t="s">
        <v>225</v>
      </c>
      <c r="AU277" s="265" t="s">
        <v>169</v>
      </c>
      <c r="AV277" s="13" t="s">
        <v>83</v>
      </c>
      <c r="AW277" s="13" t="s">
        <v>32</v>
      </c>
      <c r="AX277" s="13" t="s">
        <v>76</v>
      </c>
      <c r="AY277" s="265" t="s">
        <v>156</v>
      </c>
    </row>
    <row r="278" spans="1:51" s="14" customFormat="1" ht="12">
      <c r="A278" s="14"/>
      <c r="B278" s="266"/>
      <c r="C278" s="267"/>
      <c r="D278" s="257" t="s">
        <v>225</v>
      </c>
      <c r="E278" s="268" t="s">
        <v>1</v>
      </c>
      <c r="F278" s="269" t="s">
        <v>353</v>
      </c>
      <c r="G278" s="267"/>
      <c r="H278" s="270">
        <v>1.6</v>
      </c>
      <c r="I278" s="271"/>
      <c r="J278" s="267"/>
      <c r="K278" s="267"/>
      <c r="L278" s="272"/>
      <c r="M278" s="273"/>
      <c r="N278" s="274"/>
      <c r="O278" s="274"/>
      <c r="P278" s="274"/>
      <c r="Q278" s="274"/>
      <c r="R278" s="274"/>
      <c r="S278" s="274"/>
      <c r="T278" s="275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76" t="s">
        <v>225</v>
      </c>
      <c r="AU278" s="276" t="s">
        <v>169</v>
      </c>
      <c r="AV278" s="14" t="s">
        <v>85</v>
      </c>
      <c r="AW278" s="14" t="s">
        <v>32</v>
      </c>
      <c r="AX278" s="14" t="s">
        <v>76</v>
      </c>
      <c r="AY278" s="276" t="s">
        <v>156</v>
      </c>
    </row>
    <row r="279" spans="1:51" s="15" customFormat="1" ht="12">
      <c r="A279" s="15"/>
      <c r="B279" s="277"/>
      <c r="C279" s="278"/>
      <c r="D279" s="257" t="s">
        <v>225</v>
      </c>
      <c r="E279" s="279" t="s">
        <v>1</v>
      </c>
      <c r="F279" s="280" t="s">
        <v>228</v>
      </c>
      <c r="G279" s="278"/>
      <c r="H279" s="281">
        <v>1.6</v>
      </c>
      <c r="I279" s="282"/>
      <c r="J279" s="278"/>
      <c r="K279" s="278"/>
      <c r="L279" s="283"/>
      <c r="M279" s="284"/>
      <c r="N279" s="285"/>
      <c r="O279" s="285"/>
      <c r="P279" s="285"/>
      <c r="Q279" s="285"/>
      <c r="R279" s="285"/>
      <c r="S279" s="285"/>
      <c r="T279" s="286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T279" s="287" t="s">
        <v>225</v>
      </c>
      <c r="AU279" s="287" t="s">
        <v>169</v>
      </c>
      <c r="AV279" s="15" t="s">
        <v>173</v>
      </c>
      <c r="AW279" s="15" t="s">
        <v>32</v>
      </c>
      <c r="AX279" s="15" t="s">
        <v>83</v>
      </c>
      <c r="AY279" s="287" t="s">
        <v>156</v>
      </c>
    </row>
    <row r="280" spans="1:65" s="2" customFormat="1" ht="24.15" customHeight="1">
      <c r="A280" s="39"/>
      <c r="B280" s="40"/>
      <c r="C280" s="227" t="s">
        <v>354</v>
      </c>
      <c r="D280" s="227" t="s">
        <v>159</v>
      </c>
      <c r="E280" s="228" t="s">
        <v>355</v>
      </c>
      <c r="F280" s="229" t="s">
        <v>356</v>
      </c>
      <c r="G280" s="230" t="s">
        <v>237</v>
      </c>
      <c r="H280" s="231">
        <v>59.876</v>
      </c>
      <c r="I280" s="232"/>
      <c r="J280" s="233">
        <f>ROUND(I280*H280,2)</f>
        <v>0</v>
      </c>
      <c r="K280" s="229" t="s">
        <v>218</v>
      </c>
      <c r="L280" s="45"/>
      <c r="M280" s="234" t="s">
        <v>1</v>
      </c>
      <c r="N280" s="235" t="s">
        <v>41</v>
      </c>
      <c r="O280" s="92"/>
      <c r="P280" s="236">
        <f>O280*H280</f>
        <v>0</v>
      </c>
      <c r="Q280" s="236">
        <v>0</v>
      </c>
      <c r="R280" s="236">
        <f>Q280*H280</f>
        <v>0</v>
      </c>
      <c r="S280" s="236">
        <v>0.0026</v>
      </c>
      <c r="T280" s="237">
        <f>S280*H280</f>
        <v>0.1556776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38" t="s">
        <v>173</v>
      </c>
      <c r="AT280" s="238" t="s">
        <v>159</v>
      </c>
      <c r="AU280" s="238" t="s">
        <v>169</v>
      </c>
      <c r="AY280" s="18" t="s">
        <v>156</v>
      </c>
      <c r="BE280" s="239">
        <f>IF(N280="základní",J280,0)</f>
        <v>0</v>
      </c>
      <c r="BF280" s="239">
        <f>IF(N280="snížená",J280,0)</f>
        <v>0</v>
      </c>
      <c r="BG280" s="239">
        <f>IF(N280="zákl. přenesená",J280,0)</f>
        <v>0</v>
      </c>
      <c r="BH280" s="239">
        <f>IF(N280="sníž. přenesená",J280,0)</f>
        <v>0</v>
      </c>
      <c r="BI280" s="239">
        <f>IF(N280="nulová",J280,0)</f>
        <v>0</v>
      </c>
      <c r="BJ280" s="18" t="s">
        <v>83</v>
      </c>
      <c r="BK280" s="239">
        <f>ROUND(I280*H280,2)</f>
        <v>0</v>
      </c>
      <c r="BL280" s="18" t="s">
        <v>173</v>
      </c>
      <c r="BM280" s="238" t="s">
        <v>357</v>
      </c>
    </row>
    <row r="281" spans="1:51" s="13" customFormat="1" ht="12">
      <c r="A281" s="13"/>
      <c r="B281" s="255"/>
      <c r="C281" s="256"/>
      <c r="D281" s="257" t="s">
        <v>225</v>
      </c>
      <c r="E281" s="258" t="s">
        <v>1</v>
      </c>
      <c r="F281" s="259" t="s">
        <v>358</v>
      </c>
      <c r="G281" s="256"/>
      <c r="H281" s="258" t="s">
        <v>1</v>
      </c>
      <c r="I281" s="260"/>
      <c r="J281" s="256"/>
      <c r="K281" s="256"/>
      <c r="L281" s="261"/>
      <c r="M281" s="262"/>
      <c r="N281" s="263"/>
      <c r="O281" s="263"/>
      <c r="P281" s="263"/>
      <c r="Q281" s="263"/>
      <c r="R281" s="263"/>
      <c r="S281" s="263"/>
      <c r="T281" s="264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65" t="s">
        <v>225</v>
      </c>
      <c r="AU281" s="265" t="s">
        <v>169</v>
      </c>
      <c r="AV281" s="13" t="s">
        <v>83</v>
      </c>
      <c r="AW281" s="13" t="s">
        <v>32</v>
      </c>
      <c r="AX281" s="13" t="s">
        <v>76</v>
      </c>
      <c r="AY281" s="265" t="s">
        <v>156</v>
      </c>
    </row>
    <row r="282" spans="1:51" s="13" customFormat="1" ht="12">
      <c r="A282" s="13"/>
      <c r="B282" s="255"/>
      <c r="C282" s="256"/>
      <c r="D282" s="257" t="s">
        <v>225</v>
      </c>
      <c r="E282" s="258" t="s">
        <v>1</v>
      </c>
      <c r="F282" s="259" t="s">
        <v>359</v>
      </c>
      <c r="G282" s="256"/>
      <c r="H282" s="258" t="s">
        <v>1</v>
      </c>
      <c r="I282" s="260"/>
      <c r="J282" s="256"/>
      <c r="K282" s="256"/>
      <c r="L282" s="261"/>
      <c r="M282" s="262"/>
      <c r="N282" s="263"/>
      <c r="O282" s="263"/>
      <c r="P282" s="263"/>
      <c r="Q282" s="263"/>
      <c r="R282" s="263"/>
      <c r="S282" s="263"/>
      <c r="T282" s="264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65" t="s">
        <v>225</v>
      </c>
      <c r="AU282" s="265" t="s">
        <v>169</v>
      </c>
      <c r="AV282" s="13" t="s">
        <v>83</v>
      </c>
      <c r="AW282" s="13" t="s">
        <v>32</v>
      </c>
      <c r="AX282" s="13" t="s">
        <v>76</v>
      </c>
      <c r="AY282" s="265" t="s">
        <v>156</v>
      </c>
    </row>
    <row r="283" spans="1:51" s="14" customFormat="1" ht="12">
      <c r="A283" s="14"/>
      <c r="B283" s="266"/>
      <c r="C283" s="267"/>
      <c r="D283" s="257" t="s">
        <v>225</v>
      </c>
      <c r="E283" s="268" t="s">
        <v>1</v>
      </c>
      <c r="F283" s="269" t="s">
        <v>360</v>
      </c>
      <c r="G283" s="267"/>
      <c r="H283" s="270">
        <v>4.992</v>
      </c>
      <c r="I283" s="271"/>
      <c r="J283" s="267"/>
      <c r="K283" s="267"/>
      <c r="L283" s="272"/>
      <c r="M283" s="273"/>
      <c r="N283" s="274"/>
      <c r="O283" s="274"/>
      <c r="P283" s="274"/>
      <c r="Q283" s="274"/>
      <c r="R283" s="274"/>
      <c r="S283" s="274"/>
      <c r="T283" s="275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76" t="s">
        <v>225</v>
      </c>
      <c r="AU283" s="276" t="s">
        <v>169</v>
      </c>
      <c r="AV283" s="14" t="s">
        <v>85</v>
      </c>
      <c r="AW283" s="14" t="s">
        <v>32</v>
      </c>
      <c r="AX283" s="14" t="s">
        <v>76</v>
      </c>
      <c r="AY283" s="276" t="s">
        <v>156</v>
      </c>
    </row>
    <row r="284" spans="1:51" s="13" customFormat="1" ht="12">
      <c r="A284" s="13"/>
      <c r="B284" s="255"/>
      <c r="C284" s="256"/>
      <c r="D284" s="257" t="s">
        <v>225</v>
      </c>
      <c r="E284" s="258" t="s">
        <v>1</v>
      </c>
      <c r="F284" s="259" t="s">
        <v>361</v>
      </c>
      <c r="G284" s="256"/>
      <c r="H284" s="258" t="s">
        <v>1</v>
      </c>
      <c r="I284" s="260"/>
      <c r="J284" s="256"/>
      <c r="K284" s="256"/>
      <c r="L284" s="261"/>
      <c r="M284" s="262"/>
      <c r="N284" s="263"/>
      <c r="O284" s="263"/>
      <c r="P284" s="263"/>
      <c r="Q284" s="263"/>
      <c r="R284" s="263"/>
      <c r="S284" s="263"/>
      <c r="T284" s="264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65" t="s">
        <v>225</v>
      </c>
      <c r="AU284" s="265" t="s">
        <v>169</v>
      </c>
      <c r="AV284" s="13" t="s">
        <v>83</v>
      </c>
      <c r="AW284" s="13" t="s">
        <v>32</v>
      </c>
      <c r="AX284" s="13" t="s">
        <v>76</v>
      </c>
      <c r="AY284" s="265" t="s">
        <v>156</v>
      </c>
    </row>
    <row r="285" spans="1:51" s="14" customFormat="1" ht="12">
      <c r="A285" s="14"/>
      <c r="B285" s="266"/>
      <c r="C285" s="267"/>
      <c r="D285" s="257" t="s">
        <v>225</v>
      </c>
      <c r="E285" s="268" t="s">
        <v>1</v>
      </c>
      <c r="F285" s="269" t="s">
        <v>362</v>
      </c>
      <c r="G285" s="267"/>
      <c r="H285" s="270">
        <v>1.508</v>
      </c>
      <c r="I285" s="271"/>
      <c r="J285" s="267"/>
      <c r="K285" s="267"/>
      <c r="L285" s="272"/>
      <c r="M285" s="273"/>
      <c r="N285" s="274"/>
      <c r="O285" s="274"/>
      <c r="P285" s="274"/>
      <c r="Q285" s="274"/>
      <c r="R285" s="274"/>
      <c r="S285" s="274"/>
      <c r="T285" s="275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76" t="s">
        <v>225</v>
      </c>
      <c r="AU285" s="276" t="s">
        <v>169</v>
      </c>
      <c r="AV285" s="14" t="s">
        <v>85</v>
      </c>
      <c r="AW285" s="14" t="s">
        <v>32</v>
      </c>
      <c r="AX285" s="14" t="s">
        <v>76</v>
      </c>
      <c r="AY285" s="276" t="s">
        <v>156</v>
      </c>
    </row>
    <row r="286" spans="1:51" s="14" customFormat="1" ht="12">
      <c r="A286" s="14"/>
      <c r="B286" s="266"/>
      <c r="C286" s="267"/>
      <c r="D286" s="257" t="s">
        <v>225</v>
      </c>
      <c r="E286" s="268" t="s">
        <v>1</v>
      </c>
      <c r="F286" s="269" t="s">
        <v>363</v>
      </c>
      <c r="G286" s="267"/>
      <c r="H286" s="270">
        <v>-0.16</v>
      </c>
      <c r="I286" s="271"/>
      <c r="J286" s="267"/>
      <c r="K286" s="267"/>
      <c r="L286" s="272"/>
      <c r="M286" s="273"/>
      <c r="N286" s="274"/>
      <c r="O286" s="274"/>
      <c r="P286" s="274"/>
      <c r="Q286" s="274"/>
      <c r="R286" s="274"/>
      <c r="S286" s="274"/>
      <c r="T286" s="275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76" t="s">
        <v>225</v>
      </c>
      <c r="AU286" s="276" t="s">
        <v>169</v>
      </c>
      <c r="AV286" s="14" t="s">
        <v>85</v>
      </c>
      <c r="AW286" s="14" t="s">
        <v>32</v>
      </c>
      <c r="AX286" s="14" t="s">
        <v>76</v>
      </c>
      <c r="AY286" s="276" t="s">
        <v>156</v>
      </c>
    </row>
    <row r="287" spans="1:51" s="13" customFormat="1" ht="12">
      <c r="A287" s="13"/>
      <c r="B287" s="255"/>
      <c r="C287" s="256"/>
      <c r="D287" s="257" t="s">
        <v>225</v>
      </c>
      <c r="E287" s="258" t="s">
        <v>1</v>
      </c>
      <c r="F287" s="259" t="s">
        <v>278</v>
      </c>
      <c r="G287" s="256"/>
      <c r="H287" s="258" t="s">
        <v>1</v>
      </c>
      <c r="I287" s="260"/>
      <c r="J287" s="256"/>
      <c r="K287" s="256"/>
      <c r="L287" s="261"/>
      <c r="M287" s="262"/>
      <c r="N287" s="263"/>
      <c r="O287" s="263"/>
      <c r="P287" s="263"/>
      <c r="Q287" s="263"/>
      <c r="R287" s="263"/>
      <c r="S287" s="263"/>
      <c r="T287" s="264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65" t="s">
        <v>225</v>
      </c>
      <c r="AU287" s="265" t="s">
        <v>169</v>
      </c>
      <c r="AV287" s="13" t="s">
        <v>83</v>
      </c>
      <c r="AW287" s="13" t="s">
        <v>32</v>
      </c>
      <c r="AX287" s="13" t="s">
        <v>76</v>
      </c>
      <c r="AY287" s="265" t="s">
        <v>156</v>
      </c>
    </row>
    <row r="288" spans="1:51" s="14" customFormat="1" ht="12">
      <c r="A288" s="14"/>
      <c r="B288" s="266"/>
      <c r="C288" s="267"/>
      <c r="D288" s="257" t="s">
        <v>225</v>
      </c>
      <c r="E288" s="268" t="s">
        <v>1</v>
      </c>
      <c r="F288" s="269" t="s">
        <v>364</v>
      </c>
      <c r="G288" s="267"/>
      <c r="H288" s="270">
        <v>18.9</v>
      </c>
      <c r="I288" s="271"/>
      <c r="J288" s="267"/>
      <c r="K288" s="267"/>
      <c r="L288" s="272"/>
      <c r="M288" s="273"/>
      <c r="N288" s="274"/>
      <c r="O288" s="274"/>
      <c r="P288" s="274"/>
      <c r="Q288" s="274"/>
      <c r="R288" s="274"/>
      <c r="S288" s="274"/>
      <c r="T288" s="275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76" t="s">
        <v>225</v>
      </c>
      <c r="AU288" s="276" t="s">
        <v>169</v>
      </c>
      <c r="AV288" s="14" t="s">
        <v>85</v>
      </c>
      <c r="AW288" s="14" t="s">
        <v>32</v>
      </c>
      <c r="AX288" s="14" t="s">
        <v>76</v>
      </c>
      <c r="AY288" s="276" t="s">
        <v>156</v>
      </c>
    </row>
    <row r="289" spans="1:51" s="13" customFormat="1" ht="12">
      <c r="A289" s="13"/>
      <c r="B289" s="255"/>
      <c r="C289" s="256"/>
      <c r="D289" s="257" t="s">
        <v>225</v>
      </c>
      <c r="E289" s="258" t="s">
        <v>1</v>
      </c>
      <c r="F289" s="259" t="s">
        <v>278</v>
      </c>
      <c r="G289" s="256"/>
      <c r="H289" s="258" t="s">
        <v>1</v>
      </c>
      <c r="I289" s="260"/>
      <c r="J289" s="256"/>
      <c r="K289" s="256"/>
      <c r="L289" s="261"/>
      <c r="M289" s="262"/>
      <c r="N289" s="263"/>
      <c r="O289" s="263"/>
      <c r="P289" s="263"/>
      <c r="Q289" s="263"/>
      <c r="R289" s="263"/>
      <c r="S289" s="263"/>
      <c r="T289" s="264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65" t="s">
        <v>225</v>
      </c>
      <c r="AU289" s="265" t="s">
        <v>169</v>
      </c>
      <c r="AV289" s="13" t="s">
        <v>83</v>
      </c>
      <c r="AW289" s="13" t="s">
        <v>32</v>
      </c>
      <c r="AX289" s="13" t="s">
        <v>76</v>
      </c>
      <c r="AY289" s="265" t="s">
        <v>156</v>
      </c>
    </row>
    <row r="290" spans="1:51" s="14" customFormat="1" ht="12">
      <c r="A290" s="14"/>
      <c r="B290" s="266"/>
      <c r="C290" s="267"/>
      <c r="D290" s="257" t="s">
        <v>225</v>
      </c>
      <c r="E290" s="268" t="s">
        <v>1</v>
      </c>
      <c r="F290" s="269" t="s">
        <v>365</v>
      </c>
      <c r="G290" s="267"/>
      <c r="H290" s="270">
        <v>2.088</v>
      </c>
      <c r="I290" s="271"/>
      <c r="J290" s="267"/>
      <c r="K290" s="267"/>
      <c r="L290" s="272"/>
      <c r="M290" s="273"/>
      <c r="N290" s="274"/>
      <c r="O290" s="274"/>
      <c r="P290" s="274"/>
      <c r="Q290" s="274"/>
      <c r="R290" s="274"/>
      <c r="S290" s="274"/>
      <c r="T290" s="275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76" t="s">
        <v>225</v>
      </c>
      <c r="AU290" s="276" t="s">
        <v>169</v>
      </c>
      <c r="AV290" s="14" t="s">
        <v>85</v>
      </c>
      <c r="AW290" s="14" t="s">
        <v>32</v>
      </c>
      <c r="AX290" s="14" t="s">
        <v>76</v>
      </c>
      <c r="AY290" s="276" t="s">
        <v>156</v>
      </c>
    </row>
    <row r="291" spans="1:51" s="13" customFormat="1" ht="12">
      <c r="A291" s="13"/>
      <c r="B291" s="255"/>
      <c r="C291" s="256"/>
      <c r="D291" s="257" t="s">
        <v>225</v>
      </c>
      <c r="E291" s="258" t="s">
        <v>1</v>
      </c>
      <c r="F291" s="259" t="s">
        <v>282</v>
      </c>
      <c r="G291" s="256"/>
      <c r="H291" s="258" t="s">
        <v>1</v>
      </c>
      <c r="I291" s="260"/>
      <c r="J291" s="256"/>
      <c r="K291" s="256"/>
      <c r="L291" s="261"/>
      <c r="M291" s="262"/>
      <c r="N291" s="263"/>
      <c r="O291" s="263"/>
      <c r="P291" s="263"/>
      <c r="Q291" s="263"/>
      <c r="R291" s="263"/>
      <c r="S291" s="263"/>
      <c r="T291" s="264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65" t="s">
        <v>225</v>
      </c>
      <c r="AU291" s="265" t="s">
        <v>169</v>
      </c>
      <c r="AV291" s="13" t="s">
        <v>83</v>
      </c>
      <c r="AW291" s="13" t="s">
        <v>32</v>
      </c>
      <c r="AX291" s="13" t="s">
        <v>76</v>
      </c>
      <c r="AY291" s="265" t="s">
        <v>156</v>
      </c>
    </row>
    <row r="292" spans="1:51" s="14" customFormat="1" ht="12">
      <c r="A292" s="14"/>
      <c r="B292" s="266"/>
      <c r="C292" s="267"/>
      <c r="D292" s="257" t="s">
        <v>225</v>
      </c>
      <c r="E292" s="268" t="s">
        <v>1</v>
      </c>
      <c r="F292" s="269" t="s">
        <v>366</v>
      </c>
      <c r="G292" s="267"/>
      <c r="H292" s="270">
        <v>6.49</v>
      </c>
      <c r="I292" s="271"/>
      <c r="J292" s="267"/>
      <c r="K292" s="267"/>
      <c r="L292" s="272"/>
      <c r="M292" s="273"/>
      <c r="N292" s="274"/>
      <c r="O292" s="274"/>
      <c r="P292" s="274"/>
      <c r="Q292" s="274"/>
      <c r="R292" s="274"/>
      <c r="S292" s="274"/>
      <c r="T292" s="275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76" t="s">
        <v>225</v>
      </c>
      <c r="AU292" s="276" t="s">
        <v>169</v>
      </c>
      <c r="AV292" s="14" t="s">
        <v>85</v>
      </c>
      <c r="AW292" s="14" t="s">
        <v>32</v>
      </c>
      <c r="AX292" s="14" t="s">
        <v>76</v>
      </c>
      <c r="AY292" s="276" t="s">
        <v>156</v>
      </c>
    </row>
    <row r="293" spans="1:51" s="14" customFormat="1" ht="12">
      <c r="A293" s="14"/>
      <c r="B293" s="266"/>
      <c r="C293" s="267"/>
      <c r="D293" s="257" t="s">
        <v>225</v>
      </c>
      <c r="E293" s="268" t="s">
        <v>1</v>
      </c>
      <c r="F293" s="269" t="s">
        <v>367</v>
      </c>
      <c r="G293" s="267"/>
      <c r="H293" s="270">
        <v>-0.352</v>
      </c>
      <c r="I293" s="271"/>
      <c r="J293" s="267"/>
      <c r="K293" s="267"/>
      <c r="L293" s="272"/>
      <c r="M293" s="273"/>
      <c r="N293" s="274"/>
      <c r="O293" s="274"/>
      <c r="P293" s="274"/>
      <c r="Q293" s="274"/>
      <c r="R293" s="274"/>
      <c r="S293" s="274"/>
      <c r="T293" s="275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76" t="s">
        <v>225</v>
      </c>
      <c r="AU293" s="276" t="s">
        <v>169</v>
      </c>
      <c r="AV293" s="14" t="s">
        <v>85</v>
      </c>
      <c r="AW293" s="14" t="s">
        <v>32</v>
      </c>
      <c r="AX293" s="14" t="s">
        <v>76</v>
      </c>
      <c r="AY293" s="276" t="s">
        <v>156</v>
      </c>
    </row>
    <row r="294" spans="1:51" s="13" customFormat="1" ht="12">
      <c r="A294" s="13"/>
      <c r="B294" s="255"/>
      <c r="C294" s="256"/>
      <c r="D294" s="257" t="s">
        <v>225</v>
      </c>
      <c r="E294" s="258" t="s">
        <v>1</v>
      </c>
      <c r="F294" s="259" t="s">
        <v>284</v>
      </c>
      <c r="G294" s="256"/>
      <c r="H294" s="258" t="s">
        <v>1</v>
      </c>
      <c r="I294" s="260"/>
      <c r="J294" s="256"/>
      <c r="K294" s="256"/>
      <c r="L294" s="261"/>
      <c r="M294" s="262"/>
      <c r="N294" s="263"/>
      <c r="O294" s="263"/>
      <c r="P294" s="263"/>
      <c r="Q294" s="263"/>
      <c r="R294" s="263"/>
      <c r="S294" s="263"/>
      <c r="T294" s="264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65" t="s">
        <v>225</v>
      </c>
      <c r="AU294" s="265" t="s">
        <v>169</v>
      </c>
      <c r="AV294" s="13" t="s">
        <v>83</v>
      </c>
      <c r="AW294" s="13" t="s">
        <v>32</v>
      </c>
      <c r="AX294" s="13" t="s">
        <v>76</v>
      </c>
      <c r="AY294" s="265" t="s">
        <v>156</v>
      </c>
    </row>
    <row r="295" spans="1:51" s="14" customFormat="1" ht="12">
      <c r="A295" s="14"/>
      <c r="B295" s="266"/>
      <c r="C295" s="267"/>
      <c r="D295" s="257" t="s">
        <v>225</v>
      </c>
      <c r="E295" s="268" t="s">
        <v>1</v>
      </c>
      <c r="F295" s="269" t="s">
        <v>368</v>
      </c>
      <c r="G295" s="267"/>
      <c r="H295" s="270">
        <v>2.754</v>
      </c>
      <c r="I295" s="271"/>
      <c r="J295" s="267"/>
      <c r="K295" s="267"/>
      <c r="L295" s="272"/>
      <c r="M295" s="273"/>
      <c r="N295" s="274"/>
      <c r="O295" s="274"/>
      <c r="P295" s="274"/>
      <c r="Q295" s="274"/>
      <c r="R295" s="274"/>
      <c r="S295" s="274"/>
      <c r="T295" s="275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76" t="s">
        <v>225</v>
      </c>
      <c r="AU295" s="276" t="s">
        <v>169</v>
      </c>
      <c r="AV295" s="14" t="s">
        <v>85</v>
      </c>
      <c r="AW295" s="14" t="s">
        <v>32</v>
      </c>
      <c r="AX295" s="14" t="s">
        <v>76</v>
      </c>
      <c r="AY295" s="276" t="s">
        <v>156</v>
      </c>
    </row>
    <row r="296" spans="1:51" s="14" customFormat="1" ht="12">
      <c r="A296" s="14"/>
      <c r="B296" s="266"/>
      <c r="C296" s="267"/>
      <c r="D296" s="257" t="s">
        <v>225</v>
      </c>
      <c r="E296" s="268" t="s">
        <v>1</v>
      </c>
      <c r="F296" s="269" t="s">
        <v>369</v>
      </c>
      <c r="G296" s="267"/>
      <c r="H296" s="270">
        <v>-0.176</v>
      </c>
      <c r="I296" s="271"/>
      <c r="J296" s="267"/>
      <c r="K296" s="267"/>
      <c r="L296" s="272"/>
      <c r="M296" s="273"/>
      <c r="N296" s="274"/>
      <c r="O296" s="274"/>
      <c r="P296" s="274"/>
      <c r="Q296" s="274"/>
      <c r="R296" s="274"/>
      <c r="S296" s="274"/>
      <c r="T296" s="275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76" t="s">
        <v>225</v>
      </c>
      <c r="AU296" s="276" t="s">
        <v>169</v>
      </c>
      <c r="AV296" s="14" t="s">
        <v>85</v>
      </c>
      <c r="AW296" s="14" t="s">
        <v>32</v>
      </c>
      <c r="AX296" s="14" t="s">
        <v>76</v>
      </c>
      <c r="AY296" s="276" t="s">
        <v>156</v>
      </c>
    </row>
    <row r="297" spans="1:51" s="14" customFormat="1" ht="12">
      <c r="A297" s="14"/>
      <c r="B297" s="266"/>
      <c r="C297" s="267"/>
      <c r="D297" s="257" t="s">
        <v>225</v>
      </c>
      <c r="E297" s="268" t="s">
        <v>1</v>
      </c>
      <c r="F297" s="269" t="s">
        <v>370</v>
      </c>
      <c r="G297" s="267"/>
      <c r="H297" s="270">
        <v>-0.022</v>
      </c>
      <c r="I297" s="271"/>
      <c r="J297" s="267"/>
      <c r="K297" s="267"/>
      <c r="L297" s="272"/>
      <c r="M297" s="273"/>
      <c r="N297" s="274"/>
      <c r="O297" s="274"/>
      <c r="P297" s="274"/>
      <c r="Q297" s="274"/>
      <c r="R297" s="274"/>
      <c r="S297" s="274"/>
      <c r="T297" s="275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76" t="s">
        <v>225</v>
      </c>
      <c r="AU297" s="276" t="s">
        <v>169</v>
      </c>
      <c r="AV297" s="14" t="s">
        <v>85</v>
      </c>
      <c r="AW297" s="14" t="s">
        <v>32</v>
      </c>
      <c r="AX297" s="14" t="s">
        <v>76</v>
      </c>
      <c r="AY297" s="276" t="s">
        <v>156</v>
      </c>
    </row>
    <row r="298" spans="1:51" s="13" customFormat="1" ht="12">
      <c r="A298" s="13"/>
      <c r="B298" s="255"/>
      <c r="C298" s="256"/>
      <c r="D298" s="257" t="s">
        <v>225</v>
      </c>
      <c r="E298" s="258" t="s">
        <v>1</v>
      </c>
      <c r="F298" s="259" t="s">
        <v>288</v>
      </c>
      <c r="G298" s="256"/>
      <c r="H298" s="258" t="s">
        <v>1</v>
      </c>
      <c r="I298" s="260"/>
      <c r="J298" s="256"/>
      <c r="K298" s="256"/>
      <c r="L298" s="261"/>
      <c r="M298" s="262"/>
      <c r="N298" s="263"/>
      <c r="O298" s="263"/>
      <c r="P298" s="263"/>
      <c r="Q298" s="263"/>
      <c r="R298" s="263"/>
      <c r="S298" s="263"/>
      <c r="T298" s="264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65" t="s">
        <v>225</v>
      </c>
      <c r="AU298" s="265" t="s">
        <v>169</v>
      </c>
      <c r="AV298" s="13" t="s">
        <v>83</v>
      </c>
      <c r="AW298" s="13" t="s">
        <v>32</v>
      </c>
      <c r="AX298" s="13" t="s">
        <v>76</v>
      </c>
      <c r="AY298" s="265" t="s">
        <v>156</v>
      </c>
    </row>
    <row r="299" spans="1:51" s="14" customFormat="1" ht="12">
      <c r="A299" s="14"/>
      <c r="B299" s="266"/>
      <c r="C299" s="267"/>
      <c r="D299" s="257" t="s">
        <v>225</v>
      </c>
      <c r="E299" s="268" t="s">
        <v>1</v>
      </c>
      <c r="F299" s="269" t="s">
        <v>371</v>
      </c>
      <c r="G299" s="267"/>
      <c r="H299" s="270">
        <v>0.988</v>
      </c>
      <c r="I299" s="271"/>
      <c r="J299" s="267"/>
      <c r="K299" s="267"/>
      <c r="L299" s="272"/>
      <c r="M299" s="273"/>
      <c r="N299" s="274"/>
      <c r="O299" s="274"/>
      <c r="P299" s="274"/>
      <c r="Q299" s="274"/>
      <c r="R299" s="274"/>
      <c r="S299" s="274"/>
      <c r="T299" s="275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76" t="s">
        <v>225</v>
      </c>
      <c r="AU299" s="276" t="s">
        <v>169</v>
      </c>
      <c r="AV299" s="14" t="s">
        <v>85</v>
      </c>
      <c r="AW299" s="14" t="s">
        <v>32</v>
      </c>
      <c r="AX299" s="14" t="s">
        <v>76</v>
      </c>
      <c r="AY299" s="276" t="s">
        <v>156</v>
      </c>
    </row>
    <row r="300" spans="1:51" s="13" customFormat="1" ht="12">
      <c r="A300" s="13"/>
      <c r="B300" s="255"/>
      <c r="C300" s="256"/>
      <c r="D300" s="257" t="s">
        <v>225</v>
      </c>
      <c r="E300" s="258" t="s">
        <v>1</v>
      </c>
      <c r="F300" s="259" t="s">
        <v>290</v>
      </c>
      <c r="G300" s="256"/>
      <c r="H300" s="258" t="s">
        <v>1</v>
      </c>
      <c r="I300" s="260"/>
      <c r="J300" s="256"/>
      <c r="K300" s="256"/>
      <c r="L300" s="261"/>
      <c r="M300" s="262"/>
      <c r="N300" s="263"/>
      <c r="O300" s="263"/>
      <c r="P300" s="263"/>
      <c r="Q300" s="263"/>
      <c r="R300" s="263"/>
      <c r="S300" s="263"/>
      <c r="T300" s="264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65" t="s">
        <v>225</v>
      </c>
      <c r="AU300" s="265" t="s">
        <v>169</v>
      </c>
      <c r="AV300" s="13" t="s">
        <v>83</v>
      </c>
      <c r="AW300" s="13" t="s">
        <v>32</v>
      </c>
      <c r="AX300" s="13" t="s">
        <v>76</v>
      </c>
      <c r="AY300" s="265" t="s">
        <v>156</v>
      </c>
    </row>
    <row r="301" spans="1:51" s="14" customFormat="1" ht="12">
      <c r="A301" s="14"/>
      <c r="B301" s="266"/>
      <c r="C301" s="267"/>
      <c r="D301" s="257" t="s">
        <v>225</v>
      </c>
      <c r="E301" s="268" t="s">
        <v>1</v>
      </c>
      <c r="F301" s="269" t="s">
        <v>372</v>
      </c>
      <c r="G301" s="267"/>
      <c r="H301" s="270">
        <v>2.744</v>
      </c>
      <c r="I301" s="271"/>
      <c r="J301" s="267"/>
      <c r="K301" s="267"/>
      <c r="L301" s="272"/>
      <c r="M301" s="273"/>
      <c r="N301" s="274"/>
      <c r="O301" s="274"/>
      <c r="P301" s="274"/>
      <c r="Q301" s="274"/>
      <c r="R301" s="274"/>
      <c r="S301" s="274"/>
      <c r="T301" s="275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76" t="s">
        <v>225</v>
      </c>
      <c r="AU301" s="276" t="s">
        <v>169</v>
      </c>
      <c r="AV301" s="14" t="s">
        <v>85</v>
      </c>
      <c r="AW301" s="14" t="s">
        <v>32</v>
      </c>
      <c r="AX301" s="14" t="s">
        <v>76</v>
      </c>
      <c r="AY301" s="276" t="s">
        <v>156</v>
      </c>
    </row>
    <row r="302" spans="1:51" s="13" customFormat="1" ht="12">
      <c r="A302" s="13"/>
      <c r="B302" s="255"/>
      <c r="C302" s="256"/>
      <c r="D302" s="257" t="s">
        <v>225</v>
      </c>
      <c r="E302" s="258" t="s">
        <v>1</v>
      </c>
      <c r="F302" s="259" t="s">
        <v>296</v>
      </c>
      <c r="G302" s="256"/>
      <c r="H302" s="258" t="s">
        <v>1</v>
      </c>
      <c r="I302" s="260"/>
      <c r="J302" s="256"/>
      <c r="K302" s="256"/>
      <c r="L302" s="261"/>
      <c r="M302" s="262"/>
      <c r="N302" s="263"/>
      <c r="O302" s="263"/>
      <c r="P302" s="263"/>
      <c r="Q302" s="263"/>
      <c r="R302" s="263"/>
      <c r="S302" s="263"/>
      <c r="T302" s="264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65" t="s">
        <v>225</v>
      </c>
      <c r="AU302" s="265" t="s">
        <v>169</v>
      </c>
      <c r="AV302" s="13" t="s">
        <v>83</v>
      </c>
      <c r="AW302" s="13" t="s">
        <v>32</v>
      </c>
      <c r="AX302" s="13" t="s">
        <v>76</v>
      </c>
      <c r="AY302" s="265" t="s">
        <v>156</v>
      </c>
    </row>
    <row r="303" spans="1:51" s="14" customFormat="1" ht="12">
      <c r="A303" s="14"/>
      <c r="B303" s="266"/>
      <c r="C303" s="267"/>
      <c r="D303" s="257" t="s">
        <v>225</v>
      </c>
      <c r="E303" s="268" t="s">
        <v>1</v>
      </c>
      <c r="F303" s="269" t="s">
        <v>373</v>
      </c>
      <c r="G303" s="267"/>
      <c r="H303" s="270">
        <v>3.12</v>
      </c>
      <c r="I303" s="271"/>
      <c r="J303" s="267"/>
      <c r="K303" s="267"/>
      <c r="L303" s="272"/>
      <c r="M303" s="273"/>
      <c r="N303" s="274"/>
      <c r="O303" s="274"/>
      <c r="P303" s="274"/>
      <c r="Q303" s="274"/>
      <c r="R303" s="274"/>
      <c r="S303" s="274"/>
      <c r="T303" s="275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76" t="s">
        <v>225</v>
      </c>
      <c r="AU303" s="276" t="s">
        <v>169</v>
      </c>
      <c r="AV303" s="14" t="s">
        <v>85</v>
      </c>
      <c r="AW303" s="14" t="s">
        <v>32</v>
      </c>
      <c r="AX303" s="14" t="s">
        <v>76</v>
      </c>
      <c r="AY303" s="276" t="s">
        <v>156</v>
      </c>
    </row>
    <row r="304" spans="1:51" s="14" customFormat="1" ht="12">
      <c r="A304" s="14"/>
      <c r="B304" s="266"/>
      <c r="C304" s="267"/>
      <c r="D304" s="257" t="s">
        <v>225</v>
      </c>
      <c r="E304" s="268" t="s">
        <v>1</v>
      </c>
      <c r="F304" s="269" t="s">
        <v>374</v>
      </c>
      <c r="G304" s="267"/>
      <c r="H304" s="270">
        <v>-0.312</v>
      </c>
      <c r="I304" s="271"/>
      <c r="J304" s="267"/>
      <c r="K304" s="267"/>
      <c r="L304" s="272"/>
      <c r="M304" s="273"/>
      <c r="N304" s="274"/>
      <c r="O304" s="274"/>
      <c r="P304" s="274"/>
      <c r="Q304" s="274"/>
      <c r="R304" s="274"/>
      <c r="S304" s="274"/>
      <c r="T304" s="275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76" t="s">
        <v>225</v>
      </c>
      <c r="AU304" s="276" t="s">
        <v>169</v>
      </c>
      <c r="AV304" s="14" t="s">
        <v>85</v>
      </c>
      <c r="AW304" s="14" t="s">
        <v>32</v>
      </c>
      <c r="AX304" s="14" t="s">
        <v>76</v>
      </c>
      <c r="AY304" s="276" t="s">
        <v>156</v>
      </c>
    </row>
    <row r="305" spans="1:51" s="14" customFormat="1" ht="12">
      <c r="A305" s="14"/>
      <c r="B305" s="266"/>
      <c r="C305" s="267"/>
      <c r="D305" s="257" t="s">
        <v>225</v>
      </c>
      <c r="E305" s="268" t="s">
        <v>1</v>
      </c>
      <c r="F305" s="269" t="s">
        <v>375</v>
      </c>
      <c r="G305" s="267"/>
      <c r="H305" s="270">
        <v>-0.052</v>
      </c>
      <c r="I305" s="271"/>
      <c r="J305" s="267"/>
      <c r="K305" s="267"/>
      <c r="L305" s="272"/>
      <c r="M305" s="273"/>
      <c r="N305" s="274"/>
      <c r="O305" s="274"/>
      <c r="P305" s="274"/>
      <c r="Q305" s="274"/>
      <c r="R305" s="274"/>
      <c r="S305" s="274"/>
      <c r="T305" s="275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76" t="s">
        <v>225</v>
      </c>
      <c r="AU305" s="276" t="s">
        <v>169</v>
      </c>
      <c r="AV305" s="14" t="s">
        <v>85</v>
      </c>
      <c r="AW305" s="14" t="s">
        <v>32</v>
      </c>
      <c r="AX305" s="14" t="s">
        <v>76</v>
      </c>
      <c r="AY305" s="276" t="s">
        <v>156</v>
      </c>
    </row>
    <row r="306" spans="1:51" s="13" customFormat="1" ht="12">
      <c r="A306" s="13"/>
      <c r="B306" s="255"/>
      <c r="C306" s="256"/>
      <c r="D306" s="257" t="s">
        <v>225</v>
      </c>
      <c r="E306" s="258" t="s">
        <v>1</v>
      </c>
      <c r="F306" s="259" t="s">
        <v>298</v>
      </c>
      <c r="G306" s="256"/>
      <c r="H306" s="258" t="s">
        <v>1</v>
      </c>
      <c r="I306" s="260"/>
      <c r="J306" s="256"/>
      <c r="K306" s="256"/>
      <c r="L306" s="261"/>
      <c r="M306" s="262"/>
      <c r="N306" s="263"/>
      <c r="O306" s="263"/>
      <c r="P306" s="263"/>
      <c r="Q306" s="263"/>
      <c r="R306" s="263"/>
      <c r="S306" s="263"/>
      <c r="T306" s="264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65" t="s">
        <v>225</v>
      </c>
      <c r="AU306" s="265" t="s">
        <v>169</v>
      </c>
      <c r="AV306" s="13" t="s">
        <v>83</v>
      </c>
      <c r="AW306" s="13" t="s">
        <v>32</v>
      </c>
      <c r="AX306" s="13" t="s">
        <v>76</v>
      </c>
      <c r="AY306" s="265" t="s">
        <v>156</v>
      </c>
    </row>
    <row r="307" spans="1:51" s="14" customFormat="1" ht="12">
      <c r="A307" s="14"/>
      <c r="B307" s="266"/>
      <c r="C307" s="267"/>
      <c r="D307" s="257" t="s">
        <v>225</v>
      </c>
      <c r="E307" s="268" t="s">
        <v>1</v>
      </c>
      <c r="F307" s="269" t="s">
        <v>376</v>
      </c>
      <c r="G307" s="267"/>
      <c r="H307" s="270">
        <v>1.034</v>
      </c>
      <c r="I307" s="271"/>
      <c r="J307" s="267"/>
      <c r="K307" s="267"/>
      <c r="L307" s="272"/>
      <c r="M307" s="273"/>
      <c r="N307" s="274"/>
      <c r="O307" s="274"/>
      <c r="P307" s="274"/>
      <c r="Q307" s="274"/>
      <c r="R307" s="274"/>
      <c r="S307" s="274"/>
      <c r="T307" s="275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76" t="s">
        <v>225</v>
      </c>
      <c r="AU307" s="276" t="s">
        <v>169</v>
      </c>
      <c r="AV307" s="14" t="s">
        <v>85</v>
      </c>
      <c r="AW307" s="14" t="s">
        <v>32</v>
      </c>
      <c r="AX307" s="14" t="s">
        <v>76</v>
      </c>
      <c r="AY307" s="276" t="s">
        <v>156</v>
      </c>
    </row>
    <row r="308" spans="1:51" s="14" customFormat="1" ht="12">
      <c r="A308" s="14"/>
      <c r="B308" s="266"/>
      <c r="C308" s="267"/>
      <c r="D308" s="257" t="s">
        <v>225</v>
      </c>
      <c r="E308" s="268" t="s">
        <v>1</v>
      </c>
      <c r="F308" s="269" t="s">
        <v>377</v>
      </c>
      <c r="G308" s="267"/>
      <c r="H308" s="270">
        <v>-0.132</v>
      </c>
      <c r="I308" s="271"/>
      <c r="J308" s="267"/>
      <c r="K308" s="267"/>
      <c r="L308" s="272"/>
      <c r="M308" s="273"/>
      <c r="N308" s="274"/>
      <c r="O308" s="274"/>
      <c r="P308" s="274"/>
      <c r="Q308" s="274"/>
      <c r="R308" s="274"/>
      <c r="S308" s="274"/>
      <c r="T308" s="275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76" t="s">
        <v>225</v>
      </c>
      <c r="AU308" s="276" t="s">
        <v>169</v>
      </c>
      <c r="AV308" s="14" t="s">
        <v>85</v>
      </c>
      <c r="AW308" s="14" t="s">
        <v>32</v>
      </c>
      <c r="AX308" s="14" t="s">
        <v>76</v>
      </c>
      <c r="AY308" s="276" t="s">
        <v>156</v>
      </c>
    </row>
    <row r="309" spans="1:51" s="13" customFormat="1" ht="12">
      <c r="A309" s="13"/>
      <c r="B309" s="255"/>
      <c r="C309" s="256"/>
      <c r="D309" s="257" t="s">
        <v>225</v>
      </c>
      <c r="E309" s="258" t="s">
        <v>1</v>
      </c>
      <c r="F309" s="259" t="s">
        <v>300</v>
      </c>
      <c r="G309" s="256"/>
      <c r="H309" s="258" t="s">
        <v>1</v>
      </c>
      <c r="I309" s="260"/>
      <c r="J309" s="256"/>
      <c r="K309" s="256"/>
      <c r="L309" s="261"/>
      <c r="M309" s="262"/>
      <c r="N309" s="263"/>
      <c r="O309" s="263"/>
      <c r="P309" s="263"/>
      <c r="Q309" s="263"/>
      <c r="R309" s="263"/>
      <c r="S309" s="263"/>
      <c r="T309" s="264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65" t="s">
        <v>225</v>
      </c>
      <c r="AU309" s="265" t="s">
        <v>169</v>
      </c>
      <c r="AV309" s="13" t="s">
        <v>83</v>
      </c>
      <c r="AW309" s="13" t="s">
        <v>32</v>
      </c>
      <c r="AX309" s="13" t="s">
        <v>76</v>
      </c>
      <c r="AY309" s="265" t="s">
        <v>156</v>
      </c>
    </row>
    <row r="310" spans="1:51" s="14" customFormat="1" ht="12">
      <c r="A310" s="14"/>
      <c r="B310" s="266"/>
      <c r="C310" s="267"/>
      <c r="D310" s="257" t="s">
        <v>225</v>
      </c>
      <c r="E310" s="268" t="s">
        <v>1</v>
      </c>
      <c r="F310" s="269" t="s">
        <v>378</v>
      </c>
      <c r="G310" s="267"/>
      <c r="H310" s="270">
        <v>3.008</v>
      </c>
      <c r="I310" s="271"/>
      <c r="J310" s="267"/>
      <c r="K310" s="267"/>
      <c r="L310" s="272"/>
      <c r="M310" s="273"/>
      <c r="N310" s="274"/>
      <c r="O310" s="274"/>
      <c r="P310" s="274"/>
      <c r="Q310" s="274"/>
      <c r="R310" s="274"/>
      <c r="S310" s="274"/>
      <c r="T310" s="275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76" t="s">
        <v>225</v>
      </c>
      <c r="AU310" s="276" t="s">
        <v>169</v>
      </c>
      <c r="AV310" s="14" t="s">
        <v>85</v>
      </c>
      <c r="AW310" s="14" t="s">
        <v>32</v>
      </c>
      <c r="AX310" s="14" t="s">
        <v>76</v>
      </c>
      <c r="AY310" s="276" t="s">
        <v>156</v>
      </c>
    </row>
    <row r="311" spans="1:51" s="13" customFormat="1" ht="12">
      <c r="A311" s="13"/>
      <c r="B311" s="255"/>
      <c r="C311" s="256"/>
      <c r="D311" s="257" t="s">
        <v>225</v>
      </c>
      <c r="E311" s="258" t="s">
        <v>1</v>
      </c>
      <c r="F311" s="259" t="s">
        <v>302</v>
      </c>
      <c r="G311" s="256"/>
      <c r="H311" s="258" t="s">
        <v>1</v>
      </c>
      <c r="I311" s="260"/>
      <c r="J311" s="256"/>
      <c r="K311" s="256"/>
      <c r="L311" s="261"/>
      <c r="M311" s="262"/>
      <c r="N311" s="263"/>
      <c r="O311" s="263"/>
      <c r="P311" s="263"/>
      <c r="Q311" s="263"/>
      <c r="R311" s="263"/>
      <c r="S311" s="263"/>
      <c r="T311" s="264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65" t="s">
        <v>225</v>
      </c>
      <c r="AU311" s="265" t="s">
        <v>169</v>
      </c>
      <c r="AV311" s="13" t="s">
        <v>83</v>
      </c>
      <c r="AW311" s="13" t="s">
        <v>32</v>
      </c>
      <c r="AX311" s="13" t="s">
        <v>76</v>
      </c>
      <c r="AY311" s="265" t="s">
        <v>156</v>
      </c>
    </row>
    <row r="312" spans="1:51" s="14" customFormat="1" ht="12">
      <c r="A312" s="14"/>
      <c r="B312" s="266"/>
      <c r="C312" s="267"/>
      <c r="D312" s="257" t="s">
        <v>225</v>
      </c>
      <c r="E312" s="268" t="s">
        <v>1</v>
      </c>
      <c r="F312" s="269" t="s">
        <v>379</v>
      </c>
      <c r="G312" s="267"/>
      <c r="H312" s="270">
        <v>1.588</v>
      </c>
      <c r="I312" s="271"/>
      <c r="J312" s="267"/>
      <c r="K312" s="267"/>
      <c r="L312" s="272"/>
      <c r="M312" s="273"/>
      <c r="N312" s="274"/>
      <c r="O312" s="274"/>
      <c r="P312" s="274"/>
      <c r="Q312" s="274"/>
      <c r="R312" s="274"/>
      <c r="S312" s="274"/>
      <c r="T312" s="275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76" t="s">
        <v>225</v>
      </c>
      <c r="AU312" s="276" t="s">
        <v>169</v>
      </c>
      <c r="AV312" s="14" t="s">
        <v>85</v>
      </c>
      <c r="AW312" s="14" t="s">
        <v>32</v>
      </c>
      <c r="AX312" s="14" t="s">
        <v>76</v>
      </c>
      <c r="AY312" s="276" t="s">
        <v>156</v>
      </c>
    </row>
    <row r="313" spans="1:51" s="14" customFormat="1" ht="12">
      <c r="A313" s="14"/>
      <c r="B313" s="266"/>
      <c r="C313" s="267"/>
      <c r="D313" s="257" t="s">
        <v>225</v>
      </c>
      <c r="E313" s="268" t="s">
        <v>1</v>
      </c>
      <c r="F313" s="269" t="s">
        <v>377</v>
      </c>
      <c r="G313" s="267"/>
      <c r="H313" s="270">
        <v>-0.132</v>
      </c>
      <c r="I313" s="271"/>
      <c r="J313" s="267"/>
      <c r="K313" s="267"/>
      <c r="L313" s="272"/>
      <c r="M313" s="273"/>
      <c r="N313" s="274"/>
      <c r="O313" s="274"/>
      <c r="P313" s="274"/>
      <c r="Q313" s="274"/>
      <c r="R313" s="274"/>
      <c r="S313" s="274"/>
      <c r="T313" s="275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76" t="s">
        <v>225</v>
      </c>
      <c r="AU313" s="276" t="s">
        <v>169</v>
      </c>
      <c r="AV313" s="14" t="s">
        <v>85</v>
      </c>
      <c r="AW313" s="14" t="s">
        <v>32</v>
      </c>
      <c r="AX313" s="14" t="s">
        <v>76</v>
      </c>
      <c r="AY313" s="276" t="s">
        <v>156</v>
      </c>
    </row>
    <row r="314" spans="1:51" s="13" customFormat="1" ht="12">
      <c r="A314" s="13"/>
      <c r="B314" s="255"/>
      <c r="C314" s="256"/>
      <c r="D314" s="257" t="s">
        <v>225</v>
      </c>
      <c r="E314" s="258" t="s">
        <v>1</v>
      </c>
      <c r="F314" s="259" t="s">
        <v>304</v>
      </c>
      <c r="G314" s="256"/>
      <c r="H314" s="258" t="s">
        <v>1</v>
      </c>
      <c r="I314" s="260"/>
      <c r="J314" s="256"/>
      <c r="K314" s="256"/>
      <c r="L314" s="261"/>
      <c r="M314" s="262"/>
      <c r="N314" s="263"/>
      <c r="O314" s="263"/>
      <c r="P314" s="263"/>
      <c r="Q314" s="263"/>
      <c r="R314" s="263"/>
      <c r="S314" s="263"/>
      <c r="T314" s="264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65" t="s">
        <v>225</v>
      </c>
      <c r="AU314" s="265" t="s">
        <v>169</v>
      </c>
      <c r="AV314" s="13" t="s">
        <v>83</v>
      </c>
      <c r="AW314" s="13" t="s">
        <v>32</v>
      </c>
      <c r="AX314" s="13" t="s">
        <v>76</v>
      </c>
      <c r="AY314" s="265" t="s">
        <v>156</v>
      </c>
    </row>
    <row r="315" spans="1:51" s="14" customFormat="1" ht="12">
      <c r="A315" s="14"/>
      <c r="B315" s="266"/>
      <c r="C315" s="267"/>
      <c r="D315" s="257" t="s">
        <v>225</v>
      </c>
      <c r="E315" s="268" t="s">
        <v>1</v>
      </c>
      <c r="F315" s="269" t="s">
        <v>380</v>
      </c>
      <c r="G315" s="267"/>
      <c r="H315" s="270">
        <v>12</v>
      </c>
      <c r="I315" s="271"/>
      <c r="J315" s="267"/>
      <c r="K315" s="267"/>
      <c r="L315" s="272"/>
      <c r="M315" s="273"/>
      <c r="N315" s="274"/>
      <c r="O315" s="274"/>
      <c r="P315" s="274"/>
      <c r="Q315" s="274"/>
      <c r="R315" s="274"/>
      <c r="S315" s="274"/>
      <c r="T315" s="275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76" t="s">
        <v>225</v>
      </c>
      <c r="AU315" s="276" t="s">
        <v>169</v>
      </c>
      <c r="AV315" s="14" t="s">
        <v>85</v>
      </c>
      <c r="AW315" s="14" t="s">
        <v>32</v>
      </c>
      <c r="AX315" s="14" t="s">
        <v>76</v>
      </c>
      <c r="AY315" s="276" t="s">
        <v>156</v>
      </c>
    </row>
    <row r="316" spans="1:51" s="15" customFormat="1" ht="12">
      <c r="A316" s="15"/>
      <c r="B316" s="277"/>
      <c r="C316" s="278"/>
      <c r="D316" s="257" t="s">
        <v>225</v>
      </c>
      <c r="E316" s="279" t="s">
        <v>1</v>
      </c>
      <c r="F316" s="280" t="s">
        <v>228</v>
      </c>
      <c r="G316" s="278"/>
      <c r="H316" s="281">
        <v>59.876000000000005</v>
      </c>
      <c r="I316" s="282"/>
      <c r="J316" s="278"/>
      <c r="K316" s="278"/>
      <c r="L316" s="283"/>
      <c r="M316" s="284"/>
      <c r="N316" s="285"/>
      <c r="O316" s="285"/>
      <c r="P316" s="285"/>
      <c r="Q316" s="285"/>
      <c r="R316" s="285"/>
      <c r="S316" s="285"/>
      <c r="T316" s="286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T316" s="287" t="s">
        <v>225</v>
      </c>
      <c r="AU316" s="287" t="s">
        <v>169</v>
      </c>
      <c r="AV316" s="15" t="s">
        <v>173</v>
      </c>
      <c r="AW316" s="15" t="s">
        <v>32</v>
      </c>
      <c r="AX316" s="15" t="s">
        <v>83</v>
      </c>
      <c r="AY316" s="287" t="s">
        <v>156</v>
      </c>
    </row>
    <row r="317" spans="1:65" s="2" customFormat="1" ht="24.15" customHeight="1">
      <c r="A317" s="39"/>
      <c r="B317" s="40"/>
      <c r="C317" s="227" t="s">
        <v>7</v>
      </c>
      <c r="D317" s="227" t="s">
        <v>159</v>
      </c>
      <c r="E317" s="228" t="s">
        <v>381</v>
      </c>
      <c r="F317" s="229" t="s">
        <v>382</v>
      </c>
      <c r="G317" s="230" t="s">
        <v>237</v>
      </c>
      <c r="H317" s="231">
        <v>0.45</v>
      </c>
      <c r="I317" s="232"/>
      <c r="J317" s="233">
        <f>ROUND(I317*H317,2)</f>
        <v>0</v>
      </c>
      <c r="K317" s="229" t="s">
        <v>218</v>
      </c>
      <c r="L317" s="45"/>
      <c r="M317" s="234" t="s">
        <v>1</v>
      </c>
      <c r="N317" s="235" t="s">
        <v>41</v>
      </c>
      <c r="O317" s="92"/>
      <c r="P317" s="236">
        <f>O317*H317</f>
        <v>0</v>
      </c>
      <c r="Q317" s="236">
        <v>0</v>
      </c>
      <c r="R317" s="236">
        <f>Q317*H317</f>
        <v>0</v>
      </c>
      <c r="S317" s="236">
        <v>0.068</v>
      </c>
      <c r="T317" s="237">
        <f>S317*H317</f>
        <v>0.030600000000000002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38" t="s">
        <v>173</v>
      </c>
      <c r="AT317" s="238" t="s">
        <v>159</v>
      </c>
      <c r="AU317" s="238" t="s">
        <v>169</v>
      </c>
      <c r="AY317" s="18" t="s">
        <v>156</v>
      </c>
      <c r="BE317" s="239">
        <f>IF(N317="základní",J317,0)</f>
        <v>0</v>
      </c>
      <c r="BF317" s="239">
        <f>IF(N317="snížená",J317,0)</f>
        <v>0</v>
      </c>
      <c r="BG317" s="239">
        <f>IF(N317="zákl. přenesená",J317,0)</f>
        <v>0</v>
      </c>
      <c r="BH317" s="239">
        <f>IF(N317="sníž. přenesená",J317,0)</f>
        <v>0</v>
      </c>
      <c r="BI317" s="239">
        <f>IF(N317="nulová",J317,0)</f>
        <v>0</v>
      </c>
      <c r="BJ317" s="18" t="s">
        <v>83</v>
      </c>
      <c r="BK317" s="239">
        <f>ROUND(I317*H317,2)</f>
        <v>0</v>
      </c>
      <c r="BL317" s="18" t="s">
        <v>173</v>
      </c>
      <c r="BM317" s="238" t="s">
        <v>383</v>
      </c>
    </row>
    <row r="318" spans="1:51" s="13" customFormat="1" ht="12">
      <c r="A318" s="13"/>
      <c r="B318" s="255"/>
      <c r="C318" s="256"/>
      <c r="D318" s="257" t="s">
        <v>225</v>
      </c>
      <c r="E318" s="258" t="s">
        <v>1</v>
      </c>
      <c r="F318" s="259" t="s">
        <v>384</v>
      </c>
      <c r="G318" s="256"/>
      <c r="H318" s="258" t="s">
        <v>1</v>
      </c>
      <c r="I318" s="260"/>
      <c r="J318" s="256"/>
      <c r="K318" s="256"/>
      <c r="L318" s="261"/>
      <c r="M318" s="262"/>
      <c r="N318" s="263"/>
      <c r="O318" s="263"/>
      <c r="P318" s="263"/>
      <c r="Q318" s="263"/>
      <c r="R318" s="263"/>
      <c r="S318" s="263"/>
      <c r="T318" s="264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65" t="s">
        <v>225</v>
      </c>
      <c r="AU318" s="265" t="s">
        <v>169</v>
      </c>
      <c r="AV318" s="13" t="s">
        <v>83</v>
      </c>
      <c r="AW318" s="13" t="s">
        <v>32</v>
      </c>
      <c r="AX318" s="13" t="s">
        <v>76</v>
      </c>
      <c r="AY318" s="265" t="s">
        <v>156</v>
      </c>
    </row>
    <row r="319" spans="1:51" s="14" customFormat="1" ht="12">
      <c r="A319" s="14"/>
      <c r="B319" s="266"/>
      <c r="C319" s="267"/>
      <c r="D319" s="257" t="s">
        <v>225</v>
      </c>
      <c r="E319" s="268" t="s">
        <v>1</v>
      </c>
      <c r="F319" s="269" t="s">
        <v>385</v>
      </c>
      <c r="G319" s="267"/>
      <c r="H319" s="270">
        <v>0.225</v>
      </c>
      <c r="I319" s="271"/>
      <c r="J319" s="267"/>
      <c r="K319" s="267"/>
      <c r="L319" s="272"/>
      <c r="M319" s="273"/>
      <c r="N319" s="274"/>
      <c r="O319" s="274"/>
      <c r="P319" s="274"/>
      <c r="Q319" s="274"/>
      <c r="R319" s="274"/>
      <c r="S319" s="274"/>
      <c r="T319" s="275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76" t="s">
        <v>225</v>
      </c>
      <c r="AU319" s="276" t="s">
        <v>169</v>
      </c>
      <c r="AV319" s="14" t="s">
        <v>85</v>
      </c>
      <c r="AW319" s="14" t="s">
        <v>32</v>
      </c>
      <c r="AX319" s="14" t="s">
        <v>76</v>
      </c>
      <c r="AY319" s="276" t="s">
        <v>156</v>
      </c>
    </row>
    <row r="320" spans="1:51" s="13" customFormat="1" ht="12">
      <c r="A320" s="13"/>
      <c r="B320" s="255"/>
      <c r="C320" s="256"/>
      <c r="D320" s="257" t="s">
        <v>225</v>
      </c>
      <c r="E320" s="258" t="s">
        <v>1</v>
      </c>
      <c r="F320" s="259" t="s">
        <v>304</v>
      </c>
      <c r="G320" s="256"/>
      <c r="H320" s="258" t="s">
        <v>1</v>
      </c>
      <c r="I320" s="260"/>
      <c r="J320" s="256"/>
      <c r="K320" s="256"/>
      <c r="L320" s="261"/>
      <c r="M320" s="262"/>
      <c r="N320" s="263"/>
      <c r="O320" s="263"/>
      <c r="P320" s="263"/>
      <c r="Q320" s="263"/>
      <c r="R320" s="263"/>
      <c r="S320" s="263"/>
      <c r="T320" s="264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65" t="s">
        <v>225</v>
      </c>
      <c r="AU320" s="265" t="s">
        <v>169</v>
      </c>
      <c r="AV320" s="13" t="s">
        <v>83</v>
      </c>
      <c r="AW320" s="13" t="s">
        <v>32</v>
      </c>
      <c r="AX320" s="13" t="s">
        <v>76</v>
      </c>
      <c r="AY320" s="265" t="s">
        <v>156</v>
      </c>
    </row>
    <row r="321" spans="1:51" s="14" customFormat="1" ht="12">
      <c r="A321" s="14"/>
      <c r="B321" s="266"/>
      <c r="C321" s="267"/>
      <c r="D321" s="257" t="s">
        <v>225</v>
      </c>
      <c r="E321" s="268" t="s">
        <v>1</v>
      </c>
      <c r="F321" s="269" t="s">
        <v>385</v>
      </c>
      <c r="G321" s="267"/>
      <c r="H321" s="270">
        <v>0.225</v>
      </c>
      <c r="I321" s="271"/>
      <c r="J321" s="267"/>
      <c r="K321" s="267"/>
      <c r="L321" s="272"/>
      <c r="M321" s="273"/>
      <c r="N321" s="274"/>
      <c r="O321" s="274"/>
      <c r="P321" s="274"/>
      <c r="Q321" s="274"/>
      <c r="R321" s="274"/>
      <c r="S321" s="274"/>
      <c r="T321" s="275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76" t="s">
        <v>225</v>
      </c>
      <c r="AU321" s="276" t="s">
        <v>169</v>
      </c>
      <c r="AV321" s="14" t="s">
        <v>85</v>
      </c>
      <c r="AW321" s="14" t="s">
        <v>32</v>
      </c>
      <c r="AX321" s="14" t="s">
        <v>76</v>
      </c>
      <c r="AY321" s="276" t="s">
        <v>156</v>
      </c>
    </row>
    <row r="322" spans="1:51" s="15" customFormat="1" ht="12">
      <c r="A322" s="15"/>
      <c r="B322" s="277"/>
      <c r="C322" s="278"/>
      <c r="D322" s="257" t="s">
        <v>225</v>
      </c>
      <c r="E322" s="279" t="s">
        <v>1</v>
      </c>
      <c r="F322" s="280" t="s">
        <v>228</v>
      </c>
      <c r="G322" s="278"/>
      <c r="H322" s="281">
        <v>0.45</v>
      </c>
      <c r="I322" s="282"/>
      <c r="J322" s="278"/>
      <c r="K322" s="278"/>
      <c r="L322" s="283"/>
      <c r="M322" s="284"/>
      <c r="N322" s="285"/>
      <c r="O322" s="285"/>
      <c r="P322" s="285"/>
      <c r="Q322" s="285"/>
      <c r="R322" s="285"/>
      <c r="S322" s="285"/>
      <c r="T322" s="286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T322" s="287" t="s">
        <v>225</v>
      </c>
      <c r="AU322" s="287" t="s">
        <v>169</v>
      </c>
      <c r="AV322" s="15" t="s">
        <v>173</v>
      </c>
      <c r="AW322" s="15" t="s">
        <v>32</v>
      </c>
      <c r="AX322" s="15" t="s">
        <v>83</v>
      </c>
      <c r="AY322" s="287" t="s">
        <v>156</v>
      </c>
    </row>
    <row r="323" spans="1:65" s="2" customFormat="1" ht="37.8" customHeight="1">
      <c r="A323" s="39"/>
      <c r="B323" s="40"/>
      <c r="C323" s="227" t="s">
        <v>386</v>
      </c>
      <c r="D323" s="227" t="s">
        <v>159</v>
      </c>
      <c r="E323" s="228" t="s">
        <v>387</v>
      </c>
      <c r="F323" s="229" t="s">
        <v>388</v>
      </c>
      <c r="G323" s="230" t="s">
        <v>237</v>
      </c>
      <c r="H323" s="231">
        <v>163.622</v>
      </c>
      <c r="I323" s="232"/>
      <c r="J323" s="233">
        <f>ROUND(I323*H323,2)</f>
        <v>0</v>
      </c>
      <c r="K323" s="229" t="s">
        <v>218</v>
      </c>
      <c r="L323" s="45"/>
      <c r="M323" s="234" t="s">
        <v>1</v>
      </c>
      <c r="N323" s="235" t="s">
        <v>41</v>
      </c>
      <c r="O323" s="92"/>
      <c r="P323" s="236">
        <f>O323*H323</f>
        <v>0</v>
      </c>
      <c r="Q323" s="236">
        <v>0</v>
      </c>
      <c r="R323" s="236">
        <f>Q323*H323</f>
        <v>0</v>
      </c>
      <c r="S323" s="236">
        <v>0.068</v>
      </c>
      <c r="T323" s="237">
        <f>S323*H323</f>
        <v>11.126296000000002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38" t="s">
        <v>173</v>
      </c>
      <c r="AT323" s="238" t="s">
        <v>159</v>
      </c>
      <c r="AU323" s="238" t="s">
        <v>169</v>
      </c>
      <c r="AY323" s="18" t="s">
        <v>156</v>
      </c>
      <c r="BE323" s="239">
        <f>IF(N323="základní",J323,0)</f>
        <v>0</v>
      </c>
      <c r="BF323" s="239">
        <f>IF(N323="snížená",J323,0)</f>
        <v>0</v>
      </c>
      <c r="BG323" s="239">
        <f>IF(N323="zákl. přenesená",J323,0)</f>
        <v>0</v>
      </c>
      <c r="BH323" s="239">
        <f>IF(N323="sníž. přenesená",J323,0)</f>
        <v>0</v>
      </c>
      <c r="BI323" s="239">
        <f>IF(N323="nulová",J323,0)</f>
        <v>0</v>
      </c>
      <c r="BJ323" s="18" t="s">
        <v>83</v>
      </c>
      <c r="BK323" s="239">
        <f>ROUND(I323*H323,2)</f>
        <v>0</v>
      </c>
      <c r="BL323" s="18" t="s">
        <v>173</v>
      </c>
      <c r="BM323" s="238" t="s">
        <v>389</v>
      </c>
    </row>
    <row r="324" spans="1:51" s="13" customFormat="1" ht="12">
      <c r="A324" s="13"/>
      <c r="B324" s="255"/>
      <c r="C324" s="256"/>
      <c r="D324" s="257" t="s">
        <v>225</v>
      </c>
      <c r="E324" s="258" t="s">
        <v>1</v>
      </c>
      <c r="F324" s="259" t="s">
        <v>359</v>
      </c>
      <c r="G324" s="256"/>
      <c r="H324" s="258" t="s">
        <v>1</v>
      </c>
      <c r="I324" s="260"/>
      <c r="J324" s="256"/>
      <c r="K324" s="256"/>
      <c r="L324" s="261"/>
      <c r="M324" s="262"/>
      <c r="N324" s="263"/>
      <c r="O324" s="263"/>
      <c r="P324" s="263"/>
      <c r="Q324" s="263"/>
      <c r="R324" s="263"/>
      <c r="S324" s="263"/>
      <c r="T324" s="264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65" t="s">
        <v>225</v>
      </c>
      <c r="AU324" s="265" t="s">
        <v>169</v>
      </c>
      <c r="AV324" s="13" t="s">
        <v>83</v>
      </c>
      <c r="AW324" s="13" t="s">
        <v>32</v>
      </c>
      <c r="AX324" s="13" t="s">
        <v>76</v>
      </c>
      <c r="AY324" s="265" t="s">
        <v>156</v>
      </c>
    </row>
    <row r="325" spans="1:51" s="14" customFormat="1" ht="12">
      <c r="A325" s="14"/>
      <c r="B325" s="266"/>
      <c r="C325" s="267"/>
      <c r="D325" s="257" t="s">
        <v>225</v>
      </c>
      <c r="E325" s="268" t="s">
        <v>1</v>
      </c>
      <c r="F325" s="269" t="s">
        <v>390</v>
      </c>
      <c r="G325" s="267"/>
      <c r="H325" s="270">
        <v>19.968</v>
      </c>
      <c r="I325" s="271"/>
      <c r="J325" s="267"/>
      <c r="K325" s="267"/>
      <c r="L325" s="272"/>
      <c r="M325" s="273"/>
      <c r="N325" s="274"/>
      <c r="O325" s="274"/>
      <c r="P325" s="274"/>
      <c r="Q325" s="274"/>
      <c r="R325" s="274"/>
      <c r="S325" s="274"/>
      <c r="T325" s="275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76" t="s">
        <v>225</v>
      </c>
      <c r="AU325" s="276" t="s">
        <v>169</v>
      </c>
      <c r="AV325" s="14" t="s">
        <v>85</v>
      </c>
      <c r="AW325" s="14" t="s">
        <v>32</v>
      </c>
      <c r="AX325" s="14" t="s">
        <v>76</v>
      </c>
      <c r="AY325" s="276" t="s">
        <v>156</v>
      </c>
    </row>
    <row r="326" spans="1:51" s="14" customFormat="1" ht="12">
      <c r="A326" s="14"/>
      <c r="B326" s="266"/>
      <c r="C326" s="267"/>
      <c r="D326" s="257" t="s">
        <v>225</v>
      </c>
      <c r="E326" s="268" t="s">
        <v>1</v>
      </c>
      <c r="F326" s="269" t="s">
        <v>391</v>
      </c>
      <c r="G326" s="267"/>
      <c r="H326" s="270">
        <v>-1.92</v>
      </c>
      <c r="I326" s="271"/>
      <c r="J326" s="267"/>
      <c r="K326" s="267"/>
      <c r="L326" s="272"/>
      <c r="M326" s="273"/>
      <c r="N326" s="274"/>
      <c r="O326" s="274"/>
      <c r="P326" s="274"/>
      <c r="Q326" s="274"/>
      <c r="R326" s="274"/>
      <c r="S326" s="274"/>
      <c r="T326" s="275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76" t="s">
        <v>225</v>
      </c>
      <c r="AU326" s="276" t="s">
        <v>169</v>
      </c>
      <c r="AV326" s="14" t="s">
        <v>85</v>
      </c>
      <c r="AW326" s="14" t="s">
        <v>32</v>
      </c>
      <c r="AX326" s="14" t="s">
        <v>76</v>
      </c>
      <c r="AY326" s="276" t="s">
        <v>156</v>
      </c>
    </row>
    <row r="327" spans="1:51" s="13" customFormat="1" ht="12">
      <c r="A327" s="13"/>
      <c r="B327" s="255"/>
      <c r="C327" s="256"/>
      <c r="D327" s="257" t="s">
        <v>225</v>
      </c>
      <c r="E327" s="258" t="s">
        <v>1</v>
      </c>
      <c r="F327" s="259" t="s">
        <v>361</v>
      </c>
      <c r="G327" s="256"/>
      <c r="H327" s="258" t="s">
        <v>1</v>
      </c>
      <c r="I327" s="260"/>
      <c r="J327" s="256"/>
      <c r="K327" s="256"/>
      <c r="L327" s="261"/>
      <c r="M327" s="262"/>
      <c r="N327" s="263"/>
      <c r="O327" s="263"/>
      <c r="P327" s="263"/>
      <c r="Q327" s="263"/>
      <c r="R327" s="263"/>
      <c r="S327" s="263"/>
      <c r="T327" s="264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65" t="s">
        <v>225</v>
      </c>
      <c r="AU327" s="265" t="s">
        <v>169</v>
      </c>
      <c r="AV327" s="13" t="s">
        <v>83</v>
      </c>
      <c r="AW327" s="13" t="s">
        <v>32</v>
      </c>
      <c r="AX327" s="13" t="s">
        <v>76</v>
      </c>
      <c r="AY327" s="265" t="s">
        <v>156</v>
      </c>
    </row>
    <row r="328" spans="1:51" s="14" customFormat="1" ht="12">
      <c r="A328" s="14"/>
      <c r="B328" s="266"/>
      <c r="C328" s="267"/>
      <c r="D328" s="257" t="s">
        <v>225</v>
      </c>
      <c r="E328" s="268" t="s">
        <v>1</v>
      </c>
      <c r="F328" s="269" t="s">
        <v>392</v>
      </c>
      <c r="G328" s="267"/>
      <c r="H328" s="270">
        <v>21.112</v>
      </c>
      <c r="I328" s="271"/>
      <c r="J328" s="267"/>
      <c r="K328" s="267"/>
      <c r="L328" s="272"/>
      <c r="M328" s="273"/>
      <c r="N328" s="274"/>
      <c r="O328" s="274"/>
      <c r="P328" s="274"/>
      <c r="Q328" s="274"/>
      <c r="R328" s="274"/>
      <c r="S328" s="274"/>
      <c r="T328" s="275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76" t="s">
        <v>225</v>
      </c>
      <c r="AU328" s="276" t="s">
        <v>169</v>
      </c>
      <c r="AV328" s="14" t="s">
        <v>85</v>
      </c>
      <c r="AW328" s="14" t="s">
        <v>32</v>
      </c>
      <c r="AX328" s="14" t="s">
        <v>76</v>
      </c>
      <c r="AY328" s="276" t="s">
        <v>156</v>
      </c>
    </row>
    <row r="329" spans="1:51" s="14" customFormat="1" ht="12">
      <c r="A329" s="14"/>
      <c r="B329" s="266"/>
      <c r="C329" s="267"/>
      <c r="D329" s="257" t="s">
        <v>225</v>
      </c>
      <c r="E329" s="268" t="s">
        <v>1</v>
      </c>
      <c r="F329" s="269" t="s">
        <v>393</v>
      </c>
      <c r="G329" s="267"/>
      <c r="H329" s="270">
        <v>-2.24</v>
      </c>
      <c r="I329" s="271"/>
      <c r="J329" s="267"/>
      <c r="K329" s="267"/>
      <c r="L329" s="272"/>
      <c r="M329" s="273"/>
      <c r="N329" s="274"/>
      <c r="O329" s="274"/>
      <c r="P329" s="274"/>
      <c r="Q329" s="274"/>
      <c r="R329" s="274"/>
      <c r="S329" s="274"/>
      <c r="T329" s="275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76" t="s">
        <v>225</v>
      </c>
      <c r="AU329" s="276" t="s">
        <v>169</v>
      </c>
      <c r="AV329" s="14" t="s">
        <v>85</v>
      </c>
      <c r="AW329" s="14" t="s">
        <v>32</v>
      </c>
      <c r="AX329" s="14" t="s">
        <v>76</v>
      </c>
      <c r="AY329" s="276" t="s">
        <v>156</v>
      </c>
    </row>
    <row r="330" spans="1:51" s="13" customFormat="1" ht="12">
      <c r="A330" s="13"/>
      <c r="B330" s="255"/>
      <c r="C330" s="256"/>
      <c r="D330" s="257" t="s">
        <v>225</v>
      </c>
      <c r="E330" s="258" t="s">
        <v>1</v>
      </c>
      <c r="F330" s="259" t="s">
        <v>278</v>
      </c>
      <c r="G330" s="256"/>
      <c r="H330" s="258" t="s">
        <v>1</v>
      </c>
      <c r="I330" s="260"/>
      <c r="J330" s="256"/>
      <c r="K330" s="256"/>
      <c r="L330" s="261"/>
      <c r="M330" s="262"/>
      <c r="N330" s="263"/>
      <c r="O330" s="263"/>
      <c r="P330" s="263"/>
      <c r="Q330" s="263"/>
      <c r="R330" s="263"/>
      <c r="S330" s="263"/>
      <c r="T330" s="264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65" t="s">
        <v>225</v>
      </c>
      <c r="AU330" s="265" t="s">
        <v>169</v>
      </c>
      <c r="AV330" s="13" t="s">
        <v>83</v>
      </c>
      <c r="AW330" s="13" t="s">
        <v>32</v>
      </c>
      <c r="AX330" s="13" t="s">
        <v>76</v>
      </c>
      <c r="AY330" s="265" t="s">
        <v>156</v>
      </c>
    </row>
    <row r="331" spans="1:51" s="14" customFormat="1" ht="12">
      <c r="A331" s="14"/>
      <c r="B331" s="266"/>
      <c r="C331" s="267"/>
      <c r="D331" s="257" t="s">
        <v>225</v>
      </c>
      <c r="E331" s="268" t="s">
        <v>1</v>
      </c>
      <c r="F331" s="269" t="s">
        <v>394</v>
      </c>
      <c r="G331" s="267"/>
      <c r="H331" s="270">
        <v>14.3</v>
      </c>
      <c r="I331" s="271"/>
      <c r="J331" s="267"/>
      <c r="K331" s="267"/>
      <c r="L331" s="272"/>
      <c r="M331" s="273"/>
      <c r="N331" s="274"/>
      <c r="O331" s="274"/>
      <c r="P331" s="274"/>
      <c r="Q331" s="274"/>
      <c r="R331" s="274"/>
      <c r="S331" s="274"/>
      <c r="T331" s="275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76" t="s">
        <v>225</v>
      </c>
      <c r="AU331" s="276" t="s">
        <v>169</v>
      </c>
      <c r="AV331" s="14" t="s">
        <v>85</v>
      </c>
      <c r="AW331" s="14" t="s">
        <v>32</v>
      </c>
      <c r="AX331" s="14" t="s">
        <v>76</v>
      </c>
      <c r="AY331" s="276" t="s">
        <v>156</v>
      </c>
    </row>
    <row r="332" spans="1:51" s="13" customFormat="1" ht="12">
      <c r="A332" s="13"/>
      <c r="B332" s="255"/>
      <c r="C332" s="256"/>
      <c r="D332" s="257" t="s">
        <v>225</v>
      </c>
      <c r="E332" s="258" t="s">
        <v>1</v>
      </c>
      <c r="F332" s="259" t="s">
        <v>282</v>
      </c>
      <c r="G332" s="256"/>
      <c r="H332" s="258" t="s">
        <v>1</v>
      </c>
      <c r="I332" s="260"/>
      <c r="J332" s="256"/>
      <c r="K332" s="256"/>
      <c r="L332" s="261"/>
      <c r="M332" s="262"/>
      <c r="N332" s="263"/>
      <c r="O332" s="263"/>
      <c r="P332" s="263"/>
      <c r="Q332" s="263"/>
      <c r="R332" s="263"/>
      <c r="S332" s="263"/>
      <c r="T332" s="264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65" t="s">
        <v>225</v>
      </c>
      <c r="AU332" s="265" t="s">
        <v>169</v>
      </c>
      <c r="AV332" s="13" t="s">
        <v>83</v>
      </c>
      <c r="AW332" s="13" t="s">
        <v>32</v>
      </c>
      <c r="AX332" s="13" t="s">
        <v>76</v>
      </c>
      <c r="AY332" s="265" t="s">
        <v>156</v>
      </c>
    </row>
    <row r="333" spans="1:51" s="14" customFormat="1" ht="12">
      <c r="A333" s="14"/>
      <c r="B333" s="266"/>
      <c r="C333" s="267"/>
      <c r="D333" s="257" t="s">
        <v>225</v>
      </c>
      <c r="E333" s="268" t="s">
        <v>1</v>
      </c>
      <c r="F333" s="269" t="s">
        <v>395</v>
      </c>
      <c r="G333" s="267"/>
      <c r="H333" s="270">
        <v>53.1</v>
      </c>
      <c r="I333" s="271"/>
      <c r="J333" s="267"/>
      <c r="K333" s="267"/>
      <c r="L333" s="272"/>
      <c r="M333" s="273"/>
      <c r="N333" s="274"/>
      <c r="O333" s="274"/>
      <c r="P333" s="274"/>
      <c r="Q333" s="274"/>
      <c r="R333" s="274"/>
      <c r="S333" s="274"/>
      <c r="T333" s="275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76" t="s">
        <v>225</v>
      </c>
      <c r="AU333" s="276" t="s">
        <v>169</v>
      </c>
      <c r="AV333" s="14" t="s">
        <v>85</v>
      </c>
      <c r="AW333" s="14" t="s">
        <v>32</v>
      </c>
      <c r="AX333" s="14" t="s">
        <v>76</v>
      </c>
      <c r="AY333" s="276" t="s">
        <v>156</v>
      </c>
    </row>
    <row r="334" spans="1:51" s="14" customFormat="1" ht="12">
      <c r="A334" s="14"/>
      <c r="B334" s="266"/>
      <c r="C334" s="267"/>
      <c r="D334" s="257" t="s">
        <v>225</v>
      </c>
      <c r="E334" s="268" t="s">
        <v>1</v>
      </c>
      <c r="F334" s="269" t="s">
        <v>396</v>
      </c>
      <c r="G334" s="267"/>
      <c r="H334" s="270">
        <v>-2.88</v>
      </c>
      <c r="I334" s="271"/>
      <c r="J334" s="267"/>
      <c r="K334" s="267"/>
      <c r="L334" s="272"/>
      <c r="M334" s="273"/>
      <c r="N334" s="274"/>
      <c r="O334" s="274"/>
      <c r="P334" s="274"/>
      <c r="Q334" s="274"/>
      <c r="R334" s="274"/>
      <c r="S334" s="274"/>
      <c r="T334" s="275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76" t="s">
        <v>225</v>
      </c>
      <c r="AU334" s="276" t="s">
        <v>169</v>
      </c>
      <c r="AV334" s="14" t="s">
        <v>85</v>
      </c>
      <c r="AW334" s="14" t="s">
        <v>32</v>
      </c>
      <c r="AX334" s="14" t="s">
        <v>76</v>
      </c>
      <c r="AY334" s="276" t="s">
        <v>156</v>
      </c>
    </row>
    <row r="335" spans="1:51" s="13" customFormat="1" ht="12">
      <c r="A335" s="13"/>
      <c r="B335" s="255"/>
      <c r="C335" s="256"/>
      <c r="D335" s="257" t="s">
        <v>225</v>
      </c>
      <c r="E335" s="258" t="s">
        <v>1</v>
      </c>
      <c r="F335" s="259" t="s">
        <v>284</v>
      </c>
      <c r="G335" s="256"/>
      <c r="H335" s="258" t="s">
        <v>1</v>
      </c>
      <c r="I335" s="260"/>
      <c r="J335" s="256"/>
      <c r="K335" s="256"/>
      <c r="L335" s="261"/>
      <c r="M335" s="262"/>
      <c r="N335" s="263"/>
      <c r="O335" s="263"/>
      <c r="P335" s="263"/>
      <c r="Q335" s="263"/>
      <c r="R335" s="263"/>
      <c r="S335" s="263"/>
      <c r="T335" s="264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65" t="s">
        <v>225</v>
      </c>
      <c r="AU335" s="265" t="s">
        <v>169</v>
      </c>
      <c r="AV335" s="13" t="s">
        <v>83</v>
      </c>
      <c r="AW335" s="13" t="s">
        <v>32</v>
      </c>
      <c r="AX335" s="13" t="s">
        <v>76</v>
      </c>
      <c r="AY335" s="265" t="s">
        <v>156</v>
      </c>
    </row>
    <row r="336" spans="1:51" s="14" customFormat="1" ht="12">
      <c r="A336" s="14"/>
      <c r="B336" s="266"/>
      <c r="C336" s="267"/>
      <c r="D336" s="257" t="s">
        <v>225</v>
      </c>
      <c r="E336" s="268" t="s">
        <v>1</v>
      </c>
      <c r="F336" s="269" t="s">
        <v>397</v>
      </c>
      <c r="G336" s="267"/>
      <c r="H336" s="270">
        <v>22.536</v>
      </c>
      <c r="I336" s="271"/>
      <c r="J336" s="267"/>
      <c r="K336" s="267"/>
      <c r="L336" s="272"/>
      <c r="M336" s="273"/>
      <c r="N336" s="274"/>
      <c r="O336" s="274"/>
      <c r="P336" s="274"/>
      <c r="Q336" s="274"/>
      <c r="R336" s="274"/>
      <c r="S336" s="274"/>
      <c r="T336" s="275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76" t="s">
        <v>225</v>
      </c>
      <c r="AU336" s="276" t="s">
        <v>169</v>
      </c>
      <c r="AV336" s="14" t="s">
        <v>85</v>
      </c>
      <c r="AW336" s="14" t="s">
        <v>32</v>
      </c>
      <c r="AX336" s="14" t="s">
        <v>76</v>
      </c>
      <c r="AY336" s="276" t="s">
        <v>156</v>
      </c>
    </row>
    <row r="337" spans="1:51" s="14" customFormat="1" ht="12">
      <c r="A337" s="14"/>
      <c r="B337" s="266"/>
      <c r="C337" s="267"/>
      <c r="D337" s="257" t="s">
        <v>225</v>
      </c>
      <c r="E337" s="268" t="s">
        <v>1</v>
      </c>
      <c r="F337" s="269" t="s">
        <v>398</v>
      </c>
      <c r="G337" s="267"/>
      <c r="H337" s="270">
        <v>-1.44</v>
      </c>
      <c r="I337" s="271"/>
      <c r="J337" s="267"/>
      <c r="K337" s="267"/>
      <c r="L337" s="272"/>
      <c r="M337" s="273"/>
      <c r="N337" s="274"/>
      <c r="O337" s="274"/>
      <c r="P337" s="274"/>
      <c r="Q337" s="274"/>
      <c r="R337" s="274"/>
      <c r="S337" s="274"/>
      <c r="T337" s="275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76" t="s">
        <v>225</v>
      </c>
      <c r="AU337" s="276" t="s">
        <v>169</v>
      </c>
      <c r="AV337" s="14" t="s">
        <v>85</v>
      </c>
      <c r="AW337" s="14" t="s">
        <v>32</v>
      </c>
      <c r="AX337" s="14" t="s">
        <v>76</v>
      </c>
      <c r="AY337" s="276" t="s">
        <v>156</v>
      </c>
    </row>
    <row r="338" spans="1:51" s="14" customFormat="1" ht="12">
      <c r="A338" s="14"/>
      <c r="B338" s="266"/>
      <c r="C338" s="267"/>
      <c r="D338" s="257" t="s">
        <v>225</v>
      </c>
      <c r="E338" s="268" t="s">
        <v>1</v>
      </c>
      <c r="F338" s="269" t="s">
        <v>399</v>
      </c>
      <c r="G338" s="267"/>
      <c r="H338" s="270">
        <v>-0.18</v>
      </c>
      <c r="I338" s="271"/>
      <c r="J338" s="267"/>
      <c r="K338" s="267"/>
      <c r="L338" s="272"/>
      <c r="M338" s="273"/>
      <c r="N338" s="274"/>
      <c r="O338" s="274"/>
      <c r="P338" s="274"/>
      <c r="Q338" s="274"/>
      <c r="R338" s="274"/>
      <c r="S338" s="274"/>
      <c r="T338" s="275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76" t="s">
        <v>225</v>
      </c>
      <c r="AU338" s="276" t="s">
        <v>169</v>
      </c>
      <c r="AV338" s="14" t="s">
        <v>85</v>
      </c>
      <c r="AW338" s="14" t="s">
        <v>32</v>
      </c>
      <c r="AX338" s="14" t="s">
        <v>76</v>
      </c>
      <c r="AY338" s="276" t="s">
        <v>156</v>
      </c>
    </row>
    <row r="339" spans="1:51" s="13" customFormat="1" ht="12">
      <c r="A339" s="13"/>
      <c r="B339" s="255"/>
      <c r="C339" s="256"/>
      <c r="D339" s="257" t="s">
        <v>225</v>
      </c>
      <c r="E339" s="258" t="s">
        <v>1</v>
      </c>
      <c r="F339" s="259" t="s">
        <v>290</v>
      </c>
      <c r="G339" s="256"/>
      <c r="H339" s="258" t="s">
        <v>1</v>
      </c>
      <c r="I339" s="260"/>
      <c r="J339" s="256"/>
      <c r="K339" s="256"/>
      <c r="L339" s="261"/>
      <c r="M339" s="262"/>
      <c r="N339" s="263"/>
      <c r="O339" s="263"/>
      <c r="P339" s="263"/>
      <c r="Q339" s="263"/>
      <c r="R339" s="263"/>
      <c r="S339" s="263"/>
      <c r="T339" s="264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65" t="s">
        <v>225</v>
      </c>
      <c r="AU339" s="265" t="s">
        <v>169</v>
      </c>
      <c r="AV339" s="13" t="s">
        <v>83</v>
      </c>
      <c r="AW339" s="13" t="s">
        <v>32</v>
      </c>
      <c r="AX339" s="13" t="s">
        <v>76</v>
      </c>
      <c r="AY339" s="265" t="s">
        <v>156</v>
      </c>
    </row>
    <row r="340" spans="1:51" s="14" customFormat="1" ht="12">
      <c r="A340" s="14"/>
      <c r="B340" s="266"/>
      <c r="C340" s="267"/>
      <c r="D340" s="257" t="s">
        <v>225</v>
      </c>
      <c r="E340" s="268" t="s">
        <v>1</v>
      </c>
      <c r="F340" s="269" t="s">
        <v>400</v>
      </c>
      <c r="G340" s="267"/>
      <c r="H340" s="270">
        <v>13.72</v>
      </c>
      <c r="I340" s="271"/>
      <c r="J340" s="267"/>
      <c r="K340" s="267"/>
      <c r="L340" s="272"/>
      <c r="M340" s="273"/>
      <c r="N340" s="274"/>
      <c r="O340" s="274"/>
      <c r="P340" s="274"/>
      <c r="Q340" s="274"/>
      <c r="R340" s="274"/>
      <c r="S340" s="274"/>
      <c r="T340" s="275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76" t="s">
        <v>225</v>
      </c>
      <c r="AU340" s="276" t="s">
        <v>169</v>
      </c>
      <c r="AV340" s="14" t="s">
        <v>85</v>
      </c>
      <c r="AW340" s="14" t="s">
        <v>32</v>
      </c>
      <c r="AX340" s="14" t="s">
        <v>76</v>
      </c>
      <c r="AY340" s="276" t="s">
        <v>156</v>
      </c>
    </row>
    <row r="341" spans="1:51" s="14" customFormat="1" ht="12">
      <c r="A341" s="14"/>
      <c r="B341" s="266"/>
      <c r="C341" s="267"/>
      <c r="D341" s="257" t="s">
        <v>225</v>
      </c>
      <c r="E341" s="268" t="s">
        <v>1</v>
      </c>
      <c r="F341" s="269" t="s">
        <v>401</v>
      </c>
      <c r="G341" s="267"/>
      <c r="H341" s="270">
        <v>-1.2</v>
      </c>
      <c r="I341" s="271"/>
      <c r="J341" s="267"/>
      <c r="K341" s="267"/>
      <c r="L341" s="272"/>
      <c r="M341" s="273"/>
      <c r="N341" s="274"/>
      <c r="O341" s="274"/>
      <c r="P341" s="274"/>
      <c r="Q341" s="274"/>
      <c r="R341" s="274"/>
      <c r="S341" s="274"/>
      <c r="T341" s="275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76" t="s">
        <v>225</v>
      </c>
      <c r="AU341" s="276" t="s">
        <v>169</v>
      </c>
      <c r="AV341" s="14" t="s">
        <v>85</v>
      </c>
      <c r="AW341" s="14" t="s">
        <v>32</v>
      </c>
      <c r="AX341" s="14" t="s">
        <v>76</v>
      </c>
      <c r="AY341" s="276" t="s">
        <v>156</v>
      </c>
    </row>
    <row r="342" spans="1:51" s="13" customFormat="1" ht="12">
      <c r="A342" s="13"/>
      <c r="B342" s="255"/>
      <c r="C342" s="256"/>
      <c r="D342" s="257" t="s">
        <v>225</v>
      </c>
      <c r="E342" s="258" t="s">
        <v>1</v>
      </c>
      <c r="F342" s="259" t="s">
        <v>296</v>
      </c>
      <c r="G342" s="256"/>
      <c r="H342" s="258" t="s">
        <v>1</v>
      </c>
      <c r="I342" s="260"/>
      <c r="J342" s="256"/>
      <c r="K342" s="256"/>
      <c r="L342" s="261"/>
      <c r="M342" s="262"/>
      <c r="N342" s="263"/>
      <c r="O342" s="263"/>
      <c r="P342" s="263"/>
      <c r="Q342" s="263"/>
      <c r="R342" s="263"/>
      <c r="S342" s="263"/>
      <c r="T342" s="264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65" t="s">
        <v>225</v>
      </c>
      <c r="AU342" s="265" t="s">
        <v>169</v>
      </c>
      <c r="AV342" s="13" t="s">
        <v>83</v>
      </c>
      <c r="AW342" s="13" t="s">
        <v>32</v>
      </c>
      <c r="AX342" s="13" t="s">
        <v>76</v>
      </c>
      <c r="AY342" s="265" t="s">
        <v>156</v>
      </c>
    </row>
    <row r="343" spans="1:51" s="14" customFormat="1" ht="12">
      <c r="A343" s="14"/>
      <c r="B343" s="266"/>
      <c r="C343" s="267"/>
      <c r="D343" s="257" t="s">
        <v>225</v>
      </c>
      <c r="E343" s="268" t="s">
        <v>1</v>
      </c>
      <c r="F343" s="269" t="s">
        <v>402</v>
      </c>
      <c r="G343" s="267"/>
      <c r="H343" s="270">
        <v>9</v>
      </c>
      <c r="I343" s="271"/>
      <c r="J343" s="267"/>
      <c r="K343" s="267"/>
      <c r="L343" s="272"/>
      <c r="M343" s="273"/>
      <c r="N343" s="274"/>
      <c r="O343" s="274"/>
      <c r="P343" s="274"/>
      <c r="Q343" s="274"/>
      <c r="R343" s="274"/>
      <c r="S343" s="274"/>
      <c r="T343" s="275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76" t="s">
        <v>225</v>
      </c>
      <c r="AU343" s="276" t="s">
        <v>169</v>
      </c>
      <c r="AV343" s="14" t="s">
        <v>85</v>
      </c>
      <c r="AW343" s="14" t="s">
        <v>32</v>
      </c>
      <c r="AX343" s="14" t="s">
        <v>76</v>
      </c>
      <c r="AY343" s="276" t="s">
        <v>156</v>
      </c>
    </row>
    <row r="344" spans="1:51" s="14" customFormat="1" ht="12">
      <c r="A344" s="14"/>
      <c r="B344" s="266"/>
      <c r="C344" s="267"/>
      <c r="D344" s="257" t="s">
        <v>225</v>
      </c>
      <c r="E344" s="268" t="s">
        <v>1</v>
      </c>
      <c r="F344" s="269" t="s">
        <v>403</v>
      </c>
      <c r="G344" s="267"/>
      <c r="H344" s="270">
        <v>-0.9</v>
      </c>
      <c r="I344" s="271"/>
      <c r="J344" s="267"/>
      <c r="K344" s="267"/>
      <c r="L344" s="272"/>
      <c r="M344" s="273"/>
      <c r="N344" s="274"/>
      <c r="O344" s="274"/>
      <c r="P344" s="274"/>
      <c r="Q344" s="274"/>
      <c r="R344" s="274"/>
      <c r="S344" s="274"/>
      <c r="T344" s="275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76" t="s">
        <v>225</v>
      </c>
      <c r="AU344" s="276" t="s">
        <v>169</v>
      </c>
      <c r="AV344" s="14" t="s">
        <v>85</v>
      </c>
      <c r="AW344" s="14" t="s">
        <v>32</v>
      </c>
      <c r="AX344" s="14" t="s">
        <v>76</v>
      </c>
      <c r="AY344" s="276" t="s">
        <v>156</v>
      </c>
    </row>
    <row r="345" spans="1:51" s="14" customFormat="1" ht="12">
      <c r="A345" s="14"/>
      <c r="B345" s="266"/>
      <c r="C345" s="267"/>
      <c r="D345" s="257" t="s">
        <v>225</v>
      </c>
      <c r="E345" s="268" t="s">
        <v>1</v>
      </c>
      <c r="F345" s="269" t="s">
        <v>404</v>
      </c>
      <c r="G345" s="267"/>
      <c r="H345" s="270">
        <v>-0.15</v>
      </c>
      <c r="I345" s="271"/>
      <c r="J345" s="267"/>
      <c r="K345" s="267"/>
      <c r="L345" s="272"/>
      <c r="M345" s="273"/>
      <c r="N345" s="274"/>
      <c r="O345" s="274"/>
      <c r="P345" s="274"/>
      <c r="Q345" s="274"/>
      <c r="R345" s="274"/>
      <c r="S345" s="274"/>
      <c r="T345" s="275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76" t="s">
        <v>225</v>
      </c>
      <c r="AU345" s="276" t="s">
        <v>169</v>
      </c>
      <c r="AV345" s="14" t="s">
        <v>85</v>
      </c>
      <c r="AW345" s="14" t="s">
        <v>32</v>
      </c>
      <c r="AX345" s="14" t="s">
        <v>76</v>
      </c>
      <c r="AY345" s="276" t="s">
        <v>156</v>
      </c>
    </row>
    <row r="346" spans="1:51" s="13" customFormat="1" ht="12">
      <c r="A346" s="13"/>
      <c r="B346" s="255"/>
      <c r="C346" s="256"/>
      <c r="D346" s="257" t="s">
        <v>225</v>
      </c>
      <c r="E346" s="258" t="s">
        <v>1</v>
      </c>
      <c r="F346" s="259" t="s">
        <v>298</v>
      </c>
      <c r="G346" s="256"/>
      <c r="H346" s="258" t="s">
        <v>1</v>
      </c>
      <c r="I346" s="260"/>
      <c r="J346" s="256"/>
      <c r="K346" s="256"/>
      <c r="L346" s="261"/>
      <c r="M346" s="262"/>
      <c r="N346" s="263"/>
      <c r="O346" s="263"/>
      <c r="P346" s="263"/>
      <c r="Q346" s="263"/>
      <c r="R346" s="263"/>
      <c r="S346" s="263"/>
      <c r="T346" s="264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65" t="s">
        <v>225</v>
      </c>
      <c r="AU346" s="265" t="s">
        <v>169</v>
      </c>
      <c r="AV346" s="13" t="s">
        <v>83</v>
      </c>
      <c r="AW346" s="13" t="s">
        <v>32</v>
      </c>
      <c r="AX346" s="13" t="s">
        <v>76</v>
      </c>
      <c r="AY346" s="265" t="s">
        <v>156</v>
      </c>
    </row>
    <row r="347" spans="1:51" s="14" customFormat="1" ht="12">
      <c r="A347" s="14"/>
      <c r="B347" s="266"/>
      <c r="C347" s="267"/>
      <c r="D347" s="257" t="s">
        <v>225</v>
      </c>
      <c r="E347" s="268" t="s">
        <v>1</v>
      </c>
      <c r="F347" s="269" t="s">
        <v>405</v>
      </c>
      <c r="G347" s="267"/>
      <c r="H347" s="270">
        <v>8.46</v>
      </c>
      <c r="I347" s="271"/>
      <c r="J347" s="267"/>
      <c r="K347" s="267"/>
      <c r="L347" s="272"/>
      <c r="M347" s="273"/>
      <c r="N347" s="274"/>
      <c r="O347" s="274"/>
      <c r="P347" s="274"/>
      <c r="Q347" s="274"/>
      <c r="R347" s="274"/>
      <c r="S347" s="274"/>
      <c r="T347" s="275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76" t="s">
        <v>225</v>
      </c>
      <c r="AU347" s="276" t="s">
        <v>169</v>
      </c>
      <c r="AV347" s="14" t="s">
        <v>85</v>
      </c>
      <c r="AW347" s="14" t="s">
        <v>32</v>
      </c>
      <c r="AX347" s="14" t="s">
        <v>76</v>
      </c>
      <c r="AY347" s="276" t="s">
        <v>156</v>
      </c>
    </row>
    <row r="348" spans="1:51" s="14" customFormat="1" ht="12">
      <c r="A348" s="14"/>
      <c r="B348" s="266"/>
      <c r="C348" s="267"/>
      <c r="D348" s="257" t="s">
        <v>225</v>
      </c>
      <c r="E348" s="268" t="s">
        <v>1</v>
      </c>
      <c r="F348" s="269" t="s">
        <v>406</v>
      </c>
      <c r="G348" s="267"/>
      <c r="H348" s="270">
        <v>-1.08</v>
      </c>
      <c r="I348" s="271"/>
      <c r="J348" s="267"/>
      <c r="K348" s="267"/>
      <c r="L348" s="272"/>
      <c r="M348" s="273"/>
      <c r="N348" s="274"/>
      <c r="O348" s="274"/>
      <c r="P348" s="274"/>
      <c r="Q348" s="274"/>
      <c r="R348" s="274"/>
      <c r="S348" s="274"/>
      <c r="T348" s="275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76" t="s">
        <v>225</v>
      </c>
      <c r="AU348" s="276" t="s">
        <v>169</v>
      </c>
      <c r="AV348" s="14" t="s">
        <v>85</v>
      </c>
      <c r="AW348" s="14" t="s">
        <v>32</v>
      </c>
      <c r="AX348" s="14" t="s">
        <v>76</v>
      </c>
      <c r="AY348" s="276" t="s">
        <v>156</v>
      </c>
    </row>
    <row r="349" spans="1:51" s="13" customFormat="1" ht="12">
      <c r="A349" s="13"/>
      <c r="B349" s="255"/>
      <c r="C349" s="256"/>
      <c r="D349" s="257" t="s">
        <v>225</v>
      </c>
      <c r="E349" s="258" t="s">
        <v>1</v>
      </c>
      <c r="F349" s="259" t="s">
        <v>302</v>
      </c>
      <c r="G349" s="256"/>
      <c r="H349" s="258" t="s">
        <v>1</v>
      </c>
      <c r="I349" s="260"/>
      <c r="J349" s="256"/>
      <c r="K349" s="256"/>
      <c r="L349" s="261"/>
      <c r="M349" s="262"/>
      <c r="N349" s="263"/>
      <c r="O349" s="263"/>
      <c r="P349" s="263"/>
      <c r="Q349" s="263"/>
      <c r="R349" s="263"/>
      <c r="S349" s="263"/>
      <c r="T349" s="264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65" t="s">
        <v>225</v>
      </c>
      <c r="AU349" s="265" t="s">
        <v>169</v>
      </c>
      <c r="AV349" s="13" t="s">
        <v>83</v>
      </c>
      <c r="AW349" s="13" t="s">
        <v>32</v>
      </c>
      <c r="AX349" s="13" t="s">
        <v>76</v>
      </c>
      <c r="AY349" s="265" t="s">
        <v>156</v>
      </c>
    </row>
    <row r="350" spans="1:51" s="14" customFormat="1" ht="12">
      <c r="A350" s="14"/>
      <c r="B350" s="266"/>
      <c r="C350" s="267"/>
      <c r="D350" s="257" t="s">
        <v>225</v>
      </c>
      <c r="E350" s="268" t="s">
        <v>1</v>
      </c>
      <c r="F350" s="269" t="s">
        <v>407</v>
      </c>
      <c r="G350" s="267"/>
      <c r="H350" s="270">
        <v>12.996</v>
      </c>
      <c r="I350" s="271"/>
      <c r="J350" s="267"/>
      <c r="K350" s="267"/>
      <c r="L350" s="272"/>
      <c r="M350" s="273"/>
      <c r="N350" s="274"/>
      <c r="O350" s="274"/>
      <c r="P350" s="274"/>
      <c r="Q350" s="274"/>
      <c r="R350" s="274"/>
      <c r="S350" s="274"/>
      <c r="T350" s="275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76" t="s">
        <v>225</v>
      </c>
      <c r="AU350" s="276" t="s">
        <v>169</v>
      </c>
      <c r="AV350" s="14" t="s">
        <v>85</v>
      </c>
      <c r="AW350" s="14" t="s">
        <v>32</v>
      </c>
      <c r="AX350" s="14" t="s">
        <v>76</v>
      </c>
      <c r="AY350" s="276" t="s">
        <v>156</v>
      </c>
    </row>
    <row r="351" spans="1:51" s="14" customFormat="1" ht="12">
      <c r="A351" s="14"/>
      <c r="B351" s="266"/>
      <c r="C351" s="267"/>
      <c r="D351" s="257" t="s">
        <v>225</v>
      </c>
      <c r="E351" s="268" t="s">
        <v>1</v>
      </c>
      <c r="F351" s="269" t="s">
        <v>406</v>
      </c>
      <c r="G351" s="267"/>
      <c r="H351" s="270">
        <v>-1.08</v>
      </c>
      <c r="I351" s="271"/>
      <c r="J351" s="267"/>
      <c r="K351" s="267"/>
      <c r="L351" s="272"/>
      <c r="M351" s="273"/>
      <c r="N351" s="274"/>
      <c r="O351" s="274"/>
      <c r="P351" s="274"/>
      <c r="Q351" s="274"/>
      <c r="R351" s="274"/>
      <c r="S351" s="274"/>
      <c r="T351" s="275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76" t="s">
        <v>225</v>
      </c>
      <c r="AU351" s="276" t="s">
        <v>169</v>
      </c>
      <c r="AV351" s="14" t="s">
        <v>85</v>
      </c>
      <c r="AW351" s="14" t="s">
        <v>32</v>
      </c>
      <c r="AX351" s="14" t="s">
        <v>76</v>
      </c>
      <c r="AY351" s="276" t="s">
        <v>156</v>
      </c>
    </row>
    <row r="352" spans="1:51" s="13" customFormat="1" ht="12">
      <c r="A352" s="13"/>
      <c r="B352" s="255"/>
      <c r="C352" s="256"/>
      <c r="D352" s="257" t="s">
        <v>225</v>
      </c>
      <c r="E352" s="258" t="s">
        <v>1</v>
      </c>
      <c r="F352" s="259" t="s">
        <v>304</v>
      </c>
      <c r="G352" s="256"/>
      <c r="H352" s="258" t="s">
        <v>1</v>
      </c>
      <c r="I352" s="260"/>
      <c r="J352" s="256"/>
      <c r="K352" s="256"/>
      <c r="L352" s="261"/>
      <c r="M352" s="262"/>
      <c r="N352" s="263"/>
      <c r="O352" s="263"/>
      <c r="P352" s="263"/>
      <c r="Q352" s="263"/>
      <c r="R352" s="263"/>
      <c r="S352" s="263"/>
      <c r="T352" s="264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65" t="s">
        <v>225</v>
      </c>
      <c r="AU352" s="265" t="s">
        <v>169</v>
      </c>
      <c r="AV352" s="13" t="s">
        <v>83</v>
      </c>
      <c r="AW352" s="13" t="s">
        <v>32</v>
      </c>
      <c r="AX352" s="13" t="s">
        <v>76</v>
      </c>
      <c r="AY352" s="265" t="s">
        <v>156</v>
      </c>
    </row>
    <row r="353" spans="1:51" s="14" customFormat="1" ht="12">
      <c r="A353" s="14"/>
      <c r="B353" s="266"/>
      <c r="C353" s="267"/>
      <c r="D353" s="257" t="s">
        <v>225</v>
      </c>
      <c r="E353" s="268" t="s">
        <v>1</v>
      </c>
      <c r="F353" s="269" t="s">
        <v>408</v>
      </c>
      <c r="G353" s="267"/>
      <c r="H353" s="270">
        <v>1.5</v>
      </c>
      <c r="I353" s="271"/>
      <c r="J353" s="267"/>
      <c r="K353" s="267"/>
      <c r="L353" s="272"/>
      <c r="M353" s="273"/>
      <c r="N353" s="274"/>
      <c r="O353" s="274"/>
      <c r="P353" s="274"/>
      <c r="Q353" s="274"/>
      <c r="R353" s="274"/>
      <c r="S353" s="274"/>
      <c r="T353" s="275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76" t="s">
        <v>225</v>
      </c>
      <c r="AU353" s="276" t="s">
        <v>169</v>
      </c>
      <c r="AV353" s="14" t="s">
        <v>85</v>
      </c>
      <c r="AW353" s="14" t="s">
        <v>32</v>
      </c>
      <c r="AX353" s="14" t="s">
        <v>76</v>
      </c>
      <c r="AY353" s="276" t="s">
        <v>156</v>
      </c>
    </row>
    <row r="354" spans="1:51" s="15" customFormat="1" ht="12">
      <c r="A354" s="15"/>
      <c r="B354" s="277"/>
      <c r="C354" s="278"/>
      <c r="D354" s="257" t="s">
        <v>225</v>
      </c>
      <c r="E354" s="279" t="s">
        <v>1</v>
      </c>
      <c r="F354" s="280" t="s">
        <v>228</v>
      </c>
      <c r="G354" s="278"/>
      <c r="H354" s="281">
        <v>163.62199999999999</v>
      </c>
      <c r="I354" s="282"/>
      <c r="J354" s="278"/>
      <c r="K354" s="278"/>
      <c r="L354" s="283"/>
      <c r="M354" s="284"/>
      <c r="N354" s="285"/>
      <c r="O354" s="285"/>
      <c r="P354" s="285"/>
      <c r="Q354" s="285"/>
      <c r="R354" s="285"/>
      <c r="S354" s="285"/>
      <c r="T354" s="286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T354" s="287" t="s">
        <v>225</v>
      </c>
      <c r="AU354" s="287" t="s">
        <v>169</v>
      </c>
      <c r="AV354" s="15" t="s">
        <v>173</v>
      </c>
      <c r="AW354" s="15" t="s">
        <v>32</v>
      </c>
      <c r="AX354" s="15" t="s">
        <v>83</v>
      </c>
      <c r="AY354" s="287" t="s">
        <v>156</v>
      </c>
    </row>
    <row r="355" spans="1:63" s="12" customFormat="1" ht="22.8" customHeight="1">
      <c r="A355" s="12"/>
      <c r="B355" s="211"/>
      <c r="C355" s="212"/>
      <c r="D355" s="213" t="s">
        <v>75</v>
      </c>
      <c r="E355" s="225" t="s">
        <v>409</v>
      </c>
      <c r="F355" s="225" t="s">
        <v>410</v>
      </c>
      <c r="G355" s="212"/>
      <c r="H355" s="212"/>
      <c r="I355" s="215"/>
      <c r="J355" s="226">
        <f>BK355</f>
        <v>0</v>
      </c>
      <c r="K355" s="212"/>
      <c r="L355" s="217"/>
      <c r="M355" s="218"/>
      <c r="N355" s="219"/>
      <c r="O355" s="219"/>
      <c r="P355" s="220">
        <f>SUM(P356:P382)</f>
        <v>0</v>
      </c>
      <c r="Q355" s="219"/>
      <c r="R355" s="220">
        <f>SUM(R356:R382)</f>
        <v>0</v>
      </c>
      <c r="S355" s="219"/>
      <c r="T355" s="221">
        <f>SUM(T356:T382)</f>
        <v>0</v>
      </c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R355" s="222" t="s">
        <v>83</v>
      </c>
      <c r="AT355" s="223" t="s">
        <v>75</v>
      </c>
      <c r="AU355" s="223" t="s">
        <v>83</v>
      </c>
      <c r="AY355" s="222" t="s">
        <v>156</v>
      </c>
      <c r="BK355" s="224">
        <f>SUM(BK356:BK382)</f>
        <v>0</v>
      </c>
    </row>
    <row r="356" spans="1:65" s="2" customFormat="1" ht="33" customHeight="1">
      <c r="A356" s="39"/>
      <c r="B356" s="40"/>
      <c r="C356" s="227" t="s">
        <v>411</v>
      </c>
      <c r="D356" s="227" t="s">
        <v>159</v>
      </c>
      <c r="E356" s="228" t="s">
        <v>412</v>
      </c>
      <c r="F356" s="229" t="s">
        <v>413</v>
      </c>
      <c r="G356" s="230" t="s">
        <v>414</v>
      </c>
      <c r="H356" s="231">
        <v>59.365</v>
      </c>
      <c r="I356" s="232"/>
      <c r="J356" s="233">
        <f>ROUND(I356*H356,2)</f>
        <v>0</v>
      </c>
      <c r="K356" s="229" t="s">
        <v>218</v>
      </c>
      <c r="L356" s="45"/>
      <c r="M356" s="234" t="s">
        <v>1</v>
      </c>
      <c r="N356" s="235" t="s">
        <v>41</v>
      </c>
      <c r="O356" s="92"/>
      <c r="P356" s="236">
        <f>O356*H356</f>
        <v>0</v>
      </c>
      <c r="Q356" s="236">
        <v>0</v>
      </c>
      <c r="R356" s="236">
        <f>Q356*H356</f>
        <v>0</v>
      </c>
      <c r="S356" s="236">
        <v>0</v>
      </c>
      <c r="T356" s="237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38" t="s">
        <v>173</v>
      </c>
      <c r="AT356" s="238" t="s">
        <v>159</v>
      </c>
      <c r="AU356" s="238" t="s">
        <v>85</v>
      </c>
      <c r="AY356" s="18" t="s">
        <v>156</v>
      </c>
      <c r="BE356" s="239">
        <f>IF(N356="základní",J356,0)</f>
        <v>0</v>
      </c>
      <c r="BF356" s="239">
        <f>IF(N356="snížená",J356,0)</f>
        <v>0</v>
      </c>
      <c r="BG356" s="239">
        <f>IF(N356="zákl. přenesená",J356,0)</f>
        <v>0</v>
      </c>
      <c r="BH356" s="239">
        <f>IF(N356="sníž. přenesená",J356,0)</f>
        <v>0</v>
      </c>
      <c r="BI356" s="239">
        <f>IF(N356="nulová",J356,0)</f>
        <v>0</v>
      </c>
      <c r="BJ356" s="18" t="s">
        <v>83</v>
      </c>
      <c r="BK356" s="239">
        <f>ROUND(I356*H356,2)</f>
        <v>0</v>
      </c>
      <c r="BL356" s="18" t="s">
        <v>173</v>
      </c>
      <c r="BM356" s="238" t="s">
        <v>415</v>
      </c>
    </row>
    <row r="357" spans="1:65" s="2" customFormat="1" ht="24.15" customHeight="1">
      <c r="A357" s="39"/>
      <c r="B357" s="40"/>
      <c r="C357" s="227" t="s">
        <v>416</v>
      </c>
      <c r="D357" s="227" t="s">
        <v>159</v>
      </c>
      <c r="E357" s="228" t="s">
        <v>417</v>
      </c>
      <c r="F357" s="229" t="s">
        <v>418</v>
      </c>
      <c r="G357" s="230" t="s">
        <v>414</v>
      </c>
      <c r="H357" s="231">
        <v>59.365</v>
      </c>
      <c r="I357" s="232"/>
      <c r="J357" s="233">
        <f>ROUND(I357*H357,2)</f>
        <v>0</v>
      </c>
      <c r="K357" s="229" t="s">
        <v>218</v>
      </c>
      <c r="L357" s="45"/>
      <c r="M357" s="234" t="s">
        <v>1</v>
      </c>
      <c r="N357" s="235" t="s">
        <v>41</v>
      </c>
      <c r="O357" s="92"/>
      <c r="P357" s="236">
        <f>O357*H357</f>
        <v>0</v>
      </c>
      <c r="Q357" s="236">
        <v>0</v>
      </c>
      <c r="R357" s="236">
        <f>Q357*H357</f>
        <v>0</v>
      </c>
      <c r="S357" s="236">
        <v>0</v>
      </c>
      <c r="T357" s="237">
        <f>S357*H357</f>
        <v>0</v>
      </c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R357" s="238" t="s">
        <v>173</v>
      </c>
      <c r="AT357" s="238" t="s">
        <v>159</v>
      </c>
      <c r="AU357" s="238" t="s">
        <v>85</v>
      </c>
      <c r="AY357" s="18" t="s">
        <v>156</v>
      </c>
      <c r="BE357" s="239">
        <f>IF(N357="základní",J357,0)</f>
        <v>0</v>
      </c>
      <c r="BF357" s="239">
        <f>IF(N357="snížená",J357,0)</f>
        <v>0</v>
      </c>
      <c r="BG357" s="239">
        <f>IF(N357="zákl. přenesená",J357,0)</f>
        <v>0</v>
      </c>
      <c r="BH357" s="239">
        <f>IF(N357="sníž. přenesená",J357,0)</f>
        <v>0</v>
      </c>
      <c r="BI357" s="239">
        <f>IF(N357="nulová",J357,0)</f>
        <v>0</v>
      </c>
      <c r="BJ357" s="18" t="s">
        <v>83</v>
      </c>
      <c r="BK357" s="239">
        <f>ROUND(I357*H357,2)</f>
        <v>0</v>
      </c>
      <c r="BL357" s="18" t="s">
        <v>173</v>
      </c>
      <c r="BM357" s="238" t="s">
        <v>419</v>
      </c>
    </row>
    <row r="358" spans="1:65" s="2" customFormat="1" ht="24.15" customHeight="1">
      <c r="A358" s="39"/>
      <c r="B358" s="40"/>
      <c r="C358" s="227" t="s">
        <v>420</v>
      </c>
      <c r="D358" s="227" t="s">
        <v>159</v>
      </c>
      <c r="E358" s="228" t="s">
        <v>421</v>
      </c>
      <c r="F358" s="229" t="s">
        <v>422</v>
      </c>
      <c r="G358" s="230" t="s">
        <v>414</v>
      </c>
      <c r="H358" s="231">
        <v>1721.585</v>
      </c>
      <c r="I358" s="232"/>
      <c r="J358" s="233">
        <f>ROUND(I358*H358,2)</f>
        <v>0</v>
      </c>
      <c r="K358" s="229" t="s">
        <v>218</v>
      </c>
      <c r="L358" s="45"/>
      <c r="M358" s="234" t="s">
        <v>1</v>
      </c>
      <c r="N358" s="235" t="s">
        <v>41</v>
      </c>
      <c r="O358" s="92"/>
      <c r="P358" s="236">
        <f>O358*H358</f>
        <v>0</v>
      </c>
      <c r="Q358" s="236">
        <v>0</v>
      </c>
      <c r="R358" s="236">
        <f>Q358*H358</f>
        <v>0</v>
      </c>
      <c r="S358" s="236">
        <v>0</v>
      </c>
      <c r="T358" s="237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38" t="s">
        <v>173</v>
      </c>
      <c r="AT358" s="238" t="s">
        <v>159</v>
      </c>
      <c r="AU358" s="238" t="s">
        <v>85</v>
      </c>
      <c r="AY358" s="18" t="s">
        <v>156</v>
      </c>
      <c r="BE358" s="239">
        <f>IF(N358="základní",J358,0)</f>
        <v>0</v>
      </c>
      <c r="BF358" s="239">
        <f>IF(N358="snížená",J358,0)</f>
        <v>0</v>
      </c>
      <c r="BG358" s="239">
        <f>IF(N358="zákl. přenesená",J358,0)</f>
        <v>0</v>
      </c>
      <c r="BH358" s="239">
        <f>IF(N358="sníž. přenesená",J358,0)</f>
        <v>0</v>
      </c>
      <c r="BI358" s="239">
        <f>IF(N358="nulová",J358,0)</f>
        <v>0</v>
      </c>
      <c r="BJ358" s="18" t="s">
        <v>83</v>
      </c>
      <c r="BK358" s="239">
        <f>ROUND(I358*H358,2)</f>
        <v>0</v>
      </c>
      <c r="BL358" s="18" t="s">
        <v>173</v>
      </c>
      <c r="BM358" s="238" t="s">
        <v>423</v>
      </c>
    </row>
    <row r="359" spans="1:51" s="14" customFormat="1" ht="12">
      <c r="A359" s="14"/>
      <c r="B359" s="266"/>
      <c r="C359" s="267"/>
      <c r="D359" s="257" t="s">
        <v>225</v>
      </c>
      <c r="E359" s="268" t="s">
        <v>1</v>
      </c>
      <c r="F359" s="269" t="s">
        <v>424</v>
      </c>
      <c r="G359" s="267"/>
      <c r="H359" s="270">
        <v>1721.585</v>
      </c>
      <c r="I359" s="271"/>
      <c r="J359" s="267"/>
      <c r="K359" s="267"/>
      <c r="L359" s="272"/>
      <c r="M359" s="273"/>
      <c r="N359" s="274"/>
      <c r="O359" s="274"/>
      <c r="P359" s="274"/>
      <c r="Q359" s="274"/>
      <c r="R359" s="274"/>
      <c r="S359" s="274"/>
      <c r="T359" s="275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76" t="s">
        <v>225</v>
      </c>
      <c r="AU359" s="276" t="s">
        <v>85</v>
      </c>
      <c r="AV359" s="14" t="s">
        <v>85</v>
      </c>
      <c r="AW359" s="14" t="s">
        <v>32</v>
      </c>
      <c r="AX359" s="14" t="s">
        <v>76</v>
      </c>
      <c r="AY359" s="276" t="s">
        <v>156</v>
      </c>
    </row>
    <row r="360" spans="1:51" s="15" customFormat="1" ht="12">
      <c r="A360" s="15"/>
      <c r="B360" s="277"/>
      <c r="C360" s="278"/>
      <c r="D360" s="257" t="s">
        <v>225</v>
      </c>
      <c r="E360" s="279" t="s">
        <v>1</v>
      </c>
      <c r="F360" s="280" t="s">
        <v>228</v>
      </c>
      <c r="G360" s="278"/>
      <c r="H360" s="281">
        <v>1721.585</v>
      </c>
      <c r="I360" s="282"/>
      <c r="J360" s="278"/>
      <c r="K360" s="278"/>
      <c r="L360" s="283"/>
      <c r="M360" s="284"/>
      <c r="N360" s="285"/>
      <c r="O360" s="285"/>
      <c r="P360" s="285"/>
      <c r="Q360" s="285"/>
      <c r="R360" s="285"/>
      <c r="S360" s="285"/>
      <c r="T360" s="286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T360" s="287" t="s">
        <v>225</v>
      </c>
      <c r="AU360" s="287" t="s">
        <v>85</v>
      </c>
      <c r="AV360" s="15" t="s">
        <v>173</v>
      </c>
      <c r="AW360" s="15" t="s">
        <v>32</v>
      </c>
      <c r="AX360" s="15" t="s">
        <v>83</v>
      </c>
      <c r="AY360" s="287" t="s">
        <v>156</v>
      </c>
    </row>
    <row r="361" spans="1:65" s="2" customFormat="1" ht="24.15" customHeight="1">
      <c r="A361" s="39"/>
      <c r="B361" s="40"/>
      <c r="C361" s="227" t="s">
        <v>425</v>
      </c>
      <c r="D361" s="227" t="s">
        <v>159</v>
      </c>
      <c r="E361" s="228" t="s">
        <v>426</v>
      </c>
      <c r="F361" s="229" t="s">
        <v>427</v>
      </c>
      <c r="G361" s="230" t="s">
        <v>414</v>
      </c>
      <c r="H361" s="231">
        <v>34.202</v>
      </c>
      <c r="I361" s="232"/>
      <c r="J361" s="233">
        <f>ROUND(I361*H361,2)</f>
        <v>0</v>
      </c>
      <c r="K361" s="229" t="s">
        <v>218</v>
      </c>
      <c r="L361" s="45"/>
      <c r="M361" s="234" t="s">
        <v>1</v>
      </c>
      <c r="N361" s="235" t="s">
        <v>41</v>
      </c>
      <c r="O361" s="92"/>
      <c r="P361" s="236">
        <f>O361*H361</f>
        <v>0</v>
      </c>
      <c r="Q361" s="236">
        <v>0</v>
      </c>
      <c r="R361" s="236">
        <f>Q361*H361</f>
        <v>0</v>
      </c>
      <c r="S361" s="236">
        <v>0</v>
      </c>
      <c r="T361" s="237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38" t="s">
        <v>173</v>
      </c>
      <c r="AT361" s="238" t="s">
        <v>159</v>
      </c>
      <c r="AU361" s="238" t="s">
        <v>85</v>
      </c>
      <c r="AY361" s="18" t="s">
        <v>156</v>
      </c>
      <c r="BE361" s="239">
        <f>IF(N361="základní",J361,0)</f>
        <v>0</v>
      </c>
      <c r="BF361" s="239">
        <f>IF(N361="snížená",J361,0)</f>
        <v>0</v>
      </c>
      <c r="BG361" s="239">
        <f>IF(N361="zákl. přenesená",J361,0)</f>
        <v>0</v>
      </c>
      <c r="BH361" s="239">
        <f>IF(N361="sníž. přenesená",J361,0)</f>
        <v>0</v>
      </c>
      <c r="BI361" s="239">
        <f>IF(N361="nulová",J361,0)</f>
        <v>0</v>
      </c>
      <c r="BJ361" s="18" t="s">
        <v>83</v>
      </c>
      <c r="BK361" s="239">
        <f>ROUND(I361*H361,2)</f>
        <v>0</v>
      </c>
      <c r="BL361" s="18" t="s">
        <v>173</v>
      </c>
      <c r="BM361" s="238" t="s">
        <v>428</v>
      </c>
    </row>
    <row r="362" spans="1:51" s="14" customFormat="1" ht="12">
      <c r="A362" s="14"/>
      <c r="B362" s="266"/>
      <c r="C362" s="267"/>
      <c r="D362" s="257" t="s">
        <v>225</v>
      </c>
      <c r="E362" s="268" t="s">
        <v>1</v>
      </c>
      <c r="F362" s="269" t="s">
        <v>429</v>
      </c>
      <c r="G362" s="267"/>
      <c r="H362" s="270">
        <v>59.408</v>
      </c>
      <c r="I362" s="271"/>
      <c r="J362" s="267"/>
      <c r="K362" s="267"/>
      <c r="L362" s="272"/>
      <c r="M362" s="273"/>
      <c r="N362" s="274"/>
      <c r="O362" s="274"/>
      <c r="P362" s="274"/>
      <c r="Q362" s="274"/>
      <c r="R362" s="274"/>
      <c r="S362" s="274"/>
      <c r="T362" s="275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76" t="s">
        <v>225</v>
      </c>
      <c r="AU362" s="276" t="s">
        <v>85</v>
      </c>
      <c r="AV362" s="14" t="s">
        <v>85</v>
      </c>
      <c r="AW362" s="14" t="s">
        <v>32</v>
      </c>
      <c r="AX362" s="14" t="s">
        <v>76</v>
      </c>
      <c r="AY362" s="276" t="s">
        <v>156</v>
      </c>
    </row>
    <row r="363" spans="1:51" s="14" customFormat="1" ht="12">
      <c r="A363" s="14"/>
      <c r="B363" s="266"/>
      <c r="C363" s="267"/>
      <c r="D363" s="257" t="s">
        <v>225</v>
      </c>
      <c r="E363" s="268" t="s">
        <v>1</v>
      </c>
      <c r="F363" s="269" t="s">
        <v>430</v>
      </c>
      <c r="G363" s="267"/>
      <c r="H363" s="270">
        <v>-23.847</v>
      </c>
      <c r="I363" s="271"/>
      <c r="J363" s="267"/>
      <c r="K363" s="267"/>
      <c r="L363" s="272"/>
      <c r="M363" s="273"/>
      <c r="N363" s="274"/>
      <c r="O363" s="274"/>
      <c r="P363" s="274"/>
      <c r="Q363" s="274"/>
      <c r="R363" s="274"/>
      <c r="S363" s="274"/>
      <c r="T363" s="275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76" t="s">
        <v>225</v>
      </c>
      <c r="AU363" s="276" t="s">
        <v>85</v>
      </c>
      <c r="AV363" s="14" t="s">
        <v>85</v>
      </c>
      <c r="AW363" s="14" t="s">
        <v>32</v>
      </c>
      <c r="AX363" s="14" t="s">
        <v>76</v>
      </c>
      <c r="AY363" s="276" t="s">
        <v>156</v>
      </c>
    </row>
    <row r="364" spans="1:51" s="14" customFormat="1" ht="12">
      <c r="A364" s="14"/>
      <c r="B364" s="266"/>
      <c r="C364" s="267"/>
      <c r="D364" s="257" t="s">
        <v>225</v>
      </c>
      <c r="E364" s="268" t="s">
        <v>1</v>
      </c>
      <c r="F364" s="269" t="s">
        <v>431</v>
      </c>
      <c r="G364" s="267"/>
      <c r="H364" s="270">
        <v>-0.241</v>
      </c>
      <c r="I364" s="271"/>
      <c r="J364" s="267"/>
      <c r="K364" s="267"/>
      <c r="L364" s="272"/>
      <c r="M364" s="273"/>
      <c r="N364" s="274"/>
      <c r="O364" s="274"/>
      <c r="P364" s="274"/>
      <c r="Q364" s="274"/>
      <c r="R364" s="274"/>
      <c r="S364" s="274"/>
      <c r="T364" s="275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76" t="s">
        <v>225</v>
      </c>
      <c r="AU364" s="276" t="s">
        <v>85</v>
      </c>
      <c r="AV364" s="14" t="s">
        <v>85</v>
      </c>
      <c r="AW364" s="14" t="s">
        <v>32</v>
      </c>
      <c r="AX364" s="14" t="s">
        <v>76</v>
      </c>
      <c r="AY364" s="276" t="s">
        <v>156</v>
      </c>
    </row>
    <row r="365" spans="1:51" s="14" customFormat="1" ht="12">
      <c r="A365" s="14"/>
      <c r="B365" s="266"/>
      <c r="C365" s="267"/>
      <c r="D365" s="257" t="s">
        <v>225</v>
      </c>
      <c r="E365" s="268" t="s">
        <v>1</v>
      </c>
      <c r="F365" s="269" t="s">
        <v>432</v>
      </c>
      <c r="G365" s="267"/>
      <c r="H365" s="270">
        <v>-1.118</v>
      </c>
      <c r="I365" s="271"/>
      <c r="J365" s="267"/>
      <c r="K365" s="267"/>
      <c r="L365" s="272"/>
      <c r="M365" s="273"/>
      <c r="N365" s="274"/>
      <c r="O365" s="274"/>
      <c r="P365" s="274"/>
      <c r="Q365" s="274"/>
      <c r="R365" s="274"/>
      <c r="S365" s="274"/>
      <c r="T365" s="275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76" t="s">
        <v>225</v>
      </c>
      <c r="AU365" s="276" t="s">
        <v>85</v>
      </c>
      <c r="AV365" s="14" t="s">
        <v>85</v>
      </c>
      <c r="AW365" s="14" t="s">
        <v>32</v>
      </c>
      <c r="AX365" s="14" t="s">
        <v>76</v>
      </c>
      <c r="AY365" s="276" t="s">
        <v>156</v>
      </c>
    </row>
    <row r="366" spans="1:51" s="15" customFormat="1" ht="12">
      <c r="A366" s="15"/>
      <c r="B366" s="277"/>
      <c r="C366" s="278"/>
      <c r="D366" s="257" t="s">
        <v>225</v>
      </c>
      <c r="E366" s="279" t="s">
        <v>1</v>
      </c>
      <c r="F366" s="280" t="s">
        <v>228</v>
      </c>
      <c r="G366" s="278"/>
      <c r="H366" s="281">
        <v>34.202</v>
      </c>
      <c r="I366" s="282"/>
      <c r="J366" s="278"/>
      <c r="K366" s="278"/>
      <c r="L366" s="283"/>
      <c r="M366" s="284"/>
      <c r="N366" s="285"/>
      <c r="O366" s="285"/>
      <c r="P366" s="285"/>
      <c r="Q366" s="285"/>
      <c r="R366" s="285"/>
      <c r="S366" s="285"/>
      <c r="T366" s="286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T366" s="287" t="s">
        <v>225</v>
      </c>
      <c r="AU366" s="287" t="s">
        <v>85</v>
      </c>
      <c r="AV366" s="15" t="s">
        <v>173</v>
      </c>
      <c r="AW366" s="15" t="s">
        <v>32</v>
      </c>
      <c r="AX366" s="15" t="s">
        <v>83</v>
      </c>
      <c r="AY366" s="287" t="s">
        <v>156</v>
      </c>
    </row>
    <row r="367" spans="1:65" s="2" customFormat="1" ht="24.15" customHeight="1">
      <c r="A367" s="39"/>
      <c r="B367" s="40"/>
      <c r="C367" s="227" t="s">
        <v>433</v>
      </c>
      <c r="D367" s="227" t="s">
        <v>159</v>
      </c>
      <c r="E367" s="228" t="s">
        <v>434</v>
      </c>
      <c r="F367" s="229" t="s">
        <v>435</v>
      </c>
      <c r="G367" s="230" t="s">
        <v>414</v>
      </c>
      <c r="H367" s="231">
        <v>23.846</v>
      </c>
      <c r="I367" s="232"/>
      <c r="J367" s="233">
        <f>ROUND(I367*H367,2)</f>
        <v>0</v>
      </c>
      <c r="K367" s="229" t="s">
        <v>218</v>
      </c>
      <c r="L367" s="45"/>
      <c r="M367" s="234" t="s">
        <v>1</v>
      </c>
      <c r="N367" s="235" t="s">
        <v>41</v>
      </c>
      <c r="O367" s="92"/>
      <c r="P367" s="236">
        <f>O367*H367</f>
        <v>0</v>
      </c>
      <c r="Q367" s="236">
        <v>0</v>
      </c>
      <c r="R367" s="236">
        <f>Q367*H367</f>
        <v>0</v>
      </c>
      <c r="S367" s="236">
        <v>0</v>
      </c>
      <c r="T367" s="237">
        <f>S367*H367</f>
        <v>0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238" t="s">
        <v>173</v>
      </c>
      <c r="AT367" s="238" t="s">
        <v>159</v>
      </c>
      <c r="AU367" s="238" t="s">
        <v>85</v>
      </c>
      <c r="AY367" s="18" t="s">
        <v>156</v>
      </c>
      <c r="BE367" s="239">
        <f>IF(N367="základní",J367,0)</f>
        <v>0</v>
      </c>
      <c r="BF367" s="239">
        <f>IF(N367="snížená",J367,0)</f>
        <v>0</v>
      </c>
      <c r="BG367" s="239">
        <f>IF(N367="zákl. přenesená",J367,0)</f>
        <v>0</v>
      </c>
      <c r="BH367" s="239">
        <f>IF(N367="sníž. přenesená",J367,0)</f>
        <v>0</v>
      </c>
      <c r="BI367" s="239">
        <f>IF(N367="nulová",J367,0)</f>
        <v>0</v>
      </c>
      <c r="BJ367" s="18" t="s">
        <v>83</v>
      </c>
      <c r="BK367" s="239">
        <f>ROUND(I367*H367,2)</f>
        <v>0</v>
      </c>
      <c r="BL367" s="18" t="s">
        <v>173</v>
      </c>
      <c r="BM367" s="238" t="s">
        <v>436</v>
      </c>
    </row>
    <row r="368" spans="1:51" s="13" customFormat="1" ht="12">
      <c r="A368" s="13"/>
      <c r="B368" s="255"/>
      <c r="C368" s="256"/>
      <c r="D368" s="257" t="s">
        <v>225</v>
      </c>
      <c r="E368" s="258" t="s">
        <v>1</v>
      </c>
      <c r="F368" s="259" t="s">
        <v>437</v>
      </c>
      <c r="G368" s="256"/>
      <c r="H368" s="258" t="s">
        <v>1</v>
      </c>
      <c r="I368" s="260"/>
      <c r="J368" s="256"/>
      <c r="K368" s="256"/>
      <c r="L368" s="261"/>
      <c r="M368" s="262"/>
      <c r="N368" s="263"/>
      <c r="O368" s="263"/>
      <c r="P368" s="263"/>
      <c r="Q368" s="263"/>
      <c r="R368" s="263"/>
      <c r="S368" s="263"/>
      <c r="T368" s="264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65" t="s">
        <v>225</v>
      </c>
      <c r="AU368" s="265" t="s">
        <v>85</v>
      </c>
      <c r="AV368" s="13" t="s">
        <v>83</v>
      </c>
      <c r="AW368" s="13" t="s">
        <v>32</v>
      </c>
      <c r="AX368" s="13" t="s">
        <v>76</v>
      </c>
      <c r="AY368" s="265" t="s">
        <v>156</v>
      </c>
    </row>
    <row r="369" spans="1:51" s="14" customFormat="1" ht="12">
      <c r="A369" s="14"/>
      <c r="B369" s="266"/>
      <c r="C369" s="267"/>
      <c r="D369" s="257" t="s">
        <v>225</v>
      </c>
      <c r="E369" s="268" t="s">
        <v>1</v>
      </c>
      <c r="F369" s="269" t="s">
        <v>438</v>
      </c>
      <c r="G369" s="267"/>
      <c r="H369" s="270">
        <v>21.832</v>
      </c>
      <c r="I369" s="271"/>
      <c r="J369" s="267"/>
      <c r="K369" s="267"/>
      <c r="L369" s="272"/>
      <c r="M369" s="273"/>
      <c r="N369" s="274"/>
      <c r="O369" s="274"/>
      <c r="P369" s="274"/>
      <c r="Q369" s="274"/>
      <c r="R369" s="274"/>
      <c r="S369" s="274"/>
      <c r="T369" s="275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76" t="s">
        <v>225</v>
      </c>
      <c r="AU369" s="276" t="s">
        <v>85</v>
      </c>
      <c r="AV369" s="14" t="s">
        <v>85</v>
      </c>
      <c r="AW369" s="14" t="s">
        <v>32</v>
      </c>
      <c r="AX369" s="14" t="s">
        <v>76</v>
      </c>
      <c r="AY369" s="276" t="s">
        <v>156</v>
      </c>
    </row>
    <row r="370" spans="1:51" s="13" customFormat="1" ht="12">
      <c r="A370" s="13"/>
      <c r="B370" s="255"/>
      <c r="C370" s="256"/>
      <c r="D370" s="257" t="s">
        <v>225</v>
      </c>
      <c r="E370" s="258" t="s">
        <v>1</v>
      </c>
      <c r="F370" s="259" t="s">
        <v>439</v>
      </c>
      <c r="G370" s="256"/>
      <c r="H370" s="258" t="s">
        <v>1</v>
      </c>
      <c r="I370" s="260"/>
      <c r="J370" s="256"/>
      <c r="K370" s="256"/>
      <c r="L370" s="261"/>
      <c r="M370" s="262"/>
      <c r="N370" s="263"/>
      <c r="O370" s="263"/>
      <c r="P370" s="263"/>
      <c r="Q370" s="263"/>
      <c r="R370" s="263"/>
      <c r="S370" s="263"/>
      <c r="T370" s="264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65" t="s">
        <v>225</v>
      </c>
      <c r="AU370" s="265" t="s">
        <v>85</v>
      </c>
      <c r="AV370" s="13" t="s">
        <v>83</v>
      </c>
      <c r="AW370" s="13" t="s">
        <v>32</v>
      </c>
      <c r="AX370" s="13" t="s">
        <v>76</v>
      </c>
      <c r="AY370" s="265" t="s">
        <v>156</v>
      </c>
    </row>
    <row r="371" spans="1:51" s="14" customFormat="1" ht="12">
      <c r="A371" s="14"/>
      <c r="B371" s="266"/>
      <c r="C371" s="267"/>
      <c r="D371" s="257" t="s">
        <v>225</v>
      </c>
      <c r="E371" s="268" t="s">
        <v>1</v>
      </c>
      <c r="F371" s="269" t="s">
        <v>440</v>
      </c>
      <c r="G371" s="267"/>
      <c r="H371" s="270">
        <v>0.233</v>
      </c>
      <c r="I371" s="271"/>
      <c r="J371" s="267"/>
      <c r="K371" s="267"/>
      <c r="L371" s="272"/>
      <c r="M371" s="273"/>
      <c r="N371" s="274"/>
      <c r="O371" s="274"/>
      <c r="P371" s="274"/>
      <c r="Q371" s="274"/>
      <c r="R371" s="274"/>
      <c r="S371" s="274"/>
      <c r="T371" s="275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76" t="s">
        <v>225</v>
      </c>
      <c r="AU371" s="276" t="s">
        <v>85</v>
      </c>
      <c r="AV371" s="14" t="s">
        <v>85</v>
      </c>
      <c r="AW371" s="14" t="s">
        <v>32</v>
      </c>
      <c r="AX371" s="14" t="s">
        <v>76</v>
      </c>
      <c r="AY371" s="276" t="s">
        <v>156</v>
      </c>
    </row>
    <row r="372" spans="1:51" s="13" customFormat="1" ht="12">
      <c r="A372" s="13"/>
      <c r="B372" s="255"/>
      <c r="C372" s="256"/>
      <c r="D372" s="257" t="s">
        <v>225</v>
      </c>
      <c r="E372" s="258" t="s">
        <v>1</v>
      </c>
      <c r="F372" s="259" t="s">
        <v>441</v>
      </c>
      <c r="G372" s="256"/>
      <c r="H372" s="258" t="s">
        <v>1</v>
      </c>
      <c r="I372" s="260"/>
      <c r="J372" s="256"/>
      <c r="K372" s="256"/>
      <c r="L372" s="261"/>
      <c r="M372" s="262"/>
      <c r="N372" s="263"/>
      <c r="O372" s="263"/>
      <c r="P372" s="263"/>
      <c r="Q372" s="263"/>
      <c r="R372" s="263"/>
      <c r="S372" s="263"/>
      <c r="T372" s="264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65" t="s">
        <v>225</v>
      </c>
      <c r="AU372" s="265" t="s">
        <v>85</v>
      </c>
      <c r="AV372" s="13" t="s">
        <v>83</v>
      </c>
      <c r="AW372" s="13" t="s">
        <v>32</v>
      </c>
      <c r="AX372" s="13" t="s">
        <v>76</v>
      </c>
      <c r="AY372" s="265" t="s">
        <v>156</v>
      </c>
    </row>
    <row r="373" spans="1:51" s="14" customFormat="1" ht="12">
      <c r="A373" s="14"/>
      <c r="B373" s="266"/>
      <c r="C373" s="267"/>
      <c r="D373" s="257" t="s">
        <v>225</v>
      </c>
      <c r="E373" s="268" t="s">
        <v>1</v>
      </c>
      <c r="F373" s="269" t="s">
        <v>442</v>
      </c>
      <c r="G373" s="267"/>
      <c r="H373" s="270">
        <v>1.781</v>
      </c>
      <c r="I373" s="271"/>
      <c r="J373" s="267"/>
      <c r="K373" s="267"/>
      <c r="L373" s="272"/>
      <c r="M373" s="273"/>
      <c r="N373" s="274"/>
      <c r="O373" s="274"/>
      <c r="P373" s="274"/>
      <c r="Q373" s="274"/>
      <c r="R373" s="274"/>
      <c r="S373" s="274"/>
      <c r="T373" s="275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76" t="s">
        <v>225</v>
      </c>
      <c r="AU373" s="276" t="s">
        <v>85</v>
      </c>
      <c r="AV373" s="14" t="s">
        <v>85</v>
      </c>
      <c r="AW373" s="14" t="s">
        <v>32</v>
      </c>
      <c r="AX373" s="14" t="s">
        <v>76</v>
      </c>
      <c r="AY373" s="276" t="s">
        <v>156</v>
      </c>
    </row>
    <row r="374" spans="1:51" s="15" customFormat="1" ht="12">
      <c r="A374" s="15"/>
      <c r="B374" s="277"/>
      <c r="C374" s="278"/>
      <c r="D374" s="257" t="s">
        <v>225</v>
      </c>
      <c r="E374" s="279" t="s">
        <v>1</v>
      </c>
      <c r="F374" s="280" t="s">
        <v>228</v>
      </c>
      <c r="G374" s="278"/>
      <c r="H374" s="281">
        <v>23.846</v>
      </c>
      <c r="I374" s="282"/>
      <c r="J374" s="278"/>
      <c r="K374" s="278"/>
      <c r="L374" s="283"/>
      <c r="M374" s="284"/>
      <c r="N374" s="285"/>
      <c r="O374" s="285"/>
      <c r="P374" s="285"/>
      <c r="Q374" s="285"/>
      <c r="R374" s="285"/>
      <c r="S374" s="285"/>
      <c r="T374" s="286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T374" s="287" t="s">
        <v>225</v>
      </c>
      <c r="AU374" s="287" t="s">
        <v>85</v>
      </c>
      <c r="AV374" s="15" t="s">
        <v>173</v>
      </c>
      <c r="AW374" s="15" t="s">
        <v>32</v>
      </c>
      <c r="AX374" s="15" t="s">
        <v>83</v>
      </c>
      <c r="AY374" s="287" t="s">
        <v>156</v>
      </c>
    </row>
    <row r="375" spans="1:65" s="2" customFormat="1" ht="24.15" customHeight="1">
      <c r="A375" s="39"/>
      <c r="B375" s="40"/>
      <c r="C375" s="227" t="s">
        <v>443</v>
      </c>
      <c r="D375" s="227" t="s">
        <v>159</v>
      </c>
      <c r="E375" s="228" t="s">
        <v>444</v>
      </c>
      <c r="F375" s="229" t="s">
        <v>445</v>
      </c>
      <c r="G375" s="230" t="s">
        <v>414</v>
      </c>
      <c r="H375" s="231">
        <v>0.241</v>
      </c>
      <c r="I375" s="232"/>
      <c r="J375" s="233">
        <f>ROUND(I375*H375,2)</f>
        <v>0</v>
      </c>
      <c r="K375" s="229" t="s">
        <v>163</v>
      </c>
      <c r="L375" s="45"/>
      <c r="M375" s="234" t="s">
        <v>1</v>
      </c>
      <c r="N375" s="235" t="s">
        <v>41</v>
      </c>
      <c r="O375" s="92"/>
      <c r="P375" s="236">
        <f>O375*H375</f>
        <v>0</v>
      </c>
      <c r="Q375" s="236">
        <v>0</v>
      </c>
      <c r="R375" s="236">
        <f>Q375*H375</f>
        <v>0</v>
      </c>
      <c r="S375" s="236">
        <v>0</v>
      </c>
      <c r="T375" s="237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38" t="s">
        <v>173</v>
      </c>
      <c r="AT375" s="238" t="s">
        <v>159</v>
      </c>
      <c r="AU375" s="238" t="s">
        <v>85</v>
      </c>
      <c r="AY375" s="18" t="s">
        <v>156</v>
      </c>
      <c r="BE375" s="239">
        <f>IF(N375="základní",J375,0)</f>
        <v>0</v>
      </c>
      <c r="BF375" s="239">
        <f>IF(N375="snížená",J375,0)</f>
        <v>0</v>
      </c>
      <c r="BG375" s="239">
        <f>IF(N375="zákl. přenesená",J375,0)</f>
        <v>0</v>
      </c>
      <c r="BH375" s="239">
        <f>IF(N375="sníž. přenesená",J375,0)</f>
        <v>0</v>
      </c>
      <c r="BI375" s="239">
        <f>IF(N375="nulová",J375,0)</f>
        <v>0</v>
      </c>
      <c r="BJ375" s="18" t="s">
        <v>83</v>
      </c>
      <c r="BK375" s="239">
        <f>ROUND(I375*H375,2)</f>
        <v>0</v>
      </c>
      <c r="BL375" s="18" t="s">
        <v>173</v>
      </c>
      <c r="BM375" s="238" t="s">
        <v>446</v>
      </c>
    </row>
    <row r="376" spans="1:51" s="13" customFormat="1" ht="12">
      <c r="A376" s="13"/>
      <c r="B376" s="255"/>
      <c r="C376" s="256"/>
      <c r="D376" s="257" t="s">
        <v>225</v>
      </c>
      <c r="E376" s="258" t="s">
        <v>1</v>
      </c>
      <c r="F376" s="259" t="s">
        <v>447</v>
      </c>
      <c r="G376" s="256"/>
      <c r="H376" s="258" t="s">
        <v>1</v>
      </c>
      <c r="I376" s="260"/>
      <c r="J376" s="256"/>
      <c r="K376" s="256"/>
      <c r="L376" s="261"/>
      <c r="M376" s="262"/>
      <c r="N376" s="263"/>
      <c r="O376" s="263"/>
      <c r="P376" s="263"/>
      <c r="Q376" s="263"/>
      <c r="R376" s="263"/>
      <c r="S376" s="263"/>
      <c r="T376" s="264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65" t="s">
        <v>225</v>
      </c>
      <c r="AU376" s="265" t="s">
        <v>85</v>
      </c>
      <c r="AV376" s="13" t="s">
        <v>83</v>
      </c>
      <c r="AW376" s="13" t="s">
        <v>32</v>
      </c>
      <c r="AX376" s="13" t="s">
        <v>76</v>
      </c>
      <c r="AY376" s="265" t="s">
        <v>156</v>
      </c>
    </row>
    <row r="377" spans="1:51" s="14" customFormat="1" ht="12">
      <c r="A377" s="14"/>
      <c r="B377" s="266"/>
      <c r="C377" s="267"/>
      <c r="D377" s="257" t="s">
        <v>225</v>
      </c>
      <c r="E377" s="268" t="s">
        <v>1</v>
      </c>
      <c r="F377" s="269" t="s">
        <v>448</v>
      </c>
      <c r="G377" s="267"/>
      <c r="H377" s="270">
        <v>0.241</v>
      </c>
      <c r="I377" s="271"/>
      <c r="J377" s="267"/>
      <c r="K377" s="267"/>
      <c r="L377" s="272"/>
      <c r="M377" s="273"/>
      <c r="N377" s="274"/>
      <c r="O377" s="274"/>
      <c r="P377" s="274"/>
      <c r="Q377" s="274"/>
      <c r="R377" s="274"/>
      <c r="S377" s="274"/>
      <c r="T377" s="275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76" t="s">
        <v>225</v>
      </c>
      <c r="AU377" s="276" t="s">
        <v>85</v>
      </c>
      <c r="AV377" s="14" t="s">
        <v>85</v>
      </c>
      <c r="AW377" s="14" t="s">
        <v>32</v>
      </c>
      <c r="AX377" s="14" t="s">
        <v>76</v>
      </c>
      <c r="AY377" s="276" t="s">
        <v>156</v>
      </c>
    </row>
    <row r="378" spans="1:51" s="15" customFormat="1" ht="12">
      <c r="A378" s="15"/>
      <c r="B378" s="277"/>
      <c r="C378" s="278"/>
      <c r="D378" s="257" t="s">
        <v>225</v>
      </c>
      <c r="E378" s="279" t="s">
        <v>1</v>
      </c>
      <c r="F378" s="280" t="s">
        <v>228</v>
      </c>
      <c r="G378" s="278"/>
      <c r="H378" s="281">
        <v>0.241</v>
      </c>
      <c r="I378" s="282"/>
      <c r="J378" s="278"/>
      <c r="K378" s="278"/>
      <c r="L378" s="283"/>
      <c r="M378" s="284"/>
      <c r="N378" s="285"/>
      <c r="O378" s="285"/>
      <c r="P378" s="285"/>
      <c r="Q378" s="285"/>
      <c r="R378" s="285"/>
      <c r="S378" s="285"/>
      <c r="T378" s="286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T378" s="287" t="s">
        <v>225</v>
      </c>
      <c r="AU378" s="287" t="s">
        <v>85</v>
      </c>
      <c r="AV378" s="15" t="s">
        <v>173</v>
      </c>
      <c r="AW378" s="15" t="s">
        <v>32</v>
      </c>
      <c r="AX378" s="15" t="s">
        <v>83</v>
      </c>
      <c r="AY378" s="287" t="s">
        <v>156</v>
      </c>
    </row>
    <row r="379" spans="1:65" s="2" customFormat="1" ht="24.15" customHeight="1">
      <c r="A379" s="39"/>
      <c r="B379" s="40"/>
      <c r="C379" s="227" t="s">
        <v>449</v>
      </c>
      <c r="D379" s="227" t="s">
        <v>159</v>
      </c>
      <c r="E379" s="228" t="s">
        <v>450</v>
      </c>
      <c r="F379" s="229" t="s">
        <v>451</v>
      </c>
      <c r="G379" s="230" t="s">
        <v>414</v>
      </c>
      <c r="H379" s="231">
        <v>1.076</v>
      </c>
      <c r="I379" s="232"/>
      <c r="J379" s="233">
        <f>ROUND(I379*H379,2)</f>
        <v>0</v>
      </c>
      <c r="K379" s="229" t="s">
        <v>218</v>
      </c>
      <c r="L379" s="45"/>
      <c r="M379" s="234" t="s">
        <v>1</v>
      </c>
      <c r="N379" s="235" t="s">
        <v>41</v>
      </c>
      <c r="O379" s="92"/>
      <c r="P379" s="236">
        <f>O379*H379</f>
        <v>0</v>
      </c>
      <c r="Q379" s="236">
        <v>0</v>
      </c>
      <c r="R379" s="236">
        <f>Q379*H379</f>
        <v>0</v>
      </c>
      <c r="S379" s="236">
        <v>0</v>
      </c>
      <c r="T379" s="237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38" t="s">
        <v>173</v>
      </c>
      <c r="AT379" s="238" t="s">
        <v>159</v>
      </c>
      <c r="AU379" s="238" t="s">
        <v>85</v>
      </c>
      <c r="AY379" s="18" t="s">
        <v>156</v>
      </c>
      <c r="BE379" s="239">
        <f>IF(N379="základní",J379,0)</f>
        <v>0</v>
      </c>
      <c r="BF379" s="239">
        <f>IF(N379="snížená",J379,0)</f>
        <v>0</v>
      </c>
      <c r="BG379" s="239">
        <f>IF(N379="zákl. přenesená",J379,0)</f>
        <v>0</v>
      </c>
      <c r="BH379" s="239">
        <f>IF(N379="sníž. přenesená",J379,0)</f>
        <v>0</v>
      </c>
      <c r="BI379" s="239">
        <f>IF(N379="nulová",J379,0)</f>
        <v>0</v>
      </c>
      <c r="BJ379" s="18" t="s">
        <v>83</v>
      </c>
      <c r="BK379" s="239">
        <f>ROUND(I379*H379,2)</f>
        <v>0</v>
      </c>
      <c r="BL379" s="18" t="s">
        <v>173</v>
      </c>
      <c r="BM379" s="238" t="s">
        <v>452</v>
      </c>
    </row>
    <row r="380" spans="1:51" s="13" customFormat="1" ht="12">
      <c r="A380" s="13"/>
      <c r="B380" s="255"/>
      <c r="C380" s="256"/>
      <c r="D380" s="257" t="s">
        <v>225</v>
      </c>
      <c r="E380" s="258" t="s">
        <v>1</v>
      </c>
      <c r="F380" s="259" t="s">
        <v>453</v>
      </c>
      <c r="G380" s="256"/>
      <c r="H380" s="258" t="s">
        <v>1</v>
      </c>
      <c r="I380" s="260"/>
      <c r="J380" s="256"/>
      <c r="K380" s="256"/>
      <c r="L380" s="261"/>
      <c r="M380" s="262"/>
      <c r="N380" s="263"/>
      <c r="O380" s="263"/>
      <c r="P380" s="263"/>
      <c r="Q380" s="263"/>
      <c r="R380" s="263"/>
      <c r="S380" s="263"/>
      <c r="T380" s="264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65" t="s">
        <v>225</v>
      </c>
      <c r="AU380" s="265" t="s">
        <v>85</v>
      </c>
      <c r="AV380" s="13" t="s">
        <v>83</v>
      </c>
      <c r="AW380" s="13" t="s">
        <v>32</v>
      </c>
      <c r="AX380" s="13" t="s">
        <v>76</v>
      </c>
      <c r="AY380" s="265" t="s">
        <v>156</v>
      </c>
    </row>
    <row r="381" spans="1:51" s="14" customFormat="1" ht="12">
      <c r="A381" s="14"/>
      <c r="B381" s="266"/>
      <c r="C381" s="267"/>
      <c r="D381" s="257" t="s">
        <v>225</v>
      </c>
      <c r="E381" s="268" t="s">
        <v>1</v>
      </c>
      <c r="F381" s="269" t="s">
        <v>454</v>
      </c>
      <c r="G381" s="267"/>
      <c r="H381" s="270">
        <v>1.076</v>
      </c>
      <c r="I381" s="271"/>
      <c r="J381" s="267"/>
      <c r="K381" s="267"/>
      <c r="L381" s="272"/>
      <c r="M381" s="273"/>
      <c r="N381" s="274"/>
      <c r="O381" s="274"/>
      <c r="P381" s="274"/>
      <c r="Q381" s="274"/>
      <c r="R381" s="274"/>
      <c r="S381" s="274"/>
      <c r="T381" s="275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76" t="s">
        <v>225</v>
      </c>
      <c r="AU381" s="276" t="s">
        <v>85</v>
      </c>
      <c r="AV381" s="14" t="s">
        <v>85</v>
      </c>
      <c r="AW381" s="14" t="s">
        <v>32</v>
      </c>
      <c r="AX381" s="14" t="s">
        <v>76</v>
      </c>
      <c r="AY381" s="276" t="s">
        <v>156</v>
      </c>
    </row>
    <row r="382" spans="1:51" s="15" customFormat="1" ht="12">
      <c r="A382" s="15"/>
      <c r="B382" s="277"/>
      <c r="C382" s="278"/>
      <c r="D382" s="257" t="s">
        <v>225</v>
      </c>
      <c r="E382" s="279" t="s">
        <v>1</v>
      </c>
      <c r="F382" s="280" t="s">
        <v>228</v>
      </c>
      <c r="G382" s="278"/>
      <c r="H382" s="281">
        <v>1.076</v>
      </c>
      <c r="I382" s="282"/>
      <c r="J382" s="278"/>
      <c r="K382" s="278"/>
      <c r="L382" s="283"/>
      <c r="M382" s="284"/>
      <c r="N382" s="285"/>
      <c r="O382" s="285"/>
      <c r="P382" s="285"/>
      <c r="Q382" s="285"/>
      <c r="R382" s="285"/>
      <c r="S382" s="285"/>
      <c r="T382" s="286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T382" s="287" t="s">
        <v>225</v>
      </c>
      <c r="AU382" s="287" t="s">
        <v>85</v>
      </c>
      <c r="AV382" s="15" t="s">
        <v>173</v>
      </c>
      <c r="AW382" s="15" t="s">
        <v>32</v>
      </c>
      <c r="AX382" s="15" t="s">
        <v>83</v>
      </c>
      <c r="AY382" s="287" t="s">
        <v>156</v>
      </c>
    </row>
    <row r="383" spans="1:63" s="12" customFormat="1" ht="22.8" customHeight="1">
      <c r="A383" s="12"/>
      <c r="B383" s="211"/>
      <c r="C383" s="212"/>
      <c r="D383" s="213" t="s">
        <v>75</v>
      </c>
      <c r="E383" s="225" t="s">
        <v>455</v>
      </c>
      <c r="F383" s="225" t="s">
        <v>456</v>
      </c>
      <c r="G383" s="212"/>
      <c r="H383" s="212"/>
      <c r="I383" s="215"/>
      <c r="J383" s="226">
        <f>BK383</f>
        <v>0</v>
      </c>
      <c r="K383" s="212"/>
      <c r="L383" s="217"/>
      <c r="M383" s="218"/>
      <c r="N383" s="219"/>
      <c r="O383" s="219"/>
      <c r="P383" s="220">
        <f>P384</f>
        <v>0</v>
      </c>
      <c r="Q383" s="219"/>
      <c r="R383" s="220">
        <f>R384</f>
        <v>0</v>
      </c>
      <c r="S383" s="219"/>
      <c r="T383" s="221">
        <f>T384</f>
        <v>0</v>
      </c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R383" s="222" t="s">
        <v>83</v>
      </c>
      <c r="AT383" s="223" t="s">
        <v>75</v>
      </c>
      <c r="AU383" s="223" t="s">
        <v>83</v>
      </c>
      <c r="AY383" s="222" t="s">
        <v>156</v>
      </c>
      <c r="BK383" s="224">
        <f>BK384</f>
        <v>0</v>
      </c>
    </row>
    <row r="384" spans="1:65" s="2" customFormat="1" ht="24.15" customHeight="1">
      <c r="A384" s="39"/>
      <c r="B384" s="40"/>
      <c r="C384" s="227" t="s">
        <v>457</v>
      </c>
      <c r="D384" s="227" t="s">
        <v>159</v>
      </c>
      <c r="E384" s="228" t="s">
        <v>458</v>
      </c>
      <c r="F384" s="229" t="s">
        <v>459</v>
      </c>
      <c r="G384" s="230" t="s">
        <v>414</v>
      </c>
      <c r="H384" s="231">
        <v>12.859</v>
      </c>
      <c r="I384" s="232"/>
      <c r="J384" s="233">
        <f>ROUND(I384*H384,2)</f>
        <v>0</v>
      </c>
      <c r="K384" s="229" t="s">
        <v>218</v>
      </c>
      <c r="L384" s="45"/>
      <c r="M384" s="234" t="s">
        <v>1</v>
      </c>
      <c r="N384" s="235" t="s">
        <v>41</v>
      </c>
      <c r="O384" s="92"/>
      <c r="P384" s="236">
        <f>O384*H384</f>
        <v>0</v>
      </c>
      <c r="Q384" s="236">
        <v>0</v>
      </c>
      <c r="R384" s="236">
        <f>Q384*H384</f>
        <v>0</v>
      </c>
      <c r="S384" s="236">
        <v>0</v>
      </c>
      <c r="T384" s="237">
        <f>S384*H384</f>
        <v>0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238" t="s">
        <v>173</v>
      </c>
      <c r="AT384" s="238" t="s">
        <v>159</v>
      </c>
      <c r="AU384" s="238" t="s">
        <v>85</v>
      </c>
      <c r="AY384" s="18" t="s">
        <v>156</v>
      </c>
      <c r="BE384" s="239">
        <f>IF(N384="základní",J384,0)</f>
        <v>0</v>
      </c>
      <c r="BF384" s="239">
        <f>IF(N384="snížená",J384,0)</f>
        <v>0</v>
      </c>
      <c r="BG384" s="239">
        <f>IF(N384="zákl. přenesená",J384,0)</f>
        <v>0</v>
      </c>
      <c r="BH384" s="239">
        <f>IF(N384="sníž. přenesená",J384,0)</f>
        <v>0</v>
      </c>
      <c r="BI384" s="239">
        <f>IF(N384="nulová",J384,0)</f>
        <v>0</v>
      </c>
      <c r="BJ384" s="18" t="s">
        <v>83</v>
      </c>
      <c r="BK384" s="239">
        <f>ROUND(I384*H384,2)</f>
        <v>0</v>
      </c>
      <c r="BL384" s="18" t="s">
        <v>173</v>
      </c>
      <c r="BM384" s="238" t="s">
        <v>460</v>
      </c>
    </row>
    <row r="385" spans="1:63" s="12" customFormat="1" ht="25.9" customHeight="1">
      <c r="A385" s="12"/>
      <c r="B385" s="211"/>
      <c r="C385" s="212"/>
      <c r="D385" s="213" t="s">
        <v>75</v>
      </c>
      <c r="E385" s="214" t="s">
        <v>461</v>
      </c>
      <c r="F385" s="214" t="s">
        <v>462</v>
      </c>
      <c r="G385" s="212"/>
      <c r="H385" s="212"/>
      <c r="I385" s="215"/>
      <c r="J385" s="216">
        <f>BK385</f>
        <v>0</v>
      </c>
      <c r="K385" s="212"/>
      <c r="L385" s="217"/>
      <c r="M385" s="218"/>
      <c r="N385" s="219"/>
      <c r="O385" s="219"/>
      <c r="P385" s="220">
        <f>P386+P395+P404+P440+P442+P444+P454+P487+P517+P529+P615</f>
        <v>0</v>
      </c>
      <c r="Q385" s="219"/>
      <c r="R385" s="220">
        <f>R386+R395+R404+R440+R442+R444+R454+R487+R517+R529+R615</f>
        <v>1.453096</v>
      </c>
      <c r="S385" s="219"/>
      <c r="T385" s="221">
        <f>T386+T395+T404+T440+T442+T444+T454+T487+T517+T529+T615</f>
        <v>24.52627186</v>
      </c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R385" s="222" t="s">
        <v>85</v>
      </c>
      <c r="AT385" s="223" t="s">
        <v>75</v>
      </c>
      <c r="AU385" s="223" t="s">
        <v>76</v>
      </c>
      <c r="AY385" s="222" t="s">
        <v>156</v>
      </c>
      <c r="BK385" s="224">
        <f>BK386+BK395+BK404+BK440+BK442+BK444+BK454+BK487+BK517+BK529+BK615</f>
        <v>0</v>
      </c>
    </row>
    <row r="386" spans="1:63" s="12" customFormat="1" ht="22.8" customHeight="1">
      <c r="A386" s="12"/>
      <c r="B386" s="211"/>
      <c r="C386" s="212"/>
      <c r="D386" s="213" t="s">
        <v>75</v>
      </c>
      <c r="E386" s="225" t="s">
        <v>463</v>
      </c>
      <c r="F386" s="225" t="s">
        <v>464</v>
      </c>
      <c r="G386" s="212"/>
      <c r="H386" s="212"/>
      <c r="I386" s="215"/>
      <c r="J386" s="226">
        <f>BK386</f>
        <v>0</v>
      </c>
      <c r="K386" s="212"/>
      <c r="L386" s="217"/>
      <c r="M386" s="218"/>
      <c r="N386" s="219"/>
      <c r="O386" s="219"/>
      <c r="P386" s="220">
        <f>SUM(P387:P394)</f>
        <v>0</v>
      </c>
      <c r="Q386" s="219"/>
      <c r="R386" s="220">
        <f>SUM(R387:R394)</f>
        <v>0</v>
      </c>
      <c r="S386" s="219"/>
      <c r="T386" s="221">
        <f>SUM(T387:T394)</f>
        <v>1.0758762</v>
      </c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R386" s="222" t="s">
        <v>85</v>
      </c>
      <c r="AT386" s="223" t="s">
        <v>75</v>
      </c>
      <c r="AU386" s="223" t="s">
        <v>83</v>
      </c>
      <c r="AY386" s="222" t="s">
        <v>156</v>
      </c>
      <c r="BK386" s="224">
        <f>SUM(BK387:BK394)</f>
        <v>0</v>
      </c>
    </row>
    <row r="387" spans="1:65" s="2" customFormat="1" ht="24.15" customHeight="1">
      <c r="A387" s="39"/>
      <c r="B387" s="40"/>
      <c r="C387" s="227" t="s">
        <v>465</v>
      </c>
      <c r="D387" s="227" t="s">
        <v>159</v>
      </c>
      <c r="E387" s="228" t="s">
        <v>466</v>
      </c>
      <c r="F387" s="229" t="s">
        <v>467</v>
      </c>
      <c r="G387" s="230" t="s">
        <v>237</v>
      </c>
      <c r="H387" s="231">
        <v>768.483</v>
      </c>
      <c r="I387" s="232"/>
      <c r="J387" s="233">
        <f>ROUND(I387*H387,2)</f>
        <v>0</v>
      </c>
      <c r="K387" s="229" t="s">
        <v>218</v>
      </c>
      <c r="L387" s="45"/>
      <c r="M387" s="234" t="s">
        <v>1</v>
      </c>
      <c r="N387" s="235" t="s">
        <v>41</v>
      </c>
      <c r="O387" s="92"/>
      <c r="P387" s="236">
        <f>O387*H387</f>
        <v>0</v>
      </c>
      <c r="Q387" s="236">
        <v>0</v>
      </c>
      <c r="R387" s="236">
        <f>Q387*H387</f>
        <v>0</v>
      </c>
      <c r="S387" s="236">
        <v>0.0014</v>
      </c>
      <c r="T387" s="237">
        <f>S387*H387</f>
        <v>1.0758762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38" t="s">
        <v>335</v>
      </c>
      <c r="AT387" s="238" t="s">
        <v>159</v>
      </c>
      <c r="AU387" s="238" t="s">
        <v>85</v>
      </c>
      <c r="AY387" s="18" t="s">
        <v>156</v>
      </c>
      <c r="BE387" s="239">
        <f>IF(N387="základní",J387,0)</f>
        <v>0</v>
      </c>
      <c r="BF387" s="239">
        <f>IF(N387="snížená",J387,0)</f>
        <v>0</v>
      </c>
      <c r="BG387" s="239">
        <f>IF(N387="zákl. přenesená",J387,0)</f>
        <v>0</v>
      </c>
      <c r="BH387" s="239">
        <f>IF(N387="sníž. přenesená",J387,0)</f>
        <v>0</v>
      </c>
      <c r="BI387" s="239">
        <f>IF(N387="nulová",J387,0)</f>
        <v>0</v>
      </c>
      <c r="BJ387" s="18" t="s">
        <v>83</v>
      </c>
      <c r="BK387" s="239">
        <f>ROUND(I387*H387,2)</f>
        <v>0</v>
      </c>
      <c r="BL387" s="18" t="s">
        <v>335</v>
      </c>
      <c r="BM387" s="238" t="s">
        <v>468</v>
      </c>
    </row>
    <row r="388" spans="1:51" s="13" customFormat="1" ht="12">
      <c r="A388" s="13"/>
      <c r="B388" s="255"/>
      <c r="C388" s="256"/>
      <c r="D388" s="257" t="s">
        <v>225</v>
      </c>
      <c r="E388" s="258" t="s">
        <v>1</v>
      </c>
      <c r="F388" s="259" t="s">
        <v>469</v>
      </c>
      <c r="G388" s="256"/>
      <c r="H388" s="258" t="s">
        <v>1</v>
      </c>
      <c r="I388" s="260"/>
      <c r="J388" s="256"/>
      <c r="K388" s="256"/>
      <c r="L388" s="261"/>
      <c r="M388" s="262"/>
      <c r="N388" s="263"/>
      <c r="O388" s="263"/>
      <c r="P388" s="263"/>
      <c r="Q388" s="263"/>
      <c r="R388" s="263"/>
      <c r="S388" s="263"/>
      <c r="T388" s="264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65" t="s">
        <v>225</v>
      </c>
      <c r="AU388" s="265" t="s">
        <v>85</v>
      </c>
      <c r="AV388" s="13" t="s">
        <v>83</v>
      </c>
      <c r="AW388" s="13" t="s">
        <v>32</v>
      </c>
      <c r="AX388" s="13" t="s">
        <v>76</v>
      </c>
      <c r="AY388" s="265" t="s">
        <v>156</v>
      </c>
    </row>
    <row r="389" spans="1:51" s="14" customFormat="1" ht="12">
      <c r="A389" s="14"/>
      <c r="B389" s="266"/>
      <c r="C389" s="267"/>
      <c r="D389" s="257" t="s">
        <v>225</v>
      </c>
      <c r="E389" s="268" t="s">
        <v>1</v>
      </c>
      <c r="F389" s="269" t="s">
        <v>470</v>
      </c>
      <c r="G389" s="267"/>
      <c r="H389" s="270">
        <v>445.745</v>
      </c>
      <c r="I389" s="271"/>
      <c r="J389" s="267"/>
      <c r="K389" s="267"/>
      <c r="L389" s="272"/>
      <c r="M389" s="273"/>
      <c r="N389" s="274"/>
      <c r="O389" s="274"/>
      <c r="P389" s="274"/>
      <c r="Q389" s="274"/>
      <c r="R389" s="274"/>
      <c r="S389" s="274"/>
      <c r="T389" s="275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76" t="s">
        <v>225</v>
      </c>
      <c r="AU389" s="276" t="s">
        <v>85</v>
      </c>
      <c r="AV389" s="14" t="s">
        <v>85</v>
      </c>
      <c r="AW389" s="14" t="s">
        <v>32</v>
      </c>
      <c r="AX389" s="14" t="s">
        <v>76</v>
      </c>
      <c r="AY389" s="276" t="s">
        <v>156</v>
      </c>
    </row>
    <row r="390" spans="1:51" s="14" customFormat="1" ht="12">
      <c r="A390" s="14"/>
      <c r="B390" s="266"/>
      <c r="C390" s="267"/>
      <c r="D390" s="257" t="s">
        <v>225</v>
      </c>
      <c r="E390" s="268" t="s">
        <v>1</v>
      </c>
      <c r="F390" s="269" t="s">
        <v>471</v>
      </c>
      <c r="G390" s="267"/>
      <c r="H390" s="270">
        <v>101.595</v>
      </c>
      <c r="I390" s="271"/>
      <c r="J390" s="267"/>
      <c r="K390" s="267"/>
      <c r="L390" s="272"/>
      <c r="M390" s="273"/>
      <c r="N390" s="274"/>
      <c r="O390" s="274"/>
      <c r="P390" s="274"/>
      <c r="Q390" s="274"/>
      <c r="R390" s="274"/>
      <c r="S390" s="274"/>
      <c r="T390" s="275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76" t="s">
        <v>225</v>
      </c>
      <c r="AU390" s="276" t="s">
        <v>85</v>
      </c>
      <c r="AV390" s="14" t="s">
        <v>85</v>
      </c>
      <c r="AW390" s="14" t="s">
        <v>32</v>
      </c>
      <c r="AX390" s="14" t="s">
        <v>76</v>
      </c>
      <c r="AY390" s="276" t="s">
        <v>156</v>
      </c>
    </row>
    <row r="391" spans="1:51" s="14" customFormat="1" ht="12">
      <c r="A391" s="14"/>
      <c r="B391" s="266"/>
      <c r="C391" s="267"/>
      <c r="D391" s="257" t="s">
        <v>225</v>
      </c>
      <c r="E391" s="268" t="s">
        <v>1</v>
      </c>
      <c r="F391" s="269" t="s">
        <v>472</v>
      </c>
      <c r="G391" s="267"/>
      <c r="H391" s="270">
        <v>161.832</v>
      </c>
      <c r="I391" s="271"/>
      <c r="J391" s="267"/>
      <c r="K391" s="267"/>
      <c r="L391" s="272"/>
      <c r="M391" s="273"/>
      <c r="N391" s="274"/>
      <c r="O391" s="274"/>
      <c r="P391" s="274"/>
      <c r="Q391" s="274"/>
      <c r="R391" s="274"/>
      <c r="S391" s="274"/>
      <c r="T391" s="275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76" t="s">
        <v>225</v>
      </c>
      <c r="AU391" s="276" t="s">
        <v>85</v>
      </c>
      <c r="AV391" s="14" t="s">
        <v>85</v>
      </c>
      <c r="AW391" s="14" t="s">
        <v>32</v>
      </c>
      <c r="AX391" s="14" t="s">
        <v>76</v>
      </c>
      <c r="AY391" s="276" t="s">
        <v>156</v>
      </c>
    </row>
    <row r="392" spans="1:51" s="14" customFormat="1" ht="12">
      <c r="A392" s="14"/>
      <c r="B392" s="266"/>
      <c r="C392" s="267"/>
      <c r="D392" s="257" t="s">
        <v>225</v>
      </c>
      <c r="E392" s="268" t="s">
        <v>1</v>
      </c>
      <c r="F392" s="269" t="s">
        <v>473</v>
      </c>
      <c r="G392" s="267"/>
      <c r="H392" s="270">
        <v>23.125</v>
      </c>
      <c r="I392" s="271"/>
      <c r="J392" s="267"/>
      <c r="K392" s="267"/>
      <c r="L392" s="272"/>
      <c r="M392" s="273"/>
      <c r="N392" s="274"/>
      <c r="O392" s="274"/>
      <c r="P392" s="274"/>
      <c r="Q392" s="274"/>
      <c r="R392" s="274"/>
      <c r="S392" s="274"/>
      <c r="T392" s="275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T392" s="276" t="s">
        <v>225</v>
      </c>
      <c r="AU392" s="276" t="s">
        <v>85</v>
      </c>
      <c r="AV392" s="14" t="s">
        <v>85</v>
      </c>
      <c r="AW392" s="14" t="s">
        <v>32</v>
      </c>
      <c r="AX392" s="14" t="s">
        <v>76</v>
      </c>
      <c r="AY392" s="276" t="s">
        <v>156</v>
      </c>
    </row>
    <row r="393" spans="1:51" s="14" customFormat="1" ht="12">
      <c r="A393" s="14"/>
      <c r="B393" s="266"/>
      <c r="C393" s="267"/>
      <c r="D393" s="257" t="s">
        <v>225</v>
      </c>
      <c r="E393" s="268" t="s">
        <v>1</v>
      </c>
      <c r="F393" s="269" t="s">
        <v>474</v>
      </c>
      <c r="G393" s="267"/>
      <c r="H393" s="270">
        <v>36.186</v>
      </c>
      <c r="I393" s="271"/>
      <c r="J393" s="267"/>
      <c r="K393" s="267"/>
      <c r="L393" s="272"/>
      <c r="M393" s="273"/>
      <c r="N393" s="274"/>
      <c r="O393" s="274"/>
      <c r="P393" s="274"/>
      <c r="Q393" s="274"/>
      <c r="R393" s="274"/>
      <c r="S393" s="274"/>
      <c r="T393" s="275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76" t="s">
        <v>225</v>
      </c>
      <c r="AU393" s="276" t="s">
        <v>85</v>
      </c>
      <c r="AV393" s="14" t="s">
        <v>85</v>
      </c>
      <c r="AW393" s="14" t="s">
        <v>32</v>
      </c>
      <c r="AX393" s="14" t="s">
        <v>76</v>
      </c>
      <c r="AY393" s="276" t="s">
        <v>156</v>
      </c>
    </row>
    <row r="394" spans="1:51" s="15" customFormat="1" ht="12">
      <c r="A394" s="15"/>
      <c r="B394" s="277"/>
      <c r="C394" s="278"/>
      <c r="D394" s="257" t="s">
        <v>225</v>
      </c>
      <c r="E394" s="279" t="s">
        <v>1</v>
      </c>
      <c r="F394" s="280" t="s">
        <v>228</v>
      </c>
      <c r="G394" s="278"/>
      <c r="H394" s="281">
        <v>768.4830000000001</v>
      </c>
      <c r="I394" s="282"/>
      <c r="J394" s="278"/>
      <c r="K394" s="278"/>
      <c r="L394" s="283"/>
      <c r="M394" s="284"/>
      <c r="N394" s="285"/>
      <c r="O394" s="285"/>
      <c r="P394" s="285"/>
      <c r="Q394" s="285"/>
      <c r="R394" s="285"/>
      <c r="S394" s="285"/>
      <c r="T394" s="286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T394" s="287" t="s">
        <v>225</v>
      </c>
      <c r="AU394" s="287" t="s">
        <v>85</v>
      </c>
      <c r="AV394" s="15" t="s">
        <v>173</v>
      </c>
      <c r="AW394" s="15" t="s">
        <v>32</v>
      </c>
      <c r="AX394" s="15" t="s">
        <v>83</v>
      </c>
      <c r="AY394" s="287" t="s">
        <v>156</v>
      </c>
    </row>
    <row r="395" spans="1:63" s="12" customFormat="1" ht="22.8" customHeight="1">
      <c r="A395" s="12"/>
      <c r="B395" s="211"/>
      <c r="C395" s="212"/>
      <c r="D395" s="213" t="s">
        <v>75</v>
      </c>
      <c r="E395" s="225" t="s">
        <v>475</v>
      </c>
      <c r="F395" s="225" t="s">
        <v>476</v>
      </c>
      <c r="G395" s="212"/>
      <c r="H395" s="212"/>
      <c r="I395" s="215"/>
      <c r="J395" s="226">
        <f>BK395</f>
        <v>0</v>
      </c>
      <c r="K395" s="212"/>
      <c r="L395" s="217"/>
      <c r="M395" s="218"/>
      <c r="N395" s="219"/>
      <c r="O395" s="219"/>
      <c r="P395" s="220">
        <f>SUM(P396:P403)</f>
        <v>0</v>
      </c>
      <c r="Q395" s="219"/>
      <c r="R395" s="220">
        <f>SUM(R396:R403)</f>
        <v>0</v>
      </c>
      <c r="S395" s="219"/>
      <c r="T395" s="221">
        <f>SUM(T396:T403)</f>
        <v>0.14805000000000001</v>
      </c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R395" s="222" t="s">
        <v>85</v>
      </c>
      <c r="AT395" s="223" t="s">
        <v>75</v>
      </c>
      <c r="AU395" s="223" t="s">
        <v>83</v>
      </c>
      <c r="AY395" s="222" t="s">
        <v>156</v>
      </c>
      <c r="BK395" s="224">
        <f>SUM(BK396:BK403)</f>
        <v>0</v>
      </c>
    </row>
    <row r="396" spans="1:65" s="2" customFormat="1" ht="16.5" customHeight="1">
      <c r="A396" s="39"/>
      <c r="B396" s="40"/>
      <c r="C396" s="227" t="s">
        <v>477</v>
      </c>
      <c r="D396" s="227" t="s">
        <v>159</v>
      </c>
      <c r="E396" s="228" t="s">
        <v>478</v>
      </c>
      <c r="F396" s="229" t="s">
        <v>479</v>
      </c>
      <c r="G396" s="230" t="s">
        <v>217</v>
      </c>
      <c r="H396" s="231">
        <v>5</v>
      </c>
      <c r="I396" s="232"/>
      <c r="J396" s="233">
        <f>ROUND(I396*H396,2)</f>
        <v>0</v>
      </c>
      <c r="K396" s="229" t="s">
        <v>218</v>
      </c>
      <c r="L396" s="45"/>
      <c r="M396" s="234" t="s">
        <v>1</v>
      </c>
      <c r="N396" s="235" t="s">
        <v>41</v>
      </c>
      <c r="O396" s="92"/>
      <c r="P396" s="236">
        <f>O396*H396</f>
        <v>0</v>
      </c>
      <c r="Q396" s="236">
        <v>0</v>
      </c>
      <c r="R396" s="236">
        <f>Q396*H396</f>
        <v>0</v>
      </c>
      <c r="S396" s="236">
        <v>0.02961</v>
      </c>
      <c r="T396" s="237">
        <f>S396*H396</f>
        <v>0.14805000000000001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R396" s="238" t="s">
        <v>335</v>
      </c>
      <c r="AT396" s="238" t="s">
        <v>159</v>
      </c>
      <c r="AU396" s="238" t="s">
        <v>85</v>
      </c>
      <c r="AY396" s="18" t="s">
        <v>156</v>
      </c>
      <c r="BE396" s="239">
        <f>IF(N396="základní",J396,0)</f>
        <v>0</v>
      </c>
      <c r="BF396" s="239">
        <f>IF(N396="snížená",J396,0)</f>
        <v>0</v>
      </c>
      <c r="BG396" s="239">
        <f>IF(N396="zákl. přenesená",J396,0)</f>
        <v>0</v>
      </c>
      <c r="BH396" s="239">
        <f>IF(N396="sníž. přenesená",J396,0)</f>
        <v>0</v>
      </c>
      <c r="BI396" s="239">
        <f>IF(N396="nulová",J396,0)</f>
        <v>0</v>
      </c>
      <c r="BJ396" s="18" t="s">
        <v>83</v>
      </c>
      <c r="BK396" s="239">
        <f>ROUND(I396*H396,2)</f>
        <v>0</v>
      </c>
      <c r="BL396" s="18" t="s">
        <v>335</v>
      </c>
      <c r="BM396" s="238" t="s">
        <v>480</v>
      </c>
    </row>
    <row r="397" spans="1:51" s="13" customFormat="1" ht="12">
      <c r="A397" s="13"/>
      <c r="B397" s="255"/>
      <c r="C397" s="256"/>
      <c r="D397" s="257" t="s">
        <v>225</v>
      </c>
      <c r="E397" s="258" t="s">
        <v>1</v>
      </c>
      <c r="F397" s="259" t="s">
        <v>282</v>
      </c>
      <c r="G397" s="256"/>
      <c r="H397" s="258" t="s">
        <v>1</v>
      </c>
      <c r="I397" s="260"/>
      <c r="J397" s="256"/>
      <c r="K397" s="256"/>
      <c r="L397" s="261"/>
      <c r="M397" s="262"/>
      <c r="N397" s="263"/>
      <c r="O397" s="263"/>
      <c r="P397" s="263"/>
      <c r="Q397" s="263"/>
      <c r="R397" s="263"/>
      <c r="S397" s="263"/>
      <c r="T397" s="264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65" t="s">
        <v>225</v>
      </c>
      <c r="AU397" s="265" t="s">
        <v>85</v>
      </c>
      <c r="AV397" s="13" t="s">
        <v>83</v>
      </c>
      <c r="AW397" s="13" t="s">
        <v>32</v>
      </c>
      <c r="AX397" s="13" t="s">
        <v>76</v>
      </c>
      <c r="AY397" s="265" t="s">
        <v>156</v>
      </c>
    </row>
    <row r="398" spans="1:51" s="14" customFormat="1" ht="12">
      <c r="A398" s="14"/>
      <c r="B398" s="266"/>
      <c r="C398" s="267"/>
      <c r="D398" s="257" t="s">
        <v>225</v>
      </c>
      <c r="E398" s="268" t="s">
        <v>1</v>
      </c>
      <c r="F398" s="269" t="s">
        <v>169</v>
      </c>
      <c r="G398" s="267"/>
      <c r="H398" s="270">
        <v>3</v>
      </c>
      <c r="I398" s="271"/>
      <c r="J398" s="267"/>
      <c r="K398" s="267"/>
      <c r="L398" s="272"/>
      <c r="M398" s="273"/>
      <c r="N398" s="274"/>
      <c r="O398" s="274"/>
      <c r="P398" s="274"/>
      <c r="Q398" s="274"/>
      <c r="R398" s="274"/>
      <c r="S398" s="274"/>
      <c r="T398" s="275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76" t="s">
        <v>225</v>
      </c>
      <c r="AU398" s="276" t="s">
        <v>85</v>
      </c>
      <c r="AV398" s="14" t="s">
        <v>85</v>
      </c>
      <c r="AW398" s="14" t="s">
        <v>32</v>
      </c>
      <c r="AX398" s="14" t="s">
        <v>76</v>
      </c>
      <c r="AY398" s="276" t="s">
        <v>156</v>
      </c>
    </row>
    <row r="399" spans="1:51" s="13" customFormat="1" ht="12">
      <c r="A399" s="13"/>
      <c r="B399" s="255"/>
      <c r="C399" s="256"/>
      <c r="D399" s="257" t="s">
        <v>225</v>
      </c>
      <c r="E399" s="258" t="s">
        <v>1</v>
      </c>
      <c r="F399" s="259" t="s">
        <v>290</v>
      </c>
      <c r="G399" s="256"/>
      <c r="H399" s="258" t="s">
        <v>1</v>
      </c>
      <c r="I399" s="260"/>
      <c r="J399" s="256"/>
      <c r="K399" s="256"/>
      <c r="L399" s="261"/>
      <c r="M399" s="262"/>
      <c r="N399" s="263"/>
      <c r="O399" s="263"/>
      <c r="P399" s="263"/>
      <c r="Q399" s="263"/>
      <c r="R399" s="263"/>
      <c r="S399" s="263"/>
      <c r="T399" s="264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65" t="s">
        <v>225</v>
      </c>
      <c r="AU399" s="265" t="s">
        <v>85</v>
      </c>
      <c r="AV399" s="13" t="s">
        <v>83</v>
      </c>
      <c r="AW399" s="13" t="s">
        <v>32</v>
      </c>
      <c r="AX399" s="13" t="s">
        <v>76</v>
      </c>
      <c r="AY399" s="265" t="s">
        <v>156</v>
      </c>
    </row>
    <row r="400" spans="1:51" s="14" customFormat="1" ht="12">
      <c r="A400" s="14"/>
      <c r="B400" s="266"/>
      <c r="C400" s="267"/>
      <c r="D400" s="257" t="s">
        <v>225</v>
      </c>
      <c r="E400" s="268" t="s">
        <v>1</v>
      </c>
      <c r="F400" s="269" t="s">
        <v>83</v>
      </c>
      <c r="G400" s="267"/>
      <c r="H400" s="270">
        <v>1</v>
      </c>
      <c r="I400" s="271"/>
      <c r="J400" s="267"/>
      <c r="K400" s="267"/>
      <c r="L400" s="272"/>
      <c r="M400" s="273"/>
      <c r="N400" s="274"/>
      <c r="O400" s="274"/>
      <c r="P400" s="274"/>
      <c r="Q400" s="274"/>
      <c r="R400" s="274"/>
      <c r="S400" s="274"/>
      <c r="T400" s="275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76" t="s">
        <v>225</v>
      </c>
      <c r="AU400" s="276" t="s">
        <v>85</v>
      </c>
      <c r="AV400" s="14" t="s">
        <v>85</v>
      </c>
      <c r="AW400" s="14" t="s">
        <v>32</v>
      </c>
      <c r="AX400" s="14" t="s">
        <v>76</v>
      </c>
      <c r="AY400" s="276" t="s">
        <v>156</v>
      </c>
    </row>
    <row r="401" spans="1:51" s="13" customFormat="1" ht="12">
      <c r="A401" s="13"/>
      <c r="B401" s="255"/>
      <c r="C401" s="256"/>
      <c r="D401" s="257" t="s">
        <v>225</v>
      </c>
      <c r="E401" s="258" t="s">
        <v>1</v>
      </c>
      <c r="F401" s="259" t="s">
        <v>302</v>
      </c>
      <c r="G401" s="256"/>
      <c r="H401" s="258" t="s">
        <v>1</v>
      </c>
      <c r="I401" s="260"/>
      <c r="J401" s="256"/>
      <c r="K401" s="256"/>
      <c r="L401" s="261"/>
      <c r="M401" s="262"/>
      <c r="N401" s="263"/>
      <c r="O401" s="263"/>
      <c r="P401" s="263"/>
      <c r="Q401" s="263"/>
      <c r="R401" s="263"/>
      <c r="S401" s="263"/>
      <c r="T401" s="264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65" t="s">
        <v>225</v>
      </c>
      <c r="AU401" s="265" t="s">
        <v>85</v>
      </c>
      <c r="AV401" s="13" t="s">
        <v>83</v>
      </c>
      <c r="AW401" s="13" t="s">
        <v>32</v>
      </c>
      <c r="AX401" s="13" t="s">
        <v>76</v>
      </c>
      <c r="AY401" s="265" t="s">
        <v>156</v>
      </c>
    </row>
    <row r="402" spans="1:51" s="14" customFormat="1" ht="12">
      <c r="A402" s="14"/>
      <c r="B402" s="266"/>
      <c r="C402" s="267"/>
      <c r="D402" s="257" t="s">
        <v>225</v>
      </c>
      <c r="E402" s="268" t="s">
        <v>1</v>
      </c>
      <c r="F402" s="269" t="s">
        <v>83</v>
      </c>
      <c r="G402" s="267"/>
      <c r="H402" s="270">
        <v>1</v>
      </c>
      <c r="I402" s="271"/>
      <c r="J402" s="267"/>
      <c r="K402" s="267"/>
      <c r="L402" s="272"/>
      <c r="M402" s="273"/>
      <c r="N402" s="274"/>
      <c r="O402" s="274"/>
      <c r="P402" s="274"/>
      <c r="Q402" s="274"/>
      <c r="R402" s="274"/>
      <c r="S402" s="274"/>
      <c r="T402" s="275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76" t="s">
        <v>225</v>
      </c>
      <c r="AU402" s="276" t="s">
        <v>85</v>
      </c>
      <c r="AV402" s="14" t="s">
        <v>85</v>
      </c>
      <c r="AW402" s="14" t="s">
        <v>32</v>
      </c>
      <c r="AX402" s="14" t="s">
        <v>76</v>
      </c>
      <c r="AY402" s="276" t="s">
        <v>156</v>
      </c>
    </row>
    <row r="403" spans="1:51" s="15" customFormat="1" ht="12">
      <c r="A403" s="15"/>
      <c r="B403" s="277"/>
      <c r="C403" s="278"/>
      <c r="D403" s="257" t="s">
        <v>225</v>
      </c>
      <c r="E403" s="279" t="s">
        <v>1</v>
      </c>
      <c r="F403" s="280" t="s">
        <v>228</v>
      </c>
      <c r="G403" s="278"/>
      <c r="H403" s="281">
        <v>5</v>
      </c>
      <c r="I403" s="282"/>
      <c r="J403" s="278"/>
      <c r="K403" s="278"/>
      <c r="L403" s="283"/>
      <c r="M403" s="284"/>
      <c r="N403" s="285"/>
      <c r="O403" s="285"/>
      <c r="P403" s="285"/>
      <c r="Q403" s="285"/>
      <c r="R403" s="285"/>
      <c r="S403" s="285"/>
      <c r="T403" s="286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T403" s="287" t="s">
        <v>225</v>
      </c>
      <c r="AU403" s="287" t="s">
        <v>85</v>
      </c>
      <c r="AV403" s="15" t="s">
        <v>173</v>
      </c>
      <c r="AW403" s="15" t="s">
        <v>32</v>
      </c>
      <c r="AX403" s="15" t="s">
        <v>83</v>
      </c>
      <c r="AY403" s="287" t="s">
        <v>156</v>
      </c>
    </row>
    <row r="404" spans="1:63" s="12" customFormat="1" ht="22.8" customHeight="1">
      <c r="A404" s="12"/>
      <c r="B404" s="211"/>
      <c r="C404" s="212"/>
      <c r="D404" s="213" t="s">
        <v>75</v>
      </c>
      <c r="E404" s="225" t="s">
        <v>481</v>
      </c>
      <c r="F404" s="225" t="s">
        <v>482</v>
      </c>
      <c r="G404" s="212"/>
      <c r="H404" s="212"/>
      <c r="I404" s="215"/>
      <c r="J404" s="226">
        <f>BK404</f>
        <v>0</v>
      </c>
      <c r="K404" s="212"/>
      <c r="L404" s="217"/>
      <c r="M404" s="218"/>
      <c r="N404" s="219"/>
      <c r="O404" s="219"/>
      <c r="P404" s="220">
        <f>SUM(P405:P439)</f>
        <v>0</v>
      </c>
      <c r="Q404" s="219"/>
      <c r="R404" s="220">
        <f>SUM(R405:R439)</f>
        <v>0</v>
      </c>
      <c r="S404" s="219"/>
      <c r="T404" s="221">
        <f>SUM(T405:T439)</f>
        <v>0.4925</v>
      </c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R404" s="222" t="s">
        <v>85</v>
      </c>
      <c r="AT404" s="223" t="s">
        <v>75</v>
      </c>
      <c r="AU404" s="223" t="s">
        <v>83</v>
      </c>
      <c r="AY404" s="222" t="s">
        <v>156</v>
      </c>
      <c r="BK404" s="224">
        <f>SUM(BK405:BK439)</f>
        <v>0</v>
      </c>
    </row>
    <row r="405" spans="1:65" s="2" customFormat="1" ht="16.5" customHeight="1">
      <c r="A405" s="39"/>
      <c r="B405" s="40"/>
      <c r="C405" s="227" t="s">
        <v>483</v>
      </c>
      <c r="D405" s="227" t="s">
        <v>159</v>
      </c>
      <c r="E405" s="228" t="s">
        <v>484</v>
      </c>
      <c r="F405" s="229" t="s">
        <v>485</v>
      </c>
      <c r="G405" s="230" t="s">
        <v>486</v>
      </c>
      <c r="H405" s="231">
        <v>3</v>
      </c>
      <c r="I405" s="232"/>
      <c r="J405" s="233">
        <f>ROUND(I405*H405,2)</f>
        <v>0</v>
      </c>
      <c r="K405" s="229" t="s">
        <v>218</v>
      </c>
      <c r="L405" s="45"/>
      <c r="M405" s="234" t="s">
        <v>1</v>
      </c>
      <c r="N405" s="235" t="s">
        <v>41</v>
      </c>
      <c r="O405" s="92"/>
      <c r="P405" s="236">
        <f>O405*H405</f>
        <v>0</v>
      </c>
      <c r="Q405" s="236">
        <v>0</v>
      </c>
      <c r="R405" s="236">
        <f>Q405*H405</f>
        <v>0</v>
      </c>
      <c r="S405" s="236">
        <v>0.0342</v>
      </c>
      <c r="T405" s="237">
        <f>S405*H405</f>
        <v>0.1026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38" t="s">
        <v>335</v>
      </c>
      <c r="AT405" s="238" t="s">
        <v>159</v>
      </c>
      <c r="AU405" s="238" t="s">
        <v>85</v>
      </c>
      <c r="AY405" s="18" t="s">
        <v>156</v>
      </c>
      <c r="BE405" s="239">
        <f>IF(N405="základní",J405,0)</f>
        <v>0</v>
      </c>
      <c r="BF405" s="239">
        <f>IF(N405="snížená",J405,0)</f>
        <v>0</v>
      </c>
      <c r="BG405" s="239">
        <f>IF(N405="zákl. přenesená",J405,0)</f>
        <v>0</v>
      </c>
      <c r="BH405" s="239">
        <f>IF(N405="sníž. přenesená",J405,0)</f>
        <v>0</v>
      </c>
      <c r="BI405" s="239">
        <f>IF(N405="nulová",J405,0)</f>
        <v>0</v>
      </c>
      <c r="BJ405" s="18" t="s">
        <v>83</v>
      </c>
      <c r="BK405" s="239">
        <f>ROUND(I405*H405,2)</f>
        <v>0</v>
      </c>
      <c r="BL405" s="18" t="s">
        <v>335</v>
      </c>
      <c r="BM405" s="238" t="s">
        <v>487</v>
      </c>
    </row>
    <row r="406" spans="1:51" s="13" customFormat="1" ht="12">
      <c r="A406" s="13"/>
      <c r="B406" s="255"/>
      <c r="C406" s="256"/>
      <c r="D406" s="257" t="s">
        <v>225</v>
      </c>
      <c r="E406" s="258" t="s">
        <v>1</v>
      </c>
      <c r="F406" s="259" t="s">
        <v>290</v>
      </c>
      <c r="G406" s="256"/>
      <c r="H406" s="258" t="s">
        <v>1</v>
      </c>
      <c r="I406" s="260"/>
      <c r="J406" s="256"/>
      <c r="K406" s="256"/>
      <c r="L406" s="261"/>
      <c r="M406" s="262"/>
      <c r="N406" s="263"/>
      <c r="O406" s="263"/>
      <c r="P406" s="263"/>
      <c r="Q406" s="263"/>
      <c r="R406" s="263"/>
      <c r="S406" s="263"/>
      <c r="T406" s="264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65" t="s">
        <v>225</v>
      </c>
      <c r="AU406" s="265" t="s">
        <v>85</v>
      </c>
      <c r="AV406" s="13" t="s">
        <v>83</v>
      </c>
      <c r="AW406" s="13" t="s">
        <v>32</v>
      </c>
      <c r="AX406" s="13" t="s">
        <v>76</v>
      </c>
      <c r="AY406" s="265" t="s">
        <v>156</v>
      </c>
    </row>
    <row r="407" spans="1:51" s="14" customFormat="1" ht="12">
      <c r="A407" s="14"/>
      <c r="B407" s="266"/>
      <c r="C407" s="267"/>
      <c r="D407" s="257" t="s">
        <v>225</v>
      </c>
      <c r="E407" s="268" t="s">
        <v>1</v>
      </c>
      <c r="F407" s="269" t="s">
        <v>83</v>
      </c>
      <c r="G407" s="267"/>
      <c r="H407" s="270">
        <v>1</v>
      </c>
      <c r="I407" s="271"/>
      <c r="J407" s="267"/>
      <c r="K407" s="267"/>
      <c r="L407" s="272"/>
      <c r="M407" s="273"/>
      <c r="N407" s="274"/>
      <c r="O407" s="274"/>
      <c r="P407" s="274"/>
      <c r="Q407" s="274"/>
      <c r="R407" s="274"/>
      <c r="S407" s="274"/>
      <c r="T407" s="275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76" t="s">
        <v>225</v>
      </c>
      <c r="AU407" s="276" t="s">
        <v>85</v>
      </c>
      <c r="AV407" s="14" t="s">
        <v>85</v>
      </c>
      <c r="AW407" s="14" t="s">
        <v>32</v>
      </c>
      <c r="AX407" s="14" t="s">
        <v>76</v>
      </c>
      <c r="AY407" s="276" t="s">
        <v>156</v>
      </c>
    </row>
    <row r="408" spans="1:51" s="13" customFormat="1" ht="12">
      <c r="A408" s="13"/>
      <c r="B408" s="255"/>
      <c r="C408" s="256"/>
      <c r="D408" s="257" t="s">
        <v>225</v>
      </c>
      <c r="E408" s="258" t="s">
        <v>1</v>
      </c>
      <c r="F408" s="259" t="s">
        <v>298</v>
      </c>
      <c r="G408" s="256"/>
      <c r="H408" s="258" t="s">
        <v>1</v>
      </c>
      <c r="I408" s="260"/>
      <c r="J408" s="256"/>
      <c r="K408" s="256"/>
      <c r="L408" s="261"/>
      <c r="M408" s="262"/>
      <c r="N408" s="263"/>
      <c r="O408" s="263"/>
      <c r="P408" s="263"/>
      <c r="Q408" s="263"/>
      <c r="R408" s="263"/>
      <c r="S408" s="263"/>
      <c r="T408" s="264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65" t="s">
        <v>225</v>
      </c>
      <c r="AU408" s="265" t="s">
        <v>85</v>
      </c>
      <c r="AV408" s="13" t="s">
        <v>83</v>
      </c>
      <c r="AW408" s="13" t="s">
        <v>32</v>
      </c>
      <c r="AX408" s="13" t="s">
        <v>76</v>
      </c>
      <c r="AY408" s="265" t="s">
        <v>156</v>
      </c>
    </row>
    <row r="409" spans="1:51" s="14" customFormat="1" ht="12">
      <c r="A409" s="14"/>
      <c r="B409" s="266"/>
      <c r="C409" s="267"/>
      <c r="D409" s="257" t="s">
        <v>225</v>
      </c>
      <c r="E409" s="268" t="s">
        <v>1</v>
      </c>
      <c r="F409" s="269" t="s">
        <v>83</v>
      </c>
      <c r="G409" s="267"/>
      <c r="H409" s="270">
        <v>1</v>
      </c>
      <c r="I409" s="271"/>
      <c r="J409" s="267"/>
      <c r="K409" s="267"/>
      <c r="L409" s="272"/>
      <c r="M409" s="273"/>
      <c r="N409" s="274"/>
      <c r="O409" s="274"/>
      <c r="P409" s="274"/>
      <c r="Q409" s="274"/>
      <c r="R409" s="274"/>
      <c r="S409" s="274"/>
      <c r="T409" s="275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76" t="s">
        <v>225</v>
      </c>
      <c r="AU409" s="276" t="s">
        <v>85</v>
      </c>
      <c r="AV409" s="14" t="s">
        <v>85</v>
      </c>
      <c r="AW409" s="14" t="s">
        <v>32</v>
      </c>
      <c r="AX409" s="14" t="s">
        <v>76</v>
      </c>
      <c r="AY409" s="276" t="s">
        <v>156</v>
      </c>
    </row>
    <row r="410" spans="1:51" s="13" customFormat="1" ht="12">
      <c r="A410" s="13"/>
      <c r="B410" s="255"/>
      <c r="C410" s="256"/>
      <c r="D410" s="257" t="s">
        <v>225</v>
      </c>
      <c r="E410" s="258" t="s">
        <v>1</v>
      </c>
      <c r="F410" s="259" t="s">
        <v>302</v>
      </c>
      <c r="G410" s="256"/>
      <c r="H410" s="258" t="s">
        <v>1</v>
      </c>
      <c r="I410" s="260"/>
      <c r="J410" s="256"/>
      <c r="K410" s="256"/>
      <c r="L410" s="261"/>
      <c r="M410" s="262"/>
      <c r="N410" s="263"/>
      <c r="O410" s="263"/>
      <c r="P410" s="263"/>
      <c r="Q410" s="263"/>
      <c r="R410" s="263"/>
      <c r="S410" s="263"/>
      <c r="T410" s="264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65" t="s">
        <v>225</v>
      </c>
      <c r="AU410" s="265" t="s">
        <v>85</v>
      </c>
      <c r="AV410" s="13" t="s">
        <v>83</v>
      </c>
      <c r="AW410" s="13" t="s">
        <v>32</v>
      </c>
      <c r="AX410" s="13" t="s">
        <v>76</v>
      </c>
      <c r="AY410" s="265" t="s">
        <v>156</v>
      </c>
    </row>
    <row r="411" spans="1:51" s="14" customFormat="1" ht="12">
      <c r="A411" s="14"/>
      <c r="B411" s="266"/>
      <c r="C411" s="267"/>
      <c r="D411" s="257" t="s">
        <v>225</v>
      </c>
      <c r="E411" s="268" t="s">
        <v>1</v>
      </c>
      <c r="F411" s="269" t="s">
        <v>83</v>
      </c>
      <c r="G411" s="267"/>
      <c r="H411" s="270">
        <v>1</v>
      </c>
      <c r="I411" s="271"/>
      <c r="J411" s="267"/>
      <c r="K411" s="267"/>
      <c r="L411" s="272"/>
      <c r="M411" s="273"/>
      <c r="N411" s="274"/>
      <c r="O411" s="274"/>
      <c r="P411" s="274"/>
      <c r="Q411" s="274"/>
      <c r="R411" s="274"/>
      <c r="S411" s="274"/>
      <c r="T411" s="275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76" t="s">
        <v>225</v>
      </c>
      <c r="AU411" s="276" t="s">
        <v>85</v>
      </c>
      <c r="AV411" s="14" t="s">
        <v>85</v>
      </c>
      <c r="AW411" s="14" t="s">
        <v>32</v>
      </c>
      <c r="AX411" s="14" t="s">
        <v>76</v>
      </c>
      <c r="AY411" s="276" t="s">
        <v>156</v>
      </c>
    </row>
    <row r="412" spans="1:51" s="15" customFormat="1" ht="12">
      <c r="A412" s="15"/>
      <c r="B412" s="277"/>
      <c r="C412" s="278"/>
      <c r="D412" s="257" t="s">
        <v>225</v>
      </c>
      <c r="E412" s="279" t="s">
        <v>1</v>
      </c>
      <c r="F412" s="280" t="s">
        <v>228</v>
      </c>
      <c r="G412" s="278"/>
      <c r="H412" s="281">
        <v>3</v>
      </c>
      <c r="I412" s="282"/>
      <c r="J412" s="278"/>
      <c r="K412" s="278"/>
      <c r="L412" s="283"/>
      <c r="M412" s="284"/>
      <c r="N412" s="285"/>
      <c r="O412" s="285"/>
      <c r="P412" s="285"/>
      <c r="Q412" s="285"/>
      <c r="R412" s="285"/>
      <c r="S412" s="285"/>
      <c r="T412" s="286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T412" s="287" t="s">
        <v>225</v>
      </c>
      <c r="AU412" s="287" t="s">
        <v>85</v>
      </c>
      <c r="AV412" s="15" t="s">
        <v>173</v>
      </c>
      <c r="AW412" s="15" t="s">
        <v>32</v>
      </c>
      <c r="AX412" s="15" t="s">
        <v>83</v>
      </c>
      <c r="AY412" s="287" t="s">
        <v>156</v>
      </c>
    </row>
    <row r="413" spans="1:65" s="2" customFormat="1" ht="16.5" customHeight="1">
      <c r="A413" s="39"/>
      <c r="B413" s="40"/>
      <c r="C413" s="227" t="s">
        <v>488</v>
      </c>
      <c r="D413" s="227" t="s">
        <v>159</v>
      </c>
      <c r="E413" s="228" t="s">
        <v>489</v>
      </c>
      <c r="F413" s="229" t="s">
        <v>490</v>
      </c>
      <c r="G413" s="230" t="s">
        <v>486</v>
      </c>
      <c r="H413" s="231">
        <v>6</v>
      </c>
      <c r="I413" s="232"/>
      <c r="J413" s="233">
        <f>ROUND(I413*H413,2)</f>
        <v>0</v>
      </c>
      <c r="K413" s="229" t="s">
        <v>218</v>
      </c>
      <c r="L413" s="45"/>
      <c r="M413" s="234" t="s">
        <v>1</v>
      </c>
      <c r="N413" s="235" t="s">
        <v>41</v>
      </c>
      <c r="O413" s="92"/>
      <c r="P413" s="236">
        <f>O413*H413</f>
        <v>0</v>
      </c>
      <c r="Q413" s="236">
        <v>0</v>
      </c>
      <c r="R413" s="236">
        <f>Q413*H413</f>
        <v>0</v>
      </c>
      <c r="S413" s="236">
        <v>0.01946</v>
      </c>
      <c r="T413" s="237">
        <f>S413*H413</f>
        <v>0.11676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38" t="s">
        <v>335</v>
      </c>
      <c r="AT413" s="238" t="s">
        <v>159</v>
      </c>
      <c r="AU413" s="238" t="s">
        <v>85</v>
      </c>
      <c r="AY413" s="18" t="s">
        <v>156</v>
      </c>
      <c r="BE413" s="239">
        <f>IF(N413="základní",J413,0)</f>
        <v>0</v>
      </c>
      <c r="BF413" s="239">
        <f>IF(N413="snížená",J413,0)</f>
        <v>0</v>
      </c>
      <c r="BG413" s="239">
        <f>IF(N413="zákl. přenesená",J413,0)</f>
        <v>0</v>
      </c>
      <c r="BH413" s="239">
        <f>IF(N413="sníž. přenesená",J413,0)</f>
        <v>0</v>
      </c>
      <c r="BI413" s="239">
        <f>IF(N413="nulová",J413,0)</f>
        <v>0</v>
      </c>
      <c r="BJ413" s="18" t="s">
        <v>83</v>
      </c>
      <c r="BK413" s="239">
        <f>ROUND(I413*H413,2)</f>
        <v>0</v>
      </c>
      <c r="BL413" s="18" t="s">
        <v>335</v>
      </c>
      <c r="BM413" s="238" t="s">
        <v>491</v>
      </c>
    </row>
    <row r="414" spans="1:51" s="13" customFormat="1" ht="12">
      <c r="A414" s="13"/>
      <c r="B414" s="255"/>
      <c r="C414" s="256"/>
      <c r="D414" s="257" t="s">
        <v>225</v>
      </c>
      <c r="E414" s="258" t="s">
        <v>1</v>
      </c>
      <c r="F414" s="259" t="s">
        <v>282</v>
      </c>
      <c r="G414" s="256"/>
      <c r="H414" s="258" t="s">
        <v>1</v>
      </c>
      <c r="I414" s="260"/>
      <c r="J414" s="256"/>
      <c r="K414" s="256"/>
      <c r="L414" s="261"/>
      <c r="M414" s="262"/>
      <c r="N414" s="263"/>
      <c r="O414" s="263"/>
      <c r="P414" s="263"/>
      <c r="Q414" s="263"/>
      <c r="R414" s="263"/>
      <c r="S414" s="263"/>
      <c r="T414" s="264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65" t="s">
        <v>225</v>
      </c>
      <c r="AU414" s="265" t="s">
        <v>85</v>
      </c>
      <c r="AV414" s="13" t="s">
        <v>83</v>
      </c>
      <c r="AW414" s="13" t="s">
        <v>32</v>
      </c>
      <c r="AX414" s="13" t="s">
        <v>76</v>
      </c>
      <c r="AY414" s="265" t="s">
        <v>156</v>
      </c>
    </row>
    <row r="415" spans="1:51" s="14" customFormat="1" ht="12">
      <c r="A415" s="14"/>
      <c r="B415" s="266"/>
      <c r="C415" s="267"/>
      <c r="D415" s="257" t="s">
        <v>225</v>
      </c>
      <c r="E415" s="268" t="s">
        <v>1</v>
      </c>
      <c r="F415" s="269" t="s">
        <v>83</v>
      </c>
      <c r="G415" s="267"/>
      <c r="H415" s="270">
        <v>1</v>
      </c>
      <c r="I415" s="271"/>
      <c r="J415" s="267"/>
      <c r="K415" s="267"/>
      <c r="L415" s="272"/>
      <c r="M415" s="273"/>
      <c r="N415" s="274"/>
      <c r="O415" s="274"/>
      <c r="P415" s="274"/>
      <c r="Q415" s="274"/>
      <c r="R415" s="274"/>
      <c r="S415" s="274"/>
      <c r="T415" s="275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76" t="s">
        <v>225</v>
      </c>
      <c r="AU415" s="276" t="s">
        <v>85</v>
      </c>
      <c r="AV415" s="14" t="s">
        <v>85</v>
      </c>
      <c r="AW415" s="14" t="s">
        <v>32</v>
      </c>
      <c r="AX415" s="14" t="s">
        <v>76</v>
      </c>
      <c r="AY415" s="276" t="s">
        <v>156</v>
      </c>
    </row>
    <row r="416" spans="1:51" s="13" customFormat="1" ht="12">
      <c r="A416" s="13"/>
      <c r="B416" s="255"/>
      <c r="C416" s="256"/>
      <c r="D416" s="257" t="s">
        <v>225</v>
      </c>
      <c r="E416" s="258" t="s">
        <v>1</v>
      </c>
      <c r="F416" s="259" t="s">
        <v>284</v>
      </c>
      <c r="G416" s="256"/>
      <c r="H416" s="258" t="s">
        <v>1</v>
      </c>
      <c r="I416" s="260"/>
      <c r="J416" s="256"/>
      <c r="K416" s="256"/>
      <c r="L416" s="261"/>
      <c r="M416" s="262"/>
      <c r="N416" s="263"/>
      <c r="O416" s="263"/>
      <c r="P416" s="263"/>
      <c r="Q416" s="263"/>
      <c r="R416" s="263"/>
      <c r="S416" s="263"/>
      <c r="T416" s="264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65" t="s">
        <v>225</v>
      </c>
      <c r="AU416" s="265" t="s">
        <v>85</v>
      </c>
      <c r="AV416" s="13" t="s">
        <v>83</v>
      </c>
      <c r="AW416" s="13" t="s">
        <v>32</v>
      </c>
      <c r="AX416" s="13" t="s">
        <v>76</v>
      </c>
      <c r="AY416" s="265" t="s">
        <v>156</v>
      </c>
    </row>
    <row r="417" spans="1:51" s="14" customFormat="1" ht="12">
      <c r="A417" s="14"/>
      <c r="B417" s="266"/>
      <c r="C417" s="267"/>
      <c r="D417" s="257" t="s">
        <v>225</v>
      </c>
      <c r="E417" s="268" t="s">
        <v>1</v>
      </c>
      <c r="F417" s="269" t="s">
        <v>83</v>
      </c>
      <c r="G417" s="267"/>
      <c r="H417" s="270">
        <v>1</v>
      </c>
      <c r="I417" s="271"/>
      <c r="J417" s="267"/>
      <c r="K417" s="267"/>
      <c r="L417" s="272"/>
      <c r="M417" s="273"/>
      <c r="N417" s="274"/>
      <c r="O417" s="274"/>
      <c r="P417" s="274"/>
      <c r="Q417" s="274"/>
      <c r="R417" s="274"/>
      <c r="S417" s="274"/>
      <c r="T417" s="275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76" t="s">
        <v>225</v>
      </c>
      <c r="AU417" s="276" t="s">
        <v>85</v>
      </c>
      <c r="AV417" s="14" t="s">
        <v>85</v>
      </c>
      <c r="AW417" s="14" t="s">
        <v>32</v>
      </c>
      <c r="AX417" s="14" t="s">
        <v>76</v>
      </c>
      <c r="AY417" s="276" t="s">
        <v>156</v>
      </c>
    </row>
    <row r="418" spans="1:51" s="13" customFormat="1" ht="12">
      <c r="A418" s="13"/>
      <c r="B418" s="255"/>
      <c r="C418" s="256"/>
      <c r="D418" s="257" t="s">
        <v>225</v>
      </c>
      <c r="E418" s="258" t="s">
        <v>1</v>
      </c>
      <c r="F418" s="259" t="s">
        <v>290</v>
      </c>
      <c r="G418" s="256"/>
      <c r="H418" s="258" t="s">
        <v>1</v>
      </c>
      <c r="I418" s="260"/>
      <c r="J418" s="256"/>
      <c r="K418" s="256"/>
      <c r="L418" s="261"/>
      <c r="M418" s="262"/>
      <c r="N418" s="263"/>
      <c r="O418" s="263"/>
      <c r="P418" s="263"/>
      <c r="Q418" s="263"/>
      <c r="R418" s="263"/>
      <c r="S418" s="263"/>
      <c r="T418" s="264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65" t="s">
        <v>225</v>
      </c>
      <c r="AU418" s="265" t="s">
        <v>85</v>
      </c>
      <c r="AV418" s="13" t="s">
        <v>83</v>
      </c>
      <c r="AW418" s="13" t="s">
        <v>32</v>
      </c>
      <c r="AX418" s="13" t="s">
        <v>76</v>
      </c>
      <c r="AY418" s="265" t="s">
        <v>156</v>
      </c>
    </row>
    <row r="419" spans="1:51" s="14" customFormat="1" ht="12">
      <c r="A419" s="14"/>
      <c r="B419" s="266"/>
      <c r="C419" s="267"/>
      <c r="D419" s="257" t="s">
        <v>225</v>
      </c>
      <c r="E419" s="268" t="s">
        <v>1</v>
      </c>
      <c r="F419" s="269" t="s">
        <v>83</v>
      </c>
      <c r="G419" s="267"/>
      <c r="H419" s="270">
        <v>1</v>
      </c>
      <c r="I419" s="271"/>
      <c r="J419" s="267"/>
      <c r="K419" s="267"/>
      <c r="L419" s="272"/>
      <c r="M419" s="273"/>
      <c r="N419" s="274"/>
      <c r="O419" s="274"/>
      <c r="P419" s="274"/>
      <c r="Q419" s="274"/>
      <c r="R419" s="274"/>
      <c r="S419" s="274"/>
      <c r="T419" s="275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76" t="s">
        <v>225</v>
      </c>
      <c r="AU419" s="276" t="s">
        <v>85</v>
      </c>
      <c r="AV419" s="14" t="s">
        <v>85</v>
      </c>
      <c r="AW419" s="14" t="s">
        <v>32</v>
      </c>
      <c r="AX419" s="14" t="s">
        <v>76</v>
      </c>
      <c r="AY419" s="276" t="s">
        <v>156</v>
      </c>
    </row>
    <row r="420" spans="1:51" s="13" customFormat="1" ht="12">
      <c r="A420" s="13"/>
      <c r="B420" s="255"/>
      <c r="C420" s="256"/>
      <c r="D420" s="257" t="s">
        <v>225</v>
      </c>
      <c r="E420" s="258" t="s">
        <v>1</v>
      </c>
      <c r="F420" s="259" t="s">
        <v>298</v>
      </c>
      <c r="G420" s="256"/>
      <c r="H420" s="258" t="s">
        <v>1</v>
      </c>
      <c r="I420" s="260"/>
      <c r="J420" s="256"/>
      <c r="K420" s="256"/>
      <c r="L420" s="261"/>
      <c r="M420" s="262"/>
      <c r="N420" s="263"/>
      <c r="O420" s="263"/>
      <c r="P420" s="263"/>
      <c r="Q420" s="263"/>
      <c r="R420" s="263"/>
      <c r="S420" s="263"/>
      <c r="T420" s="264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65" t="s">
        <v>225</v>
      </c>
      <c r="AU420" s="265" t="s">
        <v>85</v>
      </c>
      <c r="AV420" s="13" t="s">
        <v>83</v>
      </c>
      <c r="AW420" s="13" t="s">
        <v>32</v>
      </c>
      <c r="AX420" s="13" t="s">
        <v>76</v>
      </c>
      <c r="AY420" s="265" t="s">
        <v>156</v>
      </c>
    </row>
    <row r="421" spans="1:51" s="14" customFormat="1" ht="12">
      <c r="A421" s="14"/>
      <c r="B421" s="266"/>
      <c r="C421" s="267"/>
      <c r="D421" s="257" t="s">
        <v>225</v>
      </c>
      <c r="E421" s="268" t="s">
        <v>1</v>
      </c>
      <c r="F421" s="269" t="s">
        <v>83</v>
      </c>
      <c r="G421" s="267"/>
      <c r="H421" s="270">
        <v>1</v>
      </c>
      <c r="I421" s="271"/>
      <c r="J421" s="267"/>
      <c r="K421" s="267"/>
      <c r="L421" s="272"/>
      <c r="M421" s="273"/>
      <c r="N421" s="274"/>
      <c r="O421" s="274"/>
      <c r="P421" s="274"/>
      <c r="Q421" s="274"/>
      <c r="R421" s="274"/>
      <c r="S421" s="274"/>
      <c r="T421" s="275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76" t="s">
        <v>225</v>
      </c>
      <c r="AU421" s="276" t="s">
        <v>85</v>
      </c>
      <c r="AV421" s="14" t="s">
        <v>85</v>
      </c>
      <c r="AW421" s="14" t="s">
        <v>32</v>
      </c>
      <c r="AX421" s="14" t="s">
        <v>76</v>
      </c>
      <c r="AY421" s="276" t="s">
        <v>156</v>
      </c>
    </row>
    <row r="422" spans="1:51" s="13" customFormat="1" ht="12">
      <c r="A422" s="13"/>
      <c r="B422" s="255"/>
      <c r="C422" s="256"/>
      <c r="D422" s="257" t="s">
        <v>225</v>
      </c>
      <c r="E422" s="258" t="s">
        <v>1</v>
      </c>
      <c r="F422" s="259" t="s">
        <v>361</v>
      </c>
      <c r="G422" s="256"/>
      <c r="H422" s="258" t="s">
        <v>1</v>
      </c>
      <c r="I422" s="260"/>
      <c r="J422" s="256"/>
      <c r="K422" s="256"/>
      <c r="L422" s="261"/>
      <c r="M422" s="262"/>
      <c r="N422" s="263"/>
      <c r="O422" s="263"/>
      <c r="P422" s="263"/>
      <c r="Q422" s="263"/>
      <c r="R422" s="263"/>
      <c r="S422" s="263"/>
      <c r="T422" s="264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65" t="s">
        <v>225</v>
      </c>
      <c r="AU422" s="265" t="s">
        <v>85</v>
      </c>
      <c r="AV422" s="13" t="s">
        <v>83</v>
      </c>
      <c r="AW422" s="13" t="s">
        <v>32</v>
      </c>
      <c r="AX422" s="13" t="s">
        <v>76</v>
      </c>
      <c r="AY422" s="265" t="s">
        <v>156</v>
      </c>
    </row>
    <row r="423" spans="1:51" s="14" customFormat="1" ht="12">
      <c r="A423" s="14"/>
      <c r="B423" s="266"/>
      <c r="C423" s="267"/>
      <c r="D423" s="257" t="s">
        <v>225</v>
      </c>
      <c r="E423" s="268" t="s">
        <v>1</v>
      </c>
      <c r="F423" s="269" t="s">
        <v>83</v>
      </c>
      <c r="G423" s="267"/>
      <c r="H423" s="270">
        <v>1</v>
      </c>
      <c r="I423" s="271"/>
      <c r="J423" s="267"/>
      <c r="K423" s="267"/>
      <c r="L423" s="272"/>
      <c r="M423" s="273"/>
      <c r="N423" s="274"/>
      <c r="O423" s="274"/>
      <c r="P423" s="274"/>
      <c r="Q423" s="274"/>
      <c r="R423" s="274"/>
      <c r="S423" s="274"/>
      <c r="T423" s="275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76" t="s">
        <v>225</v>
      </c>
      <c r="AU423" s="276" t="s">
        <v>85</v>
      </c>
      <c r="AV423" s="14" t="s">
        <v>85</v>
      </c>
      <c r="AW423" s="14" t="s">
        <v>32</v>
      </c>
      <c r="AX423" s="14" t="s">
        <v>76</v>
      </c>
      <c r="AY423" s="276" t="s">
        <v>156</v>
      </c>
    </row>
    <row r="424" spans="1:51" s="13" customFormat="1" ht="12">
      <c r="A424" s="13"/>
      <c r="B424" s="255"/>
      <c r="C424" s="256"/>
      <c r="D424" s="257" t="s">
        <v>225</v>
      </c>
      <c r="E424" s="258" t="s">
        <v>1</v>
      </c>
      <c r="F424" s="259" t="s">
        <v>302</v>
      </c>
      <c r="G424" s="256"/>
      <c r="H424" s="258" t="s">
        <v>1</v>
      </c>
      <c r="I424" s="260"/>
      <c r="J424" s="256"/>
      <c r="K424" s="256"/>
      <c r="L424" s="261"/>
      <c r="M424" s="262"/>
      <c r="N424" s="263"/>
      <c r="O424" s="263"/>
      <c r="P424" s="263"/>
      <c r="Q424" s="263"/>
      <c r="R424" s="263"/>
      <c r="S424" s="263"/>
      <c r="T424" s="264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65" t="s">
        <v>225</v>
      </c>
      <c r="AU424" s="265" t="s">
        <v>85</v>
      </c>
      <c r="AV424" s="13" t="s">
        <v>83</v>
      </c>
      <c r="AW424" s="13" t="s">
        <v>32</v>
      </c>
      <c r="AX424" s="13" t="s">
        <v>76</v>
      </c>
      <c r="AY424" s="265" t="s">
        <v>156</v>
      </c>
    </row>
    <row r="425" spans="1:51" s="14" customFormat="1" ht="12">
      <c r="A425" s="14"/>
      <c r="B425" s="266"/>
      <c r="C425" s="267"/>
      <c r="D425" s="257" t="s">
        <v>225</v>
      </c>
      <c r="E425" s="268" t="s">
        <v>1</v>
      </c>
      <c r="F425" s="269" t="s">
        <v>83</v>
      </c>
      <c r="G425" s="267"/>
      <c r="H425" s="270">
        <v>1</v>
      </c>
      <c r="I425" s="271"/>
      <c r="J425" s="267"/>
      <c r="K425" s="267"/>
      <c r="L425" s="272"/>
      <c r="M425" s="273"/>
      <c r="N425" s="274"/>
      <c r="O425" s="274"/>
      <c r="P425" s="274"/>
      <c r="Q425" s="274"/>
      <c r="R425" s="274"/>
      <c r="S425" s="274"/>
      <c r="T425" s="275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76" t="s">
        <v>225</v>
      </c>
      <c r="AU425" s="276" t="s">
        <v>85</v>
      </c>
      <c r="AV425" s="14" t="s">
        <v>85</v>
      </c>
      <c r="AW425" s="14" t="s">
        <v>32</v>
      </c>
      <c r="AX425" s="14" t="s">
        <v>76</v>
      </c>
      <c r="AY425" s="276" t="s">
        <v>156</v>
      </c>
    </row>
    <row r="426" spans="1:51" s="15" customFormat="1" ht="12">
      <c r="A426" s="15"/>
      <c r="B426" s="277"/>
      <c r="C426" s="278"/>
      <c r="D426" s="257" t="s">
        <v>225</v>
      </c>
      <c r="E426" s="279" t="s">
        <v>1</v>
      </c>
      <c r="F426" s="280" t="s">
        <v>228</v>
      </c>
      <c r="G426" s="278"/>
      <c r="H426" s="281">
        <v>6</v>
      </c>
      <c r="I426" s="282"/>
      <c r="J426" s="278"/>
      <c r="K426" s="278"/>
      <c r="L426" s="283"/>
      <c r="M426" s="284"/>
      <c r="N426" s="285"/>
      <c r="O426" s="285"/>
      <c r="P426" s="285"/>
      <c r="Q426" s="285"/>
      <c r="R426" s="285"/>
      <c r="S426" s="285"/>
      <c r="T426" s="286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T426" s="287" t="s">
        <v>225</v>
      </c>
      <c r="AU426" s="287" t="s">
        <v>85</v>
      </c>
      <c r="AV426" s="15" t="s">
        <v>173</v>
      </c>
      <c r="AW426" s="15" t="s">
        <v>32</v>
      </c>
      <c r="AX426" s="15" t="s">
        <v>83</v>
      </c>
      <c r="AY426" s="287" t="s">
        <v>156</v>
      </c>
    </row>
    <row r="427" spans="1:65" s="2" customFormat="1" ht="16.5" customHeight="1">
      <c r="A427" s="39"/>
      <c r="B427" s="40"/>
      <c r="C427" s="227" t="s">
        <v>492</v>
      </c>
      <c r="D427" s="227" t="s">
        <v>159</v>
      </c>
      <c r="E427" s="228" t="s">
        <v>493</v>
      </c>
      <c r="F427" s="229" t="s">
        <v>494</v>
      </c>
      <c r="G427" s="230" t="s">
        <v>486</v>
      </c>
      <c r="H427" s="231">
        <v>3</v>
      </c>
      <c r="I427" s="232"/>
      <c r="J427" s="233">
        <f>ROUND(I427*H427,2)</f>
        <v>0</v>
      </c>
      <c r="K427" s="229" t="s">
        <v>218</v>
      </c>
      <c r="L427" s="45"/>
      <c r="M427" s="234" t="s">
        <v>1</v>
      </c>
      <c r="N427" s="235" t="s">
        <v>41</v>
      </c>
      <c r="O427" s="92"/>
      <c r="P427" s="236">
        <f>O427*H427</f>
        <v>0</v>
      </c>
      <c r="Q427" s="236">
        <v>0</v>
      </c>
      <c r="R427" s="236">
        <f>Q427*H427</f>
        <v>0</v>
      </c>
      <c r="S427" s="236">
        <v>0.0347</v>
      </c>
      <c r="T427" s="237">
        <f>S427*H427</f>
        <v>0.1041</v>
      </c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R427" s="238" t="s">
        <v>335</v>
      </c>
      <c r="AT427" s="238" t="s">
        <v>159</v>
      </c>
      <c r="AU427" s="238" t="s">
        <v>85</v>
      </c>
      <c r="AY427" s="18" t="s">
        <v>156</v>
      </c>
      <c r="BE427" s="239">
        <f>IF(N427="základní",J427,0)</f>
        <v>0</v>
      </c>
      <c r="BF427" s="239">
        <f>IF(N427="snížená",J427,0)</f>
        <v>0</v>
      </c>
      <c r="BG427" s="239">
        <f>IF(N427="zákl. přenesená",J427,0)</f>
        <v>0</v>
      </c>
      <c r="BH427" s="239">
        <f>IF(N427="sníž. přenesená",J427,0)</f>
        <v>0</v>
      </c>
      <c r="BI427" s="239">
        <f>IF(N427="nulová",J427,0)</f>
        <v>0</v>
      </c>
      <c r="BJ427" s="18" t="s">
        <v>83</v>
      </c>
      <c r="BK427" s="239">
        <f>ROUND(I427*H427,2)</f>
        <v>0</v>
      </c>
      <c r="BL427" s="18" t="s">
        <v>335</v>
      </c>
      <c r="BM427" s="238" t="s">
        <v>495</v>
      </c>
    </row>
    <row r="428" spans="1:51" s="13" customFormat="1" ht="12">
      <c r="A428" s="13"/>
      <c r="B428" s="255"/>
      <c r="C428" s="256"/>
      <c r="D428" s="257" t="s">
        <v>225</v>
      </c>
      <c r="E428" s="258" t="s">
        <v>1</v>
      </c>
      <c r="F428" s="259" t="s">
        <v>282</v>
      </c>
      <c r="G428" s="256"/>
      <c r="H428" s="258" t="s">
        <v>1</v>
      </c>
      <c r="I428" s="260"/>
      <c r="J428" s="256"/>
      <c r="K428" s="256"/>
      <c r="L428" s="261"/>
      <c r="M428" s="262"/>
      <c r="N428" s="263"/>
      <c r="O428" s="263"/>
      <c r="P428" s="263"/>
      <c r="Q428" s="263"/>
      <c r="R428" s="263"/>
      <c r="S428" s="263"/>
      <c r="T428" s="264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65" t="s">
        <v>225</v>
      </c>
      <c r="AU428" s="265" t="s">
        <v>85</v>
      </c>
      <c r="AV428" s="13" t="s">
        <v>83</v>
      </c>
      <c r="AW428" s="13" t="s">
        <v>32</v>
      </c>
      <c r="AX428" s="13" t="s">
        <v>76</v>
      </c>
      <c r="AY428" s="265" t="s">
        <v>156</v>
      </c>
    </row>
    <row r="429" spans="1:51" s="14" customFormat="1" ht="12">
      <c r="A429" s="14"/>
      <c r="B429" s="266"/>
      <c r="C429" s="267"/>
      <c r="D429" s="257" t="s">
        <v>225</v>
      </c>
      <c r="E429" s="268" t="s">
        <v>1</v>
      </c>
      <c r="F429" s="269" t="s">
        <v>83</v>
      </c>
      <c r="G429" s="267"/>
      <c r="H429" s="270">
        <v>1</v>
      </c>
      <c r="I429" s="271"/>
      <c r="J429" s="267"/>
      <c r="K429" s="267"/>
      <c r="L429" s="272"/>
      <c r="M429" s="273"/>
      <c r="N429" s="274"/>
      <c r="O429" s="274"/>
      <c r="P429" s="274"/>
      <c r="Q429" s="274"/>
      <c r="R429" s="274"/>
      <c r="S429" s="274"/>
      <c r="T429" s="275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76" t="s">
        <v>225</v>
      </c>
      <c r="AU429" s="276" t="s">
        <v>85</v>
      </c>
      <c r="AV429" s="14" t="s">
        <v>85</v>
      </c>
      <c r="AW429" s="14" t="s">
        <v>32</v>
      </c>
      <c r="AX429" s="14" t="s">
        <v>76</v>
      </c>
      <c r="AY429" s="276" t="s">
        <v>156</v>
      </c>
    </row>
    <row r="430" spans="1:51" s="13" customFormat="1" ht="12">
      <c r="A430" s="13"/>
      <c r="B430" s="255"/>
      <c r="C430" s="256"/>
      <c r="D430" s="257" t="s">
        <v>225</v>
      </c>
      <c r="E430" s="258" t="s">
        <v>1</v>
      </c>
      <c r="F430" s="259" t="s">
        <v>296</v>
      </c>
      <c r="G430" s="256"/>
      <c r="H430" s="258" t="s">
        <v>1</v>
      </c>
      <c r="I430" s="260"/>
      <c r="J430" s="256"/>
      <c r="K430" s="256"/>
      <c r="L430" s="261"/>
      <c r="M430" s="262"/>
      <c r="N430" s="263"/>
      <c r="O430" s="263"/>
      <c r="P430" s="263"/>
      <c r="Q430" s="263"/>
      <c r="R430" s="263"/>
      <c r="S430" s="263"/>
      <c r="T430" s="264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65" t="s">
        <v>225</v>
      </c>
      <c r="AU430" s="265" t="s">
        <v>85</v>
      </c>
      <c r="AV430" s="13" t="s">
        <v>83</v>
      </c>
      <c r="AW430" s="13" t="s">
        <v>32</v>
      </c>
      <c r="AX430" s="13" t="s">
        <v>76</v>
      </c>
      <c r="AY430" s="265" t="s">
        <v>156</v>
      </c>
    </row>
    <row r="431" spans="1:51" s="14" customFormat="1" ht="12">
      <c r="A431" s="14"/>
      <c r="B431" s="266"/>
      <c r="C431" s="267"/>
      <c r="D431" s="257" t="s">
        <v>225</v>
      </c>
      <c r="E431" s="268" t="s">
        <v>1</v>
      </c>
      <c r="F431" s="269" t="s">
        <v>83</v>
      </c>
      <c r="G431" s="267"/>
      <c r="H431" s="270">
        <v>1</v>
      </c>
      <c r="I431" s="271"/>
      <c r="J431" s="267"/>
      <c r="K431" s="267"/>
      <c r="L431" s="272"/>
      <c r="M431" s="273"/>
      <c r="N431" s="274"/>
      <c r="O431" s="274"/>
      <c r="P431" s="274"/>
      <c r="Q431" s="274"/>
      <c r="R431" s="274"/>
      <c r="S431" s="274"/>
      <c r="T431" s="275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76" t="s">
        <v>225</v>
      </c>
      <c r="AU431" s="276" t="s">
        <v>85</v>
      </c>
      <c r="AV431" s="14" t="s">
        <v>85</v>
      </c>
      <c r="AW431" s="14" t="s">
        <v>32</v>
      </c>
      <c r="AX431" s="14" t="s">
        <v>76</v>
      </c>
      <c r="AY431" s="276" t="s">
        <v>156</v>
      </c>
    </row>
    <row r="432" spans="1:51" s="13" customFormat="1" ht="12">
      <c r="A432" s="13"/>
      <c r="B432" s="255"/>
      <c r="C432" s="256"/>
      <c r="D432" s="257" t="s">
        <v>225</v>
      </c>
      <c r="E432" s="258" t="s">
        <v>1</v>
      </c>
      <c r="F432" s="259" t="s">
        <v>304</v>
      </c>
      <c r="G432" s="256"/>
      <c r="H432" s="258" t="s">
        <v>1</v>
      </c>
      <c r="I432" s="260"/>
      <c r="J432" s="256"/>
      <c r="K432" s="256"/>
      <c r="L432" s="261"/>
      <c r="M432" s="262"/>
      <c r="N432" s="263"/>
      <c r="O432" s="263"/>
      <c r="P432" s="263"/>
      <c r="Q432" s="263"/>
      <c r="R432" s="263"/>
      <c r="S432" s="263"/>
      <c r="T432" s="264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65" t="s">
        <v>225</v>
      </c>
      <c r="AU432" s="265" t="s">
        <v>85</v>
      </c>
      <c r="AV432" s="13" t="s">
        <v>83</v>
      </c>
      <c r="AW432" s="13" t="s">
        <v>32</v>
      </c>
      <c r="AX432" s="13" t="s">
        <v>76</v>
      </c>
      <c r="AY432" s="265" t="s">
        <v>156</v>
      </c>
    </row>
    <row r="433" spans="1:51" s="14" customFormat="1" ht="12">
      <c r="A433" s="14"/>
      <c r="B433" s="266"/>
      <c r="C433" s="267"/>
      <c r="D433" s="257" t="s">
        <v>225</v>
      </c>
      <c r="E433" s="268" t="s">
        <v>1</v>
      </c>
      <c r="F433" s="269" t="s">
        <v>83</v>
      </c>
      <c r="G433" s="267"/>
      <c r="H433" s="270">
        <v>1</v>
      </c>
      <c r="I433" s="271"/>
      <c r="J433" s="267"/>
      <c r="K433" s="267"/>
      <c r="L433" s="272"/>
      <c r="M433" s="273"/>
      <c r="N433" s="274"/>
      <c r="O433" s="274"/>
      <c r="P433" s="274"/>
      <c r="Q433" s="274"/>
      <c r="R433" s="274"/>
      <c r="S433" s="274"/>
      <c r="T433" s="275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76" t="s">
        <v>225</v>
      </c>
      <c r="AU433" s="276" t="s">
        <v>85</v>
      </c>
      <c r="AV433" s="14" t="s">
        <v>85</v>
      </c>
      <c r="AW433" s="14" t="s">
        <v>32</v>
      </c>
      <c r="AX433" s="14" t="s">
        <v>76</v>
      </c>
      <c r="AY433" s="276" t="s">
        <v>156</v>
      </c>
    </row>
    <row r="434" spans="1:51" s="15" customFormat="1" ht="12">
      <c r="A434" s="15"/>
      <c r="B434" s="277"/>
      <c r="C434" s="278"/>
      <c r="D434" s="257" t="s">
        <v>225</v>
      </c>
      <c r="E434" s="279" t="s">
        <v>1</v>
      </c>
      <c r="F434" s="280" t="s">
        <v>228</v>
      </c>
      <c r="G434" s="278"/>
      <c r="H434" s="281">
        <v>3</v>
      </c>
      <c r="I434" s="282"/>
      <c r="J434" s="278"/>
      <c r="K434" s="278"/>
      <c r="L434" s="283"/>
      <c r="M434" s="284"/>
      <c r="N434" s="285"/>
      <c r="O434" s="285"/>
      <c r="P434" s="285"/>
      <c r="Q434" s="285"/>
      <c r="R434" s="285"/>
      <c r="S434" s="285"/>
      <c r="T434" s="286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T434" s="287" t="s">
        <v>225</v>
      </c>
      <c r="AU434" s="287" t="s">
        <v>85</v>
      </c>
      <c r="AV434" s="15" t="s">
        <v>173</v>
      </c>
      <c r="AW434" s="15" t="s">
        <v>32</v>
      </c>
      <c r="AX434" s="15" t="s">
        <v>83</v>
      </c>
      <c r="AY434" s="287" t="s">
        <v>156</v>
      </c>
    </row>
    <row r="435" spans="1:65" s="2" customFormat="1" ht="16.5" customHeight="1">
      <c r="A435" s="39"/>
      <c r="B435" s="40"/>
      <c r="C435" s="227" t="s">
        <v>496</v>
      </c>
      <c r="D435" s="227" t="s">
        <v>159</v>
      </c>
      <c r="E435" s="228" t="s">
        <v>497</v>
      </c>
      <c r="F435" s="229" t="s">
        <v>498</v>
      </c>
      <c r="G435" s="230" t="s">
        <v>486</v>
      </c>
      <c r="H435" s="231">
        <v>1</v>
      </c>
      <c r="I435" s="232"/>
      <c r="J435" s="233">
        <f>ROUND(I435*H435,2)</f>
        <v>0</v>
      </c>
      <c r="K435" s="229" t="s">
        <v>218</v>
      </c>
      <c r="L435" s="45"/>
      <c r="M435" s="234" t="s">
        <v>1</v>
      </c>
      <c r="N435" s="235" t="s">
        <v>41</v>
      </c>
      <c r="O435" s="92"/>
      <c r="P435" s="236">
        <f>O435*H435</f>
        <v>0</v>
      </c>
      <c r="Q435" s="236">
        <v>0</v>
      </c>
      <c r="R435" s="236">
        <f>Q435*H435</f>
        <v>0</v>
      </c>
      <c r="S435" s="236">
        <v>0.155</v>
      </c>
      <c r="T435" s="237">
        <f>S435*H435</f>
        <v>0.155</v>
      </c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R435" s="238" t="s">
        <v>335</v>
      </c>
      <c r="AT435" s="238" t="s">
        <v>159</v>
      </c>
      <c r="AU435" s="238" t="s">
        <v>85</v>
      </c>
      <c r="AY435" s="18" t="s">
        <v>156</v>
      </c>
      <c r="BE435" s="239">
        <f>IF(N435="základní",J435,0)</f>
        <v>0</v>
      </c>
      <c r="BF435" s="239">
        <f>IF(N435="snížená",J435,0)</f>
        <v>0</v>
      </c>
      <c r="BG435" s="239">
        <f>IF(N435="zákl. přenesená",J435,0)</f>
        <v>0</v>
      </c>
      <c r="BH435" s="239">
        <f>IF(N435="sníž. přenesená",J435,0)</f>
        <v>0</v>
      </c>
      <c r="BI435" s="239">
        <f>IF(N435="nulová",J435,0)</f>
        <v>0</v>
      </c>
      <c r="BJ435" s="18" t="s">
        <v>83</v>
      </c>
      <c r="BK435" s="239">
        <f>ROUND(I435*H435,2)</f>
        <v>0</v>
      </c>
      <c r="BL435" s="18" t="s">
        <v>335</v>
      </c>
      <c r="BM435" s="238" t="s">
        <v>499</v>
      </c>
    </row>
    <row r="436" spans="1:51" s="13" customFormat="1" ht="12">
      <c r="A436" s="13"/>
      <c r="B436" s="255"/>
      <c r="C436" s="256"/>
      <c r="D436" s="257" t="s">
        <v>225</v>
      </c>
      <c r="E436" s="258" t="s">
        <v>1</v>
      </c>
      <c r="F436" s="259" t="s">
        <v>290</v>
      </c>
      <c r="G436" s="256"/>
      <c r="H436" s="258" t="s">
        <v>1</v>
      </c>
      <c r="I436" s="260"/>
      <c r="J436" s="256"/>
      <c r="K436" s="256"/>
      <c r="L436" s="261"/>
      <c r="M436" s="262"/>
      <c r="N436" s="263"/>
      <c r="O436" s="263"/>
      <c r="P436" s="263"/>
      <c r="Q436" s="263"/>
      <c r="R436" s="263"/>
      <c r="S436" s="263"/>
      <c r="T436" s="264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65" t="s">
        <v>225</v>
      </c>
      <c r="AU436" s="265" t="s">
        <v>85</v>
      </c>
      <c r="AV436" s="13" t="s">
        <v>83</v>
      </c>
      <c r="AW436" s="13" t="s">
        <v>32</v>
      </c>
      <c r="AX436" s="13" t="s">
        <v>76</v>
      </c>
      <c r="AY436" s="265" t="s">
        <v>156</v>
      </c>
    </row>
    <row r="437" spans="1:51" s="14" customFormat="1" ht="12">
      <c r="A437" s="14"/>
      <c r="B437" s="266"/>
      <c r="C437" s="267"/>
      <c r="D437" s="257" t="s">
        <v>225</v>
      </c>
      <c r="E437" s="268" t="s">
        <v>1</v>
      </c>
      <c r="F437" s="269" t="s">
        <v>83</v>
      </c>
      <c r="G437" s="267"/>
      <c r="H437" s="270">
        <v>1</v>
      </c>
      <c r="I437" s="271"/>
      <c r="J437" s="267"/>
      <c r="K437" s="267"/>
      <c r="L437" s="272"/>
      <c r="M437" s="273"/>
      <c r="N437" s="274"/>
      <c r="O437" s="274"/>
      <c r="P437" s="274"/>
      <c r="Q437" s="274"/>
      <c r="R437" s="274"/>
      <c r="S437" s="274"/>
      <c r="T437" s="275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76" t="s">
        <v>225</v>
      </c>
      <c r="AU437" s="276" t="s">
        <v>85</v>
      </c>
      <c r="AV437" s="14" t="s">
        <v>85</v>
      </c>
      <c r="AW437" s="14" t="s">
        <v>32</v>
      </c>
      <c r="AX437" s="14" t="s">
        <v>76</v>
      </c>
      <c r="AY437" s="276" t="s">
        <v>156</v>
      </c>
    </row>
    <row r="438" spans="1:51" s="15" customFormat="1" ht="12">
      <c r="A438" s="15"/>
      <c r="B438" s="277"/>
      <c r="C438" s="278"/>
      <c r="D438" s="257" t="s">
        <v>225</v>
      </c>
      <c r="E438" s="279" t="s">
        <v>1</v>
      </c>
      <c r="F438" s="280" t="s">
        <v>228</v>
      </c>
      <c r="G438" s="278"/>
      <c r="H438" s="281">
        <v>1</v>
      </c>
      <c r="I438" s="282"/>
      <c r="J438" s="278"/>
      <c r="K438" s="278"/>
      <c r="L438" s="283"/>
      <c r="M438" s="284"/>
      <c r="N438" s="285"/>
      <c r="O438" s="285"/>
      <c r="P438" s="285"/>
      <c r="Q438" s="285"/>
      <c r="R438" s="285"/>
      <c r="S438" s="285"/>
      <c r="T438" s="286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T438" s="287" t="s">
        <v>225</v>
      </c>
      <c r="AU438" s="287" t="s">
        <v>85</v>
      </c>
      <c r="AV438" s="15" t="s">
        <v>173</v>
      </c>
      <c r="AW438" s="15" t="s">
        <v>32</v>
      </c>
      <c r="AX438" s="15" t="s">
        <v>83</v>
      </c>
      <c r="AY438" s="287" t="s">
        <v>156</v>
      </c>
    </row>
    <row r="439" spans="1:65" s="2" customFormat="1" ht="16.5" customHeight="1">
      <c r="A439" s="39"/>
      <c r="B439" s="40"/>
      <c r="C439" s="227" t="s">
        <v>500</v>
      </c>
      <c r="D439" s="227" t="s">
        <v>159</v>
      </c>
      <c r="E439" s="228" t="s">
        <v>501</v>
      </c>
      <c r="F439" s="229" t="s">
        <v>502</v>
      </c>
      <c r="G439" s="230" t="s">
        <v>486</v>
      </c>
      <c r="H439" s="231">
        <v>9</v>
      </c>
      <c r="I439" s="232"/>
      <c r="J439" s="233">
        <f>ROUND(I439*H439,2)</f>
        <v>0</v>
      </c>
      <c r="K439" s="229" t="s">
        <v>218</v>
      </c>
      <c r="L439" s="45"/>
      <c r="M439" s="234" t="s">
        <v>1</v>
      </c>
      <c r="N439" s="235" t="s">
        <v>41</v>
      </c>
      <c r="O439" s="92"/>
      <c r="P439" s="236">
        <f>O439*H439</f>
        <v>0</v>
      </c>
      <c r="Q439" s="236">
        <v>0</v>
      </c>
      <c r="R439" s="236">
        <f>Q439*H439</f>
        <v>0</v>
      </c>
      <c r="S439" s="236">
        <v>0.00156</v>
      </c>
      <c r="T439" s="237">
        <f>S439*H439</f>
        <v>0.01404</v>
      </c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R439" s="238" t="s">
        <v>335</v>
      </c>
      <c r="AT439" s="238" t="s">
        <v>159</v>
      </c>
      <c r="AU439" s="238" t="s">
        <v>85</v>
      </c>
      <c r="AY439" s="18" t="s">
        <v>156</v>
      </c>
      <c r="BE439" s="239">
        <f>IF(N439="základní",J439,0)</f>
        <v>0</v>
      </c>
      <c r="BF439" s="239">
        <f>IF(N439="snížená",J439,0)</f>
        <v>0</v>
      </c>
      <c r="BG439" s="239">
        <f>IF(N439="zákl. přenesená",J439,0)</f>
        <v>0</v>
      </c>
      <c r="BH439" s="239">
        <f>IF(N439="sníž. přenesená",J439,0)</f>
        <v>0</v>
      </c>
      <c r="BI439" s="239">
        <f>IF(N439="nulová",J439,0)</f>
        <v>0</v>
      </c>
      <c r="BJ439" s="18" t="s">
        <v>83</v>
      </c>
      <c r="BK439" s="239">
        <f>ROUND(I439*H439,2)</f>
        <v>0</v>
      </c>
      <c r="BL439" s="18" t="s">
        <v>335</v>
      </c>
      <c r="BM439" s="238" t="s">
        <v>503</v>
      </c>
    </row>
    <row r="440" spans="1:63" s="12" customFormat="1" ht="22.8" customHeight="1">
      <c r="A440" s="12"/>
      <c r="B440" s="211"/>
      <c r="C440" s="212"/>
      <c r="D440" s="213" t="s">
        <v>75</v>
      </c>
      <c r="E440" s="225" t="s">
        <v>504</v>
      </c>
      <c r="F440" s="225" t="s">
        <v>505</v>
      </c>
      <c r="G440" s="212"/>
      <c r="H440" s="212"/>
      <c r="I440" s="215"/>
      <c r="J440" s="226">
        <f>BK440</f>
        <v>0</v>
      </c>
      <c r="K440" s="212"/>
      <c r="L440" s="217"/>
      <c r="M440" s="218"/>
      <c r="N440" s="219"/>
      <c r="O440" s="219"/>
      <c r="P440" s="220">
        <f>P441</f>
        <v>0</v>
      </c>
      <c r="Q440" s="219"/>
      <c r="R440" s="220">
        <f>R441</f>
        <v>0</v>
      </c>
      <c r="S440" s="219"/>
      <c r="T440" s="221">
        <f>T441</f>
        <v>0</v>
      </c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R440" s="222" t="s">
        <v>85</v>
      </c>
      <c r="AT440" s="223" t="s">
        <v>75</v>
      </c>
      <c r="AU440" s="223" t="s">
        <v>83</v>
      </c>
      <c r="AY440" s="222" t="s">
        <v>156</v>
      </c>
      <c r="BK440" s="224">
        <f>BK441</f>
        <v>0</v>
      </c>
    </row>
    <row r="441" spans="1:65" s="2" customFormat="1" ht="16.5" customHeight="1">
      <c r="A441" s="39"/>
      <c r="B441" s="40"/>
      <c r="C441" s="227" t="s">
        <v>506</v>
      </c>
      <c r="D441" s="227" t="s">
        <v>159</v>
      </c>
      <c r="E441" s="228" t="s">
        <v>507</v>
      </c>
      <c r="F441" s="229" t="s">
        <v>508</v>
      </c>
      <c r="G441" s="230" t="s">
        <v>217</v>
      </c>
      <c r="H441" s="231">
        <v>1</v>
      </c>
      <c r="I441" s="232"/>
      <c r="J441" s="233">
        <f>ROUND(I441*H441,2)</f>
        <v>0</v>
      </c>
      <c r="K441" s="229" t="s">
        <v>1</v>
      </c>
      <c r="L441" s="45"/>
      <c r="M441" s="234" t="s">
        <v>1</v>
      </c>
      <c r="N441" s="235" t="s">
        <v>41</v>
      </c>
      <c r="O441" s="92"/>
      <c r="P441" s="236">
        <f>O441*H441</f>
        <v>0</v>
      </c>
      <c r="Q441" s="236">
        <v>0</v>
      </c>
      <c r="R441" s="236">
        <f>Q441*H441</f>
        <v>0</v>
      </c>
      <c r="S441" s="236">
        <v>0</v>
      </c>
      <c r="T441" s="237">
        <f>S441*H441</f>
        <v>0</v>
      </c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R441" s="238" t="s">
        <v>335</v>
      </c>
      <c r="AT441" s="238" t="s">
        <v>159</v>
      </c>
      <c r="AU441" s="238" t="s">
        <v>85</v>
      </c>
      <c r="AY441" s="18" t="s">
        <v>156</v>
      </c>
      <c r="BE441" s="239">
        <f>IF(N441="základní",J441,0)</f>
        <v>0</v>
      </c>
      <c r="BF441" s="239">
        <f>IF(N441="snížená",J441,0)</f>
        <v>0</v>
      </c>
      <c r="BG441" s="239">
        <f>IF(N441="zákl. přenesená",J441,0)</f>
        <v>0</v>
      </c>
      <c r="BH441" s="239">
        <f>IF(N441="sníž. přenesená",J441,0)</f>
        <v>0</v>
      </c>
      <c r="BI441" s="239">
        <f>IF(N441="nulová",J441,0)</f>
        <v>0</v>
      </c>
      <c r="BJ441" s="18" t="s">
        <v>83</v>
      </c>
      <c r="BK441" s="239">
        <f>ROUND(I441*H441,2)</f>
        <v>0</v>
      </c>
      <c r="BL441" s="18" t="s">
        <v>335</v>
      </c>
      <c r="BM441" s="238" t="s">
        <v>509</v>
      </c>
    </row>
    <row r="442" spans="1:63" s="12" customFormat="1" ht="22.8" customHeight="1">
      <c r="A442" s="12"/>
      <c r="B442" s="211"/>
      <c r="C442" s="212"/>
      <c r="D442" s="213" t="s">
        <v>75</v>
      </c>
      <c r="E442" s="225" t="s">
        <v>510</v>
      </c>
      <c r="F442" s="225" t="s">
        <v>511</v>
      </c>
      <c r="G442" s="212"/>
      <c r="H442" s="212"/>
      <c r="I442" s="215"/>
      <c r="J442" s="226">
        <f>BK442</f>
        <v>0</v>
      </c>
      <c r="K442" s="212"/>
      <c r="L442" s="217"/>
      <c r="M442" s="218"/>
      <c r="N442" s="219"/>
      <c r="O442" s="219"/>
      <c r="P442" s="220">
        <f>P443</f>
        <v>0</v>
      </c>
      <c r="Q442" s="219"/>
      <c r="R442" s="220">
        <f>R443</f>
        <v>0</v>
      </c>
      <c r="S442" s="219"/>
      <c r="T442" s="221">
        <f>T443</f>
        <v>0</v>
      </c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R442" s="222" t="s">
        <v>85</v>
      </c>
      <c r="AT442" s="223" t="s">
        <v>75</v>
      </c>
      <c r="AU442" s="223" t="s">
        <v>83</v>
      </c>
      <c r="AY442" s="222" t="s">
        <v>156</v>
      </c>
      <c r="BK442" s="224">
        <f>BK443</f>
        <v>0</v>
      </c>
    </row>
    <row r="443" spans="1:65" s="2" customFormat="1" ht="16.5" customHeight="1">
      <c r="A443" s="39"/>
      <c r="B443" s="40"/>
      <c r="C443" s="227" t="s">
        <v>512</v>
      </c>
      <c r="D443" s="227" t="s">
        <v>159</v>
      </c>
      <c r="E443" s="228" t="s">
        <v>513</v>
      </c>
      <c r="F443" s="229" t="s">
        <v>514</v>
      </c>
      <c r="G443" s="230" t="s">
        <v>217</v>
      </c>
      <c r="H443" s="231">
        <v>1</v>
      </c>
      <c r="I443" s="232"/>
      <c r="J443" s="233">
        <f>ROUND(I443*H443,2)</f>
        <v>0</v>
      </c>
      <c r="K443" s="229" t="s">
        <v>1</v>
      </c>
      <c r="L443" s="45"/>
      <c r="M443" s="234" t="s">
        <v>1</v>
      </c>
      <c r="N443" s="235" t="s">
        <v>41</v>
      </c>
      <c r="O443" s="92"/>
      <c r="P443" s="236">
        <f>O443*H443</f>
        <v>0</v>
      </c>
      <c r="Q443" s="236">
        <v>0</v>
      </c>
      <c r="R443" s="236">
        <f>Q443*H443</f>
        <v>0</v>
      </c>
      <c r="S443" s="236">
        <v>0</v>
      </c>
      <c r="T443" s="237">
        <f>S443*H443</f>
        <v>0</v>
      </c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R443" s="238" t="s">
        <v>335</v>
      </c>
      <c r="AT443" s="238" t="s">
        <v>159</v>
      </c>
      <c r="AU443" s="238" t="s">
        <v>85</v>
      </c>
      <c r="AY443" s="18" t="s">
        <v>156</v>
      </c>
      <c r="BE443" s="239">
        <f>IF(N443="základní",J443,0)</f>
        <v>0</v>
      </c>
      <c r="BF443" s="239">
        <f>IF(N443="snížená",J443,0)</f>
        <v>0</v>
      </c>
      <c r="BG443" s="239">
        <f>IF(N443="zákl. přenesená",J443,0)</f>
        <v>0</v>
      </c>
      <c r="BH443" s="239">
        <f>IF(N443="sníž. přenesená",J443,0)</f>
        <v>0</v>
      </c>
      <c r="BI443" s="239">
        <f>IF(N443="nulová",J443,0)</f>
        <v>0</v>
      </c>
      <c r="BJ443" s="18" t="s">
        <v>83</v>
      </c>
      <c r="BK443" s="239">
        <f>ROUND(I443*H443,2)</f>
        <v>0</v>
      </c>
      <c r="BL443" s="18" t="s">
        <v>335</v>
      </c>
      <c r="BM443" s="238" t="s">
        <v>515</v>
      </c>
    </row>
    <row r="444" spans="1:63" s="12" customFormat="1" ht="22.8" customHeight="1">
      <c r="A444" s="12"/>
      <c r="B444" s="211"/>
      <c r="C444" s="212"/>
      <c r="D444" s="213" t="s">
        <v>75</v>
      </c>
      <c r="E444" s="225" t="s">
        <v>516</v>
      </c>
      <c r="F444" s="225" t="s">
        <v>517</v>
      </c>
      <c r="G444" s="212"/>
      <c r="H444" s="212"/>
      <c r="I444" s="215"/>
      <c r="J444" s="226">
        <f>BK444</f>
        <v>0</v>
      </c>
      <c r="K444" s="212"/>
      <c r="L444" s="217"/>
      <c r="M444" s="218"/>
      <c r="N444" s="219"/>
      <c r="O444" s="219"/>
      <c r="P444" s="220">
        <f>SUM(P445:P453)</f>
        <v>0</v>
      </c>
      <c r="Q444" s="219"/>
      <c r="R444" s="220">
        <f>SUM(R445:R453)</f>
        <v>0</v>
      </c>
      <c r="S444" s="219"/>
      <c r="T444" s="221">
        <f>SUM(T445:T453)</f>
        <v>0.2408504</v>
      </c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R444" s="222" t="s">
        <v>85</v>
      </c>
      <c r="AT444" s="223" t="s">
        <v>75</v>
      </c>
      <c r="AU444" s="223" t="s">
        <v>83</v>
      </c>
      <c r="AY444" s="222" t="s">
        <v>156</v>
      </c>
      <c r="BK444" s="224">
        <f>SUM(BK445:BK453)</f>
        <v>0</v>
      </c>
    </row>
    <row r="445" spans="1:65" s="2" customFormat="1" ht="24.15" customHeight="1">
      <c r="A445" s="39"/>
      <c r="B445" s="40"/>
      <c r="C445" s="227" t="s">
        <v>518</v>
      </c>
      <c r="D445" s="227" t="s">
        <v>159</v>
      </c>
      <c r="E445" s="228" t="s">
        <v>519</v>
      </c>
      <c r="F445" s="229" t="s">
        <v>520</v>
      </c>
      <c r="G445" s="230" t="s">
        <v>237</v>
      </c>
      <c r="H445" s="231">
        <v>22.96</v>
      </c>
      <c r="I445" s="232"/>
      <c r="J445" s="233">
        <f>ROUND(I445*H445,2)</f>
        <v>0</v>
      </c>
      <c r="K445" s="229" t="s">
        <v>218</v>
      </c>
      <c r="L445" s="45"/>
      <c r="M445" s="234" t="s">
        <v>1</v>
      </c>
      <c r="N445" s="235" t="s">
        <v>41</v>
      </c>
      <c r="O445" s="92"/>
      <c r="P445" s="236">
        <f>O445*H445</f>
        <v>0</v>
      </c>
      <c r="Q445" s="236">
        <v>0</v>
      </c>
      <c r="R445" s="236">
        <f>Q445*H445</f>
        <v>0</v>
      </c>
      <c r="S445" s="236">
        <v>0.01049</v>
      </c>
      <c r="T445" s="237">
        <f>S445*H445</f>
        <v>0.2408504</v>
      </c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R445" s="238" t="s">
        <v>335</v>
      </c>
      <c r="AT445" s="238" t="s">
        <v>159</v>
      </c>
      <c r="AU445" s="238" t="s">
        <v>85</v>
      </c>
      <c r="AY445" s="18" t="s">
        <v>156</v>
      </c>
      <c r="BE445" s="239">
        <f>IF(N445="základní",J445,0)</f>
        <v>0</v>
      </c>
      <c r="BF445" s="239">
        <f>IF(N445="snížená",J445,0)</f>
        <v>0</v>
      </c>
      <c r="BG445" s="239">
        <f>IF(N445="zákl. přenesená",J445,0)</f>
        <v>0</v>
      </c>
      <c r="BH445" s="239">
        <f>IF(N445="sníž. přenesená",J445,0)</f>
        <v>0</v>
      </c>
      <c r="BI445" s="239">
        <f>IF(N445="nulová",J445,0)</f>
        <v>0</v>
      </c>
      <c r="BJ445" s="18" t="s">
        <v>83</v>
      </c>
      <c r="BK445" s="239">
        <f>ROUND(I445*H445,2)</f>
        <v>0</v>
      </c>
      <c r="BL445" s="18" t="s">
        <v>335</v>
      </c>
      <c r="BM445" s="238" t="s">
        <v>521</v>
      </c>
    </row>
    <row r="446" spans="1:51" s="13" customFormat="1" ht="12">
      <c r="A446" s="13"/>
      <c r="B446" s="255"/>
      <c r="C446" s="256"/>
      <c r="D446" s="257" t="s">
        <v>225</v>
      </c>
      <c r="E446" s="258" t="s">
        <v>1</v>
      </c>
      <c r="F446" s="259" t="s">
        <v>522</v>
      </c>
      <c r="G446" s="256"/>
      <c r="H446" s="258" t="s">
        <v>1</v>
      </c>
      <c r="I446" s="260"/>
      <c r="J446" s="256"/>
      <c r="K446" s="256"/>
      <c r="L446" s="261"/>
      <c r="M446" s="262"/>
      <c r="N446" s="263"/>
      <c r="O446" s="263"/>
      <c r="P446" s="263"/>
      <c r="Q446" s="263"/>
      <c r="R446" s="263"/>
      <c r="S446" s="263"/>
      <c r="T446" s="264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65" t="s">
        <v>225</v>
      </c>
      <c r="AU446" s="265" t="s">
        <v>85</v>
      </c>
      <c r="AV446" s="13" t="s">
        <v>83</v>
      </c>
      <c r="AW446" s="13" t="s">
        <v>32</v>
      </c>
      <c r="AX446" s="13" t="s">
        <v>76</v>
      </c>
      <c r="AY446" s="265" t="s">
        <v>156</v>
      </c>
    </row>
    <row r="447" spans="1:51" s="13" customFormat="1" ht="12">
      <c r="A447" s="13"/>
      <c r="B447" s="255"/>
      <c r="C447" s="256"/>
      <c r="D447" s="257" t="s">
        <v>225</v>
      </c>
      <c r="E447" s="258" t="s">
        <v>1</v>
      </c>
      <c r="F447" s="259" t="s">
        <v>523</v>
      </c>
      <c r="G447" s="256"/>
      <c r="H447" s="258" t="s">
        <v>1</v>
      </c>
      <c r="I447" s="260"/>
      <c r="J447" s="256"/>
      <c r="K447" s="256"/>
      <c r="L447" s="261"/>
      <c r="M447" s="262"/>
      <c r="N447" s="263"/>
      <c r="O447" s="263"/>
      <c r="P447" s="263"/>
      <c r="Q447" s="263"/>
      <c r="R447" s="263"/>
      <c r="S447" s="263"/>
      <c r="T447" s="264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65" t="s">
        <v>225</v>
      </c>
      <c r="AU447" s="265" t="s">
        <v>85</v>
      </c>
      <c r="AV447" s="13" t="s">
        <v>83</v>
      </c>
      <c r="AW447" s="13" t="s">
        <v>32</v>
      </c>
      <c r="AX447" s="13" t="s">
        <v>76</v>
      </c>
      <c r="AY447" s="265" t="s">
        <v>156</v>
      </c>
    </row>
    <row r="448" spans="1:51" s="14" customFormat="1" ht="12">
      <c r="A448" s="14"/>
      <c r="B448" s="266"/>
      <c r="C448" s="267"/>
      <c r="D448" s="257" t="s">
        <v>225</v>
      </c>
      <c r="E448" s="268" t="s">
        <v>1</v>
      </c>
      <c r="F448" s="269" t="s">
        <v>524</v>
      </c>
      <c r="G448" s="267"/>
      <c r="H448" s="270">
        <v>7.67</v>
      </c>
      <c r="I448" s="271"/>
      <c r="J448" s="267"/>
      <c r="K448" s="267"/>
      <c r="L448" s="272"/>
      <c r="M448" s="273"/>
      <c r="N448" s="274"/>
      <c r="O448" s="274"/>
      <c r="P448" s="274"/>
      <c r="Q448" s="274"/>
      <c r="R448" s="274"/>
      <c r="S448" s="274"/>
      <c r="T448" s="275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76" t="s">
        <v>225</v>
      </c>
      <c r="AU448" s="276" t="s">
        <v>85</v>
      </c>
      <c r="AV448" s="14" t="s">
        <v>85</v>
      </c>
      <c r="AW448" s="14" t="s">
        <v>32</v>
      </c>
      <c r="AX448" s="14" t="s">
        <v>76</v>
      </c>
      <c r="AY448" s="276" t="s">
        <v>156</v>
      </c>
    </row>
    <row r="449" spans="1:51" s="13" customFormat="1" ht="12">
      <c r="A449" s="13"/>
      <c r="B449" s="255"/>
      <c r="C449" s="256"/>
      <c r="D449" s="257" t="s">
        <v>225</v>
      </c>
      <c r="E449" s="258" t="s">
        <v>1</v>
      </c>
      <c r="F449" s="259" t="s">
        <v>525</v>
      </c>
      <c r="G449" s="256"/>
      <c r="H449" s="258" t="s">
        <v>1</v>
      </c>
      <c r="I449" s="260"/>
      <c r="J449" s="256"/>
      <c r="K449" s="256"/>
      <c r="L449" s="261"/>
      <c r="M449" s="262"/>
      <c r="N449" s="263"/>
      <c r="O449" s="263"/>
      <c r="P449" s="263"/>
      <c r="Q449" s="263"/>
      <c r="R449" s="263"/>
      <c r="S449" s="263"/>
      <c r="T449" s="264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65" t="s">
        <v>225</v>
      </c>
      <c r="AU449" s="265" t="s">
        <v>85</v>
      </c>
      <c r="AV449" s="13" t="s">
        <v>83</v>
      </c>
      <c r="AW449" s="13" t="s">
        <v>32</v>
      </c>
      <c r="AX449" s="13" t="s">
        <v>76</v>
      </c>
      <c r="AY449" s="265" t="s">
        <v>156</v>
      </c>
    </row>
    <row r="450" spans="1:51" s="14" customFormat="1" ht="12">
      <c r="A450" s="14"/>
      <c r="B450" s="266"/>
      <c r="C450" s="267"/>
      <c r="D450" s="257" t="s">
        <v>225</v>
      </c>
      <c r="E450" s="268" t="s">
        <v>1</v>
      </c>
      <c r="F450" s="269" t="s">
        <v>526</v>
      </c>
      <c r="G450" s="267"/>
      <c r="H450" s="270">
        <v>7.49</v>
      </c>
      <c r="I450" s="271"/>
      <c r="J450" s="267"/>
      <c r="K450" s="267"/>
      <c r="L450" s="272"/>
      <c r="M450" s="273"/>
      <c r="N450" s="274"/>
      <c r="O450" s="274"/>
      <c r="P450" s="274"/>
      <c r="Q450" s="274"/>
      <c r="R450" s="274"/>
      <c r="S450" s="274"/>
      <c r="T450" s="275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76" t="s">
        <v>225</v>
      </c>
      <c r="AU450" s="276" t="s">
        <v>85</v>
      </c>
      <c r="AV450" s="14" t="s">
        <v>85</v>
      </c>
      <c r="AW450" s="14" t="s">
        <v>32</v>
      </c>
      <c r="AX450" s="14" t="s">
        <v>76</v>
      </c>
      <c r="AY450" s="276" t="s">
        <v>156</v>
      </c>
    </row>
    <row r="451" spans="1:51" s="13" customFormat="1" ht="12">
      <c r="A451" s="13"/>
      <c r="B451" s="255"/>
      <c r="C451" s="256"/>
      <c r="D451" s="257" t="s">
        <v>225</v>
      </c>
      <c r="E451" s="258" t="s">
        <v>1</v>
      </c>
      <c r="F451" s="259" t="s">
        <v>527</v>
      </c>
      <c r="G451" s="256"/>
      <c r="H451" s="258" t="s">
        <v>1</v>
      </c>
      <c r="I451" s="260"/>
      <c r="J451" s="256"/>
      <c r="K451" s="256"/>
      <c r="L451" s="261"/>
      <c r="M451" s="262"/>
      <c r="N451" s="263"/>
      <c r="O451" s="263"/>
      <c r="P451" s="263"/>
      <c r="Q451" s="263"/>
      <c r="R451" s="263"/>
      <c r="S451" s="263"/>
      <c r="T451" s="264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65" t="s">
        <v>225</v>
      </c>
      <c r="AU451" s="265" t="s">
        <v>85</v>
      </c>
      <c r="AV451" s="13" t="s">
        <v>83</v>
      </c>
      <c r="AW451" s="13" t="s">
        <v>32</v>
      </c>
      <c r="AX451" s="13" t="s">
        <v>76</v>
      </c>
      <c r="AY451" s="265" t="s">
        <v>156</v>
      </c>
    </row>
    <row r="452" spans="1:51" s="14" customFormat="1" ht="12">
      <c r="A452" s="14"/>
      <c r="B452" s="266"/>
      <c r="C452" s="267"/>
      <c r="D452" s="257" t="s">
        <v>225</v>
      </c>
      <c r="E452" s="268" t="s">
        <v>1</v>
      </c>
      <c r="F452" s="269" t="s">
        <v>528</v>
      </c>
      <c r="G452" s="267"/>
      <c r="H452" s="270">
        <v>7.8</v>
      </c>
      <c r="I452" s="271"/>
      <c r="J452" s="267"/>
      <c r="K452" s="267"/>
      <c r="L452" s="272"/>
      <c r="M452" s="273"/>
      <c r="N452" s="274"/>
      <c r="O452" s="274"/>
      <c r="P452" s="274"/>
      <c r="Q452" s="274"/>
      <c r="R452" s="274"/>
      <c r="S452" s="274"/>
      <c r="T452" s="275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76" t="s">
        <v>225</v>
      </c>
      <c r="AU452" s="276" t="s">
        <v>85</v>
      </c>
      <c r="AV452" s="14" t="s">
        <v>85</v>
      </c>
      <c r="AW452" s="14" t="s">
        <v>32</v>
      </c>
      <c r="AX452" s="14" t="s">
        <v>76</v>
      </c>
      <c r="AY452" s="276" t="s">
        <v>156</v>
      </c>
    </row>
    <row r="453" spans="1:51" s="15" customFormat="1" ht="12">
      <c r="A453" s="15"/>
      <c r="B453" s="277"/>
      <c r="C453" s="278"/>
      <c r="D453" s="257" t="s">
        <v>225</v>
      </c>
      <c r="E453" s="279" t="s">
        <v>1</v>
      </c>
      <c r="F453" s="280" t="s">
        <v>228</v>
      </c>
      <c r="G453" s="278"/>
      <c r="H453" s="281">
        <v>22.96</v>
      </c>
      <c r="I453" s="282"/>
      <c r="J453" s="278"/>
      <c r="K453" s="278"/>
      <c r="L453" s="283"/>
      <c r="M453" s="284"/>
      <c r="N453" s="285"/>
      <c r="O453" s="285"/>
      <c r="P453" s="285"/>
      <c r="Q453" s="285"/>
      <c r="R453" s="285"/>
      <c r="S453" s="285"/>
      <c r="T453" s="286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T453" s="287" t="s">
        <v>225</v>
      </c>
      <c r="AU453" s="287" t="s">
        <v>85</v>
      </c>
      <c r="AV453" s="15" t="s">
        <v>173</v>
      </c>
      <c r="AW453" s="15" t="s">
        <v>32</v>
      </c>
      <c r="AX453" s="15" t="s">
        <v>83</v>
      </c>
      <c r="AY453" s="287" t="s">
        <v>156</v>
      </c>
    </row>
    <row r="454" spans="1:63" s="12" customFormat="1" ht="22.8" customHeight="1">
      <c r="A454" s="12"/>
      <c r="B454" s="211"/>
      <c r="C454" s="212"/>
      <c r="D454" s="213" t="s">
        <v>75</v>
      </c>
      <c r="E454" s="225" t="s">
        <v>529</v>
      </c>
      <c r="F454" s="225" t="s">
        <v>530</v>
      </c>
      <c r="G454" s="212"/>
      <c r="H454" s="212"/>
      <c r="I454" s="215"/>
      <c r="J454" s="226">
        <f>BK454</f>
        <v>0</v>
      </c>
      <c r="K454" s="212"/>
      <c r="L454" s="217"/>
      <c r="M454" s="218"/>
      <c r="N454" s="219"/>
      <c r="O454" s="219"/>
      <c r="P454" s="220">
        <f>SUM(P455:P486)</f>
        <v>0</v>
      </c>
      <c r="Q454" s="219"/>
      <c r="R454" s="220">
        <f>SUM(R455:R486)</f>
        <v>0</v>
      </c>
      <c r="S454" s="219"/>
      <c r="T454" s="221">
        <f>SUM(T455:T486)</f>
        <v>21.8319075</v>
      </c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R454" s="222" t="s">
        <v>85</v>
      </c>
      <c r="AT454" s="223" t="s">
        <v>75</v>
      </c>
      <c r="AU454" s="223" t="s">
        <v>83</v>
      </c>
      <c r="AY454" s="222" t="s">
        <v>156</v>
      </c>
      <c r="BK454" s="224">
        <f>SUM(BK455:BK486)</f>
        <v>0</v>
      </c>
    </row>
    <row r="455" spans="1:65" s="2" customFormat="1" ht="24.15" customHeight="1">
      <c r="A455" s="39"/>
      <c r="B455" s="40"/>
      <c r="C455" s="227" t="s">
        <v>531</v>
      </c>
      <c r="D455" s="227" t="s">
        <v>159</v>
      </c>
      <c r="E455" s="228" t="s">
        <v>532</v>
      </c>
      <c r="F455" s="229" t="s">
        <v>533</v>
      </c>
      <c r="G455" s="230" t="s">
        <v>237</v>
      </c>
      <c r="H455" s="231">
        <v>663.55</v>
      </c>
      <c r="I455" s="232"/>
      <c r="J455" s="233">
        <f>ROUND(I455*H455,2)</f>
        <v>0</v>
      </c>
      <c r="K455" s="229" t="s">
        <v>218</v>
      </c>
      <c r="L455" s="45"/>
      <c r="M455" s="234" t="s">
        <v>1</v>
      </c>
      <c r="N455" s="235" t="s">
        <v>41</v>
      </c>
      <c r="O455" s="92"/>
      <c r="P455" s="236">
        <f>O455*H455</f>
        <v>0</v>
      </c>
      <c r="Q455" s="236">
        <v>0</v>
      </c>
      <c r="R455" s="236">
        <f>Q455*H455</f>
        <v>0</v>
      </c>
      <c r="S455" s="236">
        <v>0.02465</v>
      </c>
      <c r="T455" s="237">
        <f>S455*H455</f>
        <v>16.3565075</v>
      </c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R455" s="238" t="s">
        <v>335</v>
      </c>
      <c r="AT455" s="238" t="s">
        <v>159</v>
      </c>
      <c r="AU455" s="238" t="s">
        <v>85</v>
      </c>
      <c r="AY455" s="18" t="s">
        <v>156</v>
      </c>
      <c r="BE455" s="239">
        <f>IF(N455="základní",J455,0)</f>
        <v>0</v>
      </c>
      <c r="BF455" s="239">
        <f>IF(N455="snížená",J455,0)</f>
        <v>0</v>
      </c>
      <c r="BG455" s="239">
        <f>IF(N455="zákl. přenesená",J455,0)</f>
        <v>0</v>
      </c>
      <c r="BH455" s="239">
        <f>IF(N455="sníž. přenesená",J455,0)</f>
        <v>0</v>
      </c>
      <c r="BI455" s="239">
        <f>IF(N455="nulová",J455,0)</f>
        <v>0</v>
      </c>
      <c r="BJ455" s="18" t="s">
        <v>83</v>
      </c>
      <c r="BK455" s="239">
        <f>ROUND(I455*H455,2)</f>
        <v>0</v>
      </c>
      <c r="BL455" s="18" t="s">
        <v>335</v>
      </c>
      <c r="BM455" s="238" t="s">
        <v>534</v>
      </c>
    </row>
    <row r="456" spans="1:51" s="13" customFormat="1" ht="12">
      <c r="A456" s="13"/>
      <c r="B456" s="255"/>
      <c r="C456" s="256"/>
      <c r="D456" s="257" t="s">
        <v>225</v>
      </c>
      <c r="E456" s="258" t="s">
        <v>1</v>
      </c>
      <c r="F456" s="259" t="s">
        <v>535</v>
      </c>
      <c r="G456" s="256"/>
      <c r="H456" s="258" t="s">
        <v>1</v>
      </c>
      <c r="I456" s="260"/>
      <c r="J456" s="256"/>
      <c r="K456" s="256"/>
      <c r="L456" s="261"/>
      <c r="M456" s="262"/>
      <c r="N456" s="263"/>
      <c r="O456" s="263"/>
      <c r="P456" s="263"/>
      <c r="Q456" s="263"/>
      <c r="R456" s="263"/>
      <c r="S456" s="263"/>
      <c r="T456" s="264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65" t="s">
        <v>225</v>
      </c>
      <c r="AU456" s="265" t="s">
        <v>85</v>
      </c>
      <c r="AV456" s="13" t="s">
        <v>83</v>
      </c>
      <c r="AW456" s="13" t="s">
        <v>32</v>
      </c>
      <c r="AX456" s="13" t="s">
        <v>76</v>
      </c>
      <c r="AY456" s="265" t="s">
        <v>156</v>
      </c>
    </row>
    <row r="457" spans="1:51" s="13" customFormat="1" ht="12">
      <c r="A457" s="13"/>
      <c r="B457" s="255"/>
      <c r="C457" s="256"/>
      <c r="D457" s="257" t="s">
        <v>225</v>
      </c>
      <c r="E457" s="258" t="s">
        <v>1</v>
      </c>
      <c r="F457" s="259" t="s">
        <v>536</v>
      </c>
      <c r="G457" s="256"/>
      <c r="H457" s="258" t="s">
        <v>1</v>
      </c>
      <c r="I457" s="260"/>
      <c r="J457" s="256"/>
      <c r="K457" s="256"/>
      <c r="L457" s="261"/>
      <c r="M457" s="262"/>
      <c r="N457" s="263"/>
      <c r="O457" s="263"/>
      <c r="P457" s="263"/>
      <c r="Q457" s="263"/>
      <c r="R457" s="263"/>
      <c r="S457" s="263"/>
      <c r="T457" s="264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65" t="s">
        <v>225</v>
      </c>
      <c r="AU457" s="265" t="s">
        <v>85</v>
      </c>
      <c r="AV457" s="13" t="s">
        <v>83</v>
      </c>
      <c r="AW457" s="13" t="s">
        <v>32</v>
      </c>
      <c r="AX457" s="13" t="s">
        <v>76</v>
      </c>
      <c r="AY457" s="265" t="s">
        <v>156</v>
      </c>
    </row>
    <row r="458" spans="1:51" s="14" customFormat="1" ht="12">
      <c r="A458" s="14"/>
      <c r="B458" s="266"/>
      <c r="C458" s="267"/>
      <c r="D458" s="257" t="s">
        <v>225</v>
      </c>
      <c r="E458" s="268" t="s">
        <v>1</v>
      </c>
      <c r="F458" s="269" t="s">
        <v>242</v>
      </c>
      <c r="G458" s="267"/>
      <c r="H458" s="270">
        <v>72.9</v>
      </c>
      <c r="I458" s="271"/>
      <c r="J458" s="267"/>
      <c r="K458" s="267"/>
      <c r="L458" s="272"/>
      <c r="M458" s="273"/>
      <c r="N458" s="274"/>
      <c r="O458" s="274"/>
      <c r="P458" s="274"/>
      <c r="Q458" s="274"/>
      <c r="R458" s="274"/>
      <c r="S458" s="274"/>
      <c r="T458" s="275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76" t="s">
        <v>225</v>
      </c>
      <c r="AU458" s="276" t="s">
        <v>85</v>
      </c>
      <c r="AV458" s="14" t="s">
        <v>85</v>
      </c>
      <c r="AW458" s="14" t="s">
        <v>32</v>
      </c>
      <c r="AX458" s="14" t="s">
        <v>76</v>
      </c>
      <c r="AY458" s="276" t="s">
        <v>156</v>
      </c>
    </row>
    <row r="459" spans="1:51" s="13" customFormat="1" ht="12">
      <c r="A459" s="13"/>
      <c r="B459" s="255"/>
      <c r="C459" s="256"/>
      <c r="D459" s="257" t="s">
        <v>225</v>
      </c>
      <c r="E459" s="258" t="s">
        <v>1</v>
      </c>
      <c r="F459" s="259" t="s">
        <v>537</v>
      </c>
      <c r="G459" s="256"/>
      <c r="H459" s="258" t="s">
        <v>1</v>
      </c>
      <c r="I459" s="260"/>
      <c r="J459" s="256"/>
      <c r="K459" s="256"/>
      <c r="L459" s="261"/>
      <c r="M459" s="262"/>
      <c r="N459" s="263"/>
      <c r="O459" s="263"/>
      <c r="P459" s="263"/>
      <c r="Q459" s="263"/>
      <c r="R459" s="263"/>
      <c r="S459" s="263"/>
      <c r="T459" s="264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65" t="s">
        <v>225</v>
      </c>
      <c r="AU459" s="265" t="s">
        <v>85</v>
      </c>
      <c r="AV459" s="13" t="s">
        <v>83</v>
      </c>
      <c r="AW459" s="13" t="s">
        <v>32</v>
      </c>
      <c r="AX459" s="13" t="s">
        <v>76</v>
      </c>
      <c r="AY459" s="265" t="s">
        <v>156</v>
      </c>
    </row>
    <row r="460" spans="1:51" s="14" customFormat="1" ht="12">
      <c r="A460" s="14"/>
      <c r="B460" s="266"/>
      <c r="C460" s="267"/>
      <c r="D460" s="257" t="s">
        <v>225</v>
      </c>
      <c r="E460" s="268" t="s">
        <v>1</v>
      </c>
      <c r="F460" s="269" t="s">
        <v>538</v>
      </c>
      <c r="G460" s="267"/>
      <c r="H460" s="270">
        <v>187.6</v>
      </c>
      <c r="I460" s="271"/>
      <c r="J460" s="267"/>
      <c r="K460" s="267"/>
      <c r="L460" s="272"/>
      <c r="M460" s="273"/>
      <c r="N460" s="274"/>
      <c r="O460" s="274"/>
      <c r="P460" s="274"/>
      <c r="Q460" s="274"/>
      <c r="R460" s="274"/>
      <c r="S460" s="274"/>
      <c r="T460" s="275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76" t="s">
        <v>225</v>
      </c>
      <c r="AU460" s="276" t="s">
        <v>85</v>
      </c>
      <c r="AV460" s="14" t="s">
        <v>85</v>
      </c>
      <c r="AW460" s="14" t="s">
        <v>32</v>
      </c>
      <c r="AX460" s="14" t="s">
        <v>76</v>
      </c>
      <c r="AY460" s="276" t="s">
        <v>156</v>
      </c>
    </row>
    <row r="461" spans="1:51" s="13" customFormat="1" ht="12">
      <c r="A461" s="13"/>
      <c r="B461" s="255"/>
      <c r="C461" s="256"/>
      <c r="D461" s="257" t="s">
        <v>225</v>
      </c>
      <c r="E461" s="258" t="s">
        <v>1</v>
      </c>
      <c r="F461" s="259" t="s">
        <v>539</v>
      </c>
      <c r="G461" s="256"/>
      <c r="H461" s="258" t="s">
        <v>1</v>
      </c>
      <c r="I461" s="260"/>
      <c r="J461" s="256"/>
      <c r="K461" s="256"/>
      <c r="L461" s="261"/>
      <c r="M461" s="262"/>
      <c r="N461" s="263"/>
      <c r="O461" s="263"/>
      <c r="P461" s="263"/>
      <c r="Q461" s="263"/>
      <c r="R461" s="263"/>
      <c r="S461" s="263"/>
      <c r="T461" s="264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65" t="s">
        <v>225</v>
      </c>
      <c r="AU461" s="265" t="s">
        <v>85</v>
      </c>
      <c r="AV461" s="13" t="s">
        <v>83</v>
      </c>
      <c r="AW461" s="13" t="s">
        <v>32</v>
      </c>
      <c r="AX461" s="13" t="s">
        <v>76</v>
      </c>
      <c r="AY461" s="265" t="s">
        <v>156</v>
      </c>
    </row>
    <row r="462" spans="1:51" s="14" customFormat="1" ht="12">
      <c r="A462" s="14"/>
      <c r="B462" s="266"/>
      <c r="C462" s="267"/>
      <c r="D462" s="257" t="s">
        <v>225</v>
      </c>
      <c r="E462" s="268" t="s">
        <v>1</v>
      </c>
      <c r="F462" s="269" t="s">
        <v>540</v>
      </c>
      <c r="G462" s="267"/>
      <c r="H462" s="270">
        <v>163.13</v>
      </c>
      <c r="I462" s="271"/>
      <c r="J462" s="267"/>
      <c r="K462" s="267"/>
      <c r="L462" s="272"/>
      <c r="M462" s="273"/>
      <c r="N462" s="274"/>
      <c r="O462" s="274"/>
      <c r="P462" s="274"/>
      <c r="Q462" s="274"/>
      <c r="R462" s="274"/>
      <c r="S462" s="274"/>
      <c r="T462" s="275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76" t="s">
        <v>225</v>
      </c>
      <c r="AU462" s="276" t="s">
        <v>85</v>
      </c>
      <c r="AV462" s="14" t="s">
        <v>85</v>
      </c>
      <c r="AW462" s="14" t="s">
        <v>32</v>
      </c>
      <c r="AX462" s="14" t="s">
        <v>76</v>
      </c>
      <c r="AY462" s="276" t="s">
        <v>156</v>
      </c>
    </row>
    <row r="463" spans="1:51" s="13" customFormat="1" ht="12">
      <c r="A463" s="13"/>
      <c r="B463" s="255"/>
      <c r="C463" s="256"/>
      <c r="D463" s="257" t="s">
        <v>225</v>
      </c>
      <c r="E463" s="258" t="s">
        <v>1</v>
      </c>
      <c r="F463" s="259" t="s">
        <v>541</v>
      </c>
      <c r="G463" s="256"/>
      <c r="H463" s="258" t="s">
        <v>1</v>
      </c>
      <c r="I463" s="260"/>
      <c r="J463" s="256"/>
      <c r="K463" s="256"/>
      <c r="L463" s="261"/>
      <c r="M463" s="262"/>
      <c r="N463" s="263"/>
      <c r="O463" s="263"/>
      <c r="P463" s="263"/>
      <c r="Q463" s="263"/>
      <c r="R463" s="263"/>
      <c r="S463" s="263"/>
      <c r="T463" s="264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65" t="s">
        <v>225</v>
      </c>
      <c r="AU463" s="265" t="s">
        <v>85</v>
      </c>
      <c r="AV463" s="13" t="s">
        <v>83</v>
      </c>
      <c r="AW463" s="13" t="s">
        <v>32</v>
      </c>
      <c r="AX463" s="13" t="s">
        <v>76</v>
      </c>
      <c r="AY463" s="265" t="s">
        <v>156</v>
      </c>
    </row>
    <row r="464" spans="1:51" s="14" customFormat="1" ht="12">
      <c r="A464" s="14"/>
      <c r="B464" s="266"/>
      <c r="C464" s="267"/>
      <c r="D464" s="257" t="s">
        <v>225</v>
      </c>
      <c r="E464" s="268" t="s">
        <v>1</v>
      </c>
      <c r="F464" s="269" t="s">
        <v>542</v>
      </c>
      <c r="G464" s="267"/>
      <c r="H464" s="270">
        <v>239.92</v>
      </c>
      <c r="I464" s="271"/>
      <c r="J464" s="267"/>
      <c r="K464" s="267"/>
      <c r="L464" s="272"/>
      <c r="M464" s="273"/>
      <c r="N464" s="274"/>
      <c r="O464" s="274"/>
      <c r="P464" s="274"/>
      <c r="Q464" s="274"/>
      <c r="R464" s="274"/>
      <c r="S464" s="274"/>
      <c r="T464" s="275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76" t="s">
        <v>225</v>
      </c>
      <c r="AU464" s="276" t="s">
        <v>85</v>
      </c>
      <c r="AV464" s="14" t="s">
        <v>85</v>
      </c>
      <c r="AW464" s="14" t="s">
        <v>32</v>
      </c>
      <c r="AX464" s="14" t="s">
        <v>76</v>
      </c>
      <c r="AY464" s="276" t="s">
        <v>156</v>
      </c>
    </row>
    <row r="465" spans="1:51" s="15" customFormat="1" ht="12">
      <c r="A465" s="15"/>
      <c r="B465" s="277"/>
      <c r="C465" s="278"/>
      <c r="D465" s="257" t="s">
        <v>225</v>
      </c>
      <c r="E465" s="279" t="s">
        <v>1</v>
      </c>
      <c r="F465" s="280" t="s">
        <v>228</v>
      </c>
      <c r="G465" s="278"/>
      <c r="H465" s="281">
        <v>663.55</v>
      </c>
      <c r="I465" s="282"/>
      <c r="J465" s="278"/>
      <c r="K465" s="278"/>
      <c r="L465" s="283"/>
      <c r="M465" s="284"/>
      <c r="N465" s="285"/>
      <c r="O465" s="285"/>
      <c r="P465" s="285"/>
      <c r="Q465" s="285"/>
      <c r="R465" s="285"/>
      <c r="S465" s="285"/>
      <c r="T465" s="286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T465" s="287" t="s">
        <v>225</v>
      </c>
      <c r="AU465" s="287" t="s">
        <v>85</v>
      </c>
      <c r="AV465" s="15" t="s">
        <v>173</v>
      </c>
      <c r="AW465" s="15" t="s">
        <v>32</v>
      </c>
      <c r="AX465" s="15" t="s">
        <v>83</v>
      </c>
      <c r="AY465" s="287" t="s">
        <v>156</v>
      </c>
    </row>
    <row r="466" spans="1:65" s="2" customFormat="1" ht="24.15" customHeight="1">
      <c r="A466" s="39"/>
      <c r="B466" s="40"/>
      <c r="C466" s="227" t="s">
        <v>543</v>
      </c>
      <c r="D466" s="227" t="s">
        <v>159</v>
      </c>
      <c r="E466" s="228" t="s">
        <v>544</v>
      </c>
      <c r="F466" s="229" t="s">
        <v>545</v>
      </c>
      <c r="G466" s="230" t="s">
        <v>237</v>
      </c>
      <c r="H466" s="231">
        <v>663.55</v>
      </c>
      <c r="I466" s="232"/>
      <c r="J466" s="233">
        <f>ROUND(I466*H466,2)</f>
        <v>0</v>
      </c>
      <c r="K466" s="229" t="s">
        <v>218</v>
      </c>
      <c r="L466" s="45"/>
      <c r="M466" s="234" t="s">
        <v>1</v>
      </c>
      <c r="N466" s="235" t="s">
        <v>41</v>
      </c>
      <c r="O466" s="92"/>
      <c r="P466" s="236">
        <f>O466*H466</f>
        <v>0</v>
      </c>
      <c r="Q466" s="236">
        <v>0</v>
      </c>
      <c r="R466" s="236">
        <f>Q466*H466</f>
        <v>0</v>
      </c>
      <c r="S466" s="236">
        <v>0.008</v>
      </c>
      <c r="T466" s="237">
        <f>S466*H466</f>
        <v>5.3084</v>
      </c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R466" s="238" t="s">
        <v>335</v>
      </c>
      <c r="AT466" s="238" t="s">
        <v>159</v>
      </c>
      <c r="AU466" s="238" t="s">
        <v>85</v>
      </c>
      <c r="AY466" s="18" t="s">
        <v>156</v>
      </c>
      <c r="BE466" s="239">
        <f>IF(N466="základní",J466,0)</f>
        <v>0</v>
      </c>
      <c r="BF466" s="239">
        <f>IF(N466="snížená",J466,0)</f>
        <v>0</v>
      </c>
      <c r="BG466" s="239">
        <f>IF(N466="zákl. přenesená",J466,0)</f>
        <v>0</v>
      </c>
      <c r="BH466" s="239">
        <f>IF(N466="sníž. přenesená",J466,0)</f>
        <v>0</v>
      </c>
      <c r="BI466" s="239">
        <f>IF(N466="nulová",J466,0)</f>
        <v>0</v>
      </c>
      <c r="BJ466" s="18" t="s">
        <v>83</v>
      </c>
      <c r="BK466" s="239">
        <f>ROUND(I466*H466,2)</f>
        <v>0</v>
      </c>
      <c r="BL466" s="18" t="s">
        <v>335</v>
      </c>
      <c r="BM466" s="238" t="s">
        <v>546</v>
      </c>
    </row>
    <row r="467" spans="1:65" s="2" customFormat="1" ht="24.15" customHeight="1">
      <c r="A467" s="39"/>
      <c r="B467" s="40"/>
      <c r="C467" s="227" t="s">
        <v>547</v>
      </c>
      <c r="D467" s="227" t="s">
        <v>159</v>
      </c>
      <c r="E467" s="228" t="s">
        <v>548</v>
      </c>
      <c r="F467" s="229" t="s">
        <v>549</v>
      </c>
      <c r="G467" s="230" t="s">
        <v>217</v>
      </c>
      <c r="H467" s="231">
        <v>9</v>
      </c>
      <c r="I467" s="232"/>
      <c r="J467" s="233">
        <f>ROUND(I467*H467,2)</f>
        <v>0</v>
      </c>
      <c r="K467" s="229" t="s">
        <v>218</v>
      </c>
      <c r="L467" s="45"/>
      <c r="M467" s="234" t="s">
        <v>1</v>
      </c>
      <c r="N467" s="235" t="s">
        <v>41</v>
      </c>
      <c r="O467" s="92"/>
      <c r="P467" s="236">
        <f>O467*H467</f>
        <v>0</v>
      </c>
      <c r="Q467" s="236">
        <v>0</v>
      </c>
      <c r="R467" s="236">
        <f>Q467*H467</f>
        <v>0</v>
      </c>
      <c r="S467" s="236">
        <v>0.003</v>
      </c>
      <c r="T467" s="237">
        <f>S467*H467</f>
        <v>0.027</v>
      </c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R467" s="238" t="s">
        <v>335</v>
      </c>
      <c r="AT467" s="238" t="s">
        <v>159</v>
      </c>
      <c r="AU467" s="238" t="s">
        <v>85</v>
      </c>
      <c r="AY467" s="18" t="s">
        <v>156</v>
      </c>
      <c r="BE467" s="239">
        <f>IF(N467="základní",J467,0)</f>
        <v>0</v>
      </c>
      <c r="BF467" s="239">
        <f>IF(N467="snížená",J467,0)</f>
        <v>0</v>
      </c>
      <c r="BG467" s="239">
        <f>IF(N467="zákl. přenesená",J467,0)</f>
        <v>0</v>
      </c>
      <c r="BH467" s="239">
        <f>IF(N467="sníž. přenesená",J467,0)</f>
        <v>0</v>
      </c>
      <c r="BI467" s="239">
        <f>IF(N467="nulová",J467,0)</f>
        <v>0</v>
      </c>
      <c r="BJ467" s="18" t="s">
        <v>83</v>
      </c>
      <c r="BK467" s="239">
        <f>ROUND(I467*H467,2)</f>
        <v>0</v>
      </c>
      <c r="BL467" s="18" t="s">
        <v>335</v>
      </c>
      <c r="BM467" s="238" t="s">
        <v>550</v>
      </c>
    </row>
    <row r="468" spans="1:51" s="13" customFormat="1" ht="12">
      <c r="A468" s="13"/>
      <c r="B468" s="255"/>
      <c r="C468" s="256"/>
      <c r="D468" s="257" t="s">
        <v>225</v>
      </c>
      <c r="E468" s="258" t="s">
        <v>1</v>
      </c>
      <c r="F468" s="259" t="s">
        <v>551</v>
      </c>
      <c r="G468" s="256"/>
      <c r="H468" s="258" t="s">
        <v>1</v>
      </c>
      <c r="I468" s="260"/>
      <c r="J468" s="256"/>
      <c r="K468" s="256"/>
      <c r="L468" s="261"/>
      <c r="M468" s="262"/>
      <c r="N468" s="263"/>
      <c r="O468" s="263"/>
      <c r="P468" s="263"/>
      <c r="Q468" s="263"/>
      <c r="R468" s="263"/>
      <c r="S468" s="263"/>
      <c r="T468" s="264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65" t="s">
        <v>225</v>
      </c>
      <c r="AU468" s="265" t="s">
        <v>85</v>
      </c>
      <c r="AV468" s="13" t="s">
        <v>83</v>
      </c>
      <c r="AW468" s="13" t="s">
        <v>32</v>
      </c>
      <c r="AX468" s="13" t="s">
        <v>76</v>
      </c>
      <c r="AY468" s="265" t="s">
        <v>156</v>
      </c>
    </row>
    <row r="469" spans="1:51" s="14" customFormat="1" ht="12">
      <c r="A469" s="14"/>
      <c r="B469" s="266"/>
      <c r="C469" s="267"/>
      <c r="D469" s="257" t="s">
        <v>225</v>
      </c>
      <c r="E469" s="268" t="s">
        <v>1</v>
      </c>
      <c r="F469" s="269" t="s">
        <v>85</v>
      </c>
      <c r="G469" s="267"/>
      <c r="H469" s="270">
        <v>2</v>
      </c>
      <c r="I469" s="271"/>
      <c r="J469" s="267"/>
      <c r="K469" s="267"/>
      <c r="L469" s="272"/>
      <c r="M469" s="273"/>
      <c r="N469" s="274"/>
      <c r="O469" s="274"/>
      <c r="P469" s="274"/>
      <c r="Q469" s="274"/>
      <c r="R469" s="274"/>
      <c r="S469" s="274"/>
      <c r="T469" s="275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76" t="s">
        <v>225</v>
      </c>
      <c r="AU469" s="276" t="s">
        <v>85</v>
      </c>
      <c r="AV469" s="14" t="s">
        <v>85</v>
      </c>
      <c r="AW469" s="14" t="s">
        <v>32</v>
      </c>
      <c r="AX469" s="14" t="s">
        <v>76</v>
      </c>
      <c r="AY469" s="276" t="s">
        <v>156</v>
      </c>
    </row>
    <row r="470" spans="1:51" s="13" customFormat="1" ht="12">
      <c r="A470" s="13"/>
      <c r="B470" s="255"/>
      <c r="C470" s="256"/>
      <c r="D470" s="257" t="s">
        <v>225</v>
      </c>
      <c r="E470" s="258" t="s">
        <v>1</v>
      </c>
      <c r="F470" s="259" t="s">
        <v>552</v>
      </c>
      <c r="G470" s="256"/>
      <c r="H470" s="258" t="s">
        <v>1</v>
      </c>
      <c r="I470" s="260"/>
      <c r="J470" s="256"/>
      <c r="K470" s="256"/>
      <c r="L470" s="261"/>
      <c r="M470" s="262"/>
      <c r="N470" s="263"/>
      <c r="O470" s="263"/>
      <c r="P470" s="263"/>
      <c r="Q470" s="263"/>
      <c r="R470" s="263"/>
      <c r="S470" s="263"/>
      <c r="T470" s="264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65" t="s">
        <v>225</v>
      </c>
      <c r="AU470" s="265" t="s">
        <v>85</v>
      </c>
      <c r="AV470" s="13" t="s">
        <v>83</v>
      </c>
      <c r="AW470" s="13" t="s">
        <v>32</v>
      </c>
      <c r="AX470" s="13" t="s">
        <v>76</v>
      </c>
      <c r="AY470" s="265" t="s">
        <v>156</v>
      </c>
    </row>
    <row r="471" spans="1:51" s="14" customFormat="1" ht="12">
      <c r="A471" s="14"/>
      <c r="B471" s="266"/>
      <c r="C471" s="267"/>
      <c r="D471" s="257" t="s">
        <v>225</v>
      </c>
      <c r="E471" s="268" t="s">
        <v>1</v>
      </c>
      <c r="F471" s="269" t="s">
        <v>85</v>
      </c>
      <c r="G471" s="267"/>
      <c r="H471" s="270">
        <v>2</v>
      </c>
      <c r="I471" s="271"/>
      <c r="J471" s="267"/>
      <c r="K471" s="267"/>
      <c r="L471" s="272"/>
      <c r="M471" s="273"/>
      <c r="N471" s="274"/>
      <c r="O471" s="274"/>
      <c r="P471" s="274"/>
      <c r="Q471" s="274"/>
      <c r="R471" s="274"/>
      <c r="S471" s="274"/>
      <c r="T471" s="275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76" t="s">
        <v>225</v>
      </c>
      <c r="AU471" s="276" t="s">
        <v>85</v>
      </c>
      <c r="AV471" s="14" t="s">
        <v>85</v>
      </c>
      <c r="AW471" s="14" t="s">
        <v>32</v>
      </c>
      <c r="AX471" s="14" t="s">
        <v>76</v>
      </c>
      <c r="AY471" s="276" t="s">
        <v>156</v>
      </c>
    </row>
    <row r="472" spans="1:51" s="13" customFormat="1" ht="12">
      <c r="A472" s="13"/>
      <c r="B472" s="255"/>
      <c r="C472" s="256"/>
      <c r="D472" s="257" t="s">
        <v>225</v>
      </c>
      <c r="E472" s="258" t="s">
        <v>1</v>
      </c>
      <c r="F472" s="259" t="s">
        <v>553</v>
      </c>
      <c r="G472" s="256"/>
      <c r="H472" s="258" t="s">
        <v>1</v>
      </c>
      <c r="I472" s="260"/>
      <c r="J472" s="256"/>
      <c r="K472" s="256"/>
      <c r="L472" s="261"/>
      <c r="M472" s="262"/>
      <c r="N472" s="263"/>
      <c r="O472" s="263"/>
      <c r="P472" s="263"/>
      <c r="Q472" s="263"/>
      <c r="R472" s="263"/>
      <c r="S472" s="263"/>
      <c r="T472" s="264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65" t="s">
        <v>225</v>
      </c>
      <c r="AU472" s="265" t="s">
        <v>85</v>
      </c>
      <c r="AV472" s="13" t="s">
        <v>83</v>
      </c>
      <c r="AW472" s="13" t="s">
        <v>32</v>
      </c>
      <c r="AX472" s="13" t="s">
        <v>76</v>
      </c>
      <c r="AY472" s="265" t="s">
        <v>156</v>
      </c>
    </row>
    <row r="473" spans="1:51" s="14" customFormat="1" ht="12">
      <c r="A473" s="14"/>
      <c r="B473" s="266"/>
      <c r="C473" s="267"/>
      <c r="D473" s="257" t="s">
        <v>225</v>
      </c>
      <c r="E473" s="268" t="s">
        <v>1</v>
      </c>
      <c r="F473" s="269" t="s">
        <v>85</v>
      </c>
      <c r="G473" s="267"/>
      <c r="H473" s="270">
        <v>2</v>
      </c>
      <c r="I473" s="271"/>
      <c r="J473" s="267"/>
      <c r="K473" s="267"/>
      <c r="L473" s="272"/>
      <c r="M473" s="273"/>
      <c r="N473" s="274"/>
      <c r="O473" s="274"/>
      <c r="P473" s="274"/>
      <c r="Q473" s="274"/>
      <c r="R473" s="274"/>
      <c r="S473" s="274"/>
      <c r="T473" s="275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76" t="s">
        <v>225</v>
      </c>
      <c r="AU473" s="276" t="s">
        <v>85</v>
      </c>
      <c r="AV473" s="14" t="s">
        <v>85</v>
      </c>
      <c r="AW473" s="14" t="s">
        <v>32</v>
      </c>
      <c r="AX473" s="14" t="s">
        <v>76</v>
      </c>
      <c r="AY473" s="276" t="s">
        <v>156</v>
      </c>
    </row>
    <row r="474" spans="1:51" s="13" customFormat="1" ht="12">
      <c r="A474" s="13"/>
      <c r="B474" s="255"/>
      <c r="C474" s="256"/>
      <c r="D474" s="257" t="s">
        <v>225</v>
      </c>
      <c r="E474" s="258" t="s">
        <v>1</v>
      </c>
      <c r="F474" s="259" t="s">
        <v>554</v>
      </c>
      <c r="G474" s="256"/>
      <c r="H474" s="258" t="s">
        <v>1</v>
      </c>
      <c r="I474" s="260"/>
      <c r="J474" s="256"/>
      <c r="K474" s="256"/>
      <c r="L474" s="261"/>
      <c r="M474" s="262"/>
      <c r="N474" s="263"/>
      <c r="O474" s="263"/>
      <c r="P474" s="263"/>
      <c r="Q474" s="263"/>
      <c r="R474" s="263"/>
      <c r="S474" s="263"/>
      <c r="T474" s="264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65" t="s">
        <v>225</v>
      </c>
      <c r="AU474" s="265" t="s">
        <v>85</v>
      </c>
      <c r="AV474" s="13" t="s">
        <v>83</v>
      </c>
      <c r="AW474" s="13" t="s">
        <v>32</v>
      </c>
      <c r="AX474" s="13" t="s">
        <v>76</v>
      </c>
      <c r="AY474" s="265" t="s">
        <v>156</v>
      </c>
    </row>
    <row r="475" spans="1:51" s="14" customFormat="1" ht="12">
      <c r="A475" s="14"/>
      <c r="B475" s="266"/>
      <c r="C475" s="267"/>
      <c r="D475" s="257" t="s">
        <v>225</v>
      </c>
      <c r="E475" s="268" t="s">
        <v>1</v>
      </c>
      <c r="F475" s="269" t="s">
        <v>83</v>
      </c>
      <c r="G475" s="267"/>
      <c r="H475" s="270">
        <v>1</v>
      </c>
      <c r="I475" s="271"/>
      <c r="J475" s="267"/>
      <c r="K475" s="267"/>
      <c r="L475" s="272"/>
      <c r="M475" s="273"/>
      <c r="N475" s="274"/>
      <c r="O475" s="274"/>
      <c r="P475" s="274"/>
      <c r="Q475" s="274"/>
      <c r="R475" s="274"/>
      <c r="S475" s="274"/>
      <c r="T475" s="275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76" t="s">
        <v>225</v>
      </c>
      <c r="AU475" s="276" t="s">
        <v>85</v>
      </c>
      <c r="AV475" s="14" t="s">
        <v>85</v>
      </c>
      <c r="AW475" s="14" t="s">
        <v>32</v>
      </c>
      <c r="AX475" s="14" t="s">
        <v>76</v>
      </c>
      <c r="AY475" s="276" t="s">
        <v>156</v>
      </c>
    </row>
    <row r="476" spans="1:51" s="13" customFormat="1" ht="12">
      <c r="A476" s="13"/>
      <c r="B476" s="255"/>
      <c r="C476" s="256"/>
      <c r="D476" s="257" t="s">
        <v>225</v>
      </c>
      <c r="E476" s="258" t="s">
        <v>1</v>
      </c>
      <c r="F476" s="259" t="s">
        <v>555</v>
      </c>
      <c r="G476" s="256"/>
      <c r="H476" s="258" t="s">
        <v>1</v>
      </c>
      <c r="I476" s="260"/>
      <c r="J476" s="256"/>
      <c r="K476" s="256"/>
      <c r="L476" s="261"/>
      <c r="M476" s="262"/>
      <c r="N476" s="263"/>
      <c r="O476" s="263"/>
      <c r="P476" s="263"/>
      <c r="Q476" s="263"/>
      <c r="R476" s="263"/>
      <c r="S476" s="263"/>
      <c r="T476" s="264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65" t="s">
        <v>225</v>
      </c>
      <c r="AU476" s="265" t="s">
        <v>85</v>
      </c>
      <c r="AV476" s="13" t="s">
        <v>83</v>
      </c>
      <c r="AW476" s="13" t="s">
        <v>32</v>
      </c>
      <c r="AX476" s="13" t="s">
        <v>76</v>
      </c>
      <c r="AY476" s="265" t="s">
        <v>156</v>
      </c>
    </row>
    <row r="477" spans="1:51" s="14" customFormat="1" ht="12">
      <c r="A477" s="14"/>
      <c r="B477" s="266"/>
      <c r="C477" s="267"/>
      <c r="D477" s="257" t="s">
        <v>225</v>
      </c>
      <c r="E477" s="268" t="s">
        <v>1</v>
      </c>
      <c r="F477" s="269" t="s">
        <v>85</v>
      </c>
      <c r="G477" s="267"/>
      <c r="H477" s="270">
        <v>2</v>
      </c>
      <c r="I477" s="271"/>
      <c r="J477" s="267"/>
      <c r="K477" s="267"/>
      <c r="L477" s="272"/>
      <c r="M477" s="273"/>
      <c r="N477" s="274"/>
      <c r="O477" s="274"/>
      <c r="P477" s="274"/>
      <c r="Q477" s="274"/>
      <c r="R477" s="274"/>
      <c r="S477" s="274"/>
      <c r="T477" s="275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76" t="s">
        <v>225</v>
      </c>
      <c r="AU477" s="276" t="s">
        <v>85</v>
      </c>
      <c r="AV477" s="14" t="s">
        <v>85</v>
      </c>
      <c r="AW477" s="14" t="s">
        <v>32</v>
      </c>
      <c r="AX477" s="14" t="s">
        <v>76</v>
      </c>
      <c r="AY477" s="276" t="s">
        <v>156</v>
      </c>
    </row>
    <row r="478" spans="1:51" s="15" customFormat="1" ht="12">
      <c r="A478" s="15"/>
      <c r="B478" s="277"/>
      <c r="C478" s="278"/>
      <c r="D478" s="257" t="s">
        <v>225</v>
      </c>
      <c r="E478" s="279" t="s">
        <v>1</v>
      </c>
      <c r="F478" s="280" t="s">
        <v>228</v>
      </c>
      <c r="G478" s="278"/>
      <c r="H478" s="281">
        <v>9</v>
      </c>
      <c r="I478" s="282"/>
      <c r="J478" s="278"/>
      <c r="K478" s="278"/>
      <c r="L478" s="283"/>
      <c r="M478" s="284"/>
      <c r="N478" s="285"/>
      <c r="O478" s="285"/>
      <c r="P478" s="285"/>
      <c r="Q478" s="285"/>
      <c r="R478" s="285"/>
      <c r="S478" s="285"/>
      <c r="T478" s="286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T478" s="287" t="s">
        <v>225</v>
      </c>
      <c r="AU478" s="287" t="s">
        <v>85</v>
      </c>
      <c r="AV478" s="15" t="s">
        <v>173</v>
      </c>
      <c r="AW478" s="15" t="s">
        <v>32</v>
      </c>
      <c r="AX478" s="15" t="s">
        <v>83</v>
      </c>
      <c r="AY478" s="287" t="s">
        <v>156</v>
      </c>
    </row>
    <row r="479" spans="1:65" s="2" customFormat="1" ht="24.15" customHeight="1">
      <c r="A479" s="39"/>
      <c r="B479" s="40"/>
      <c r="C479" s="227" t="s">
        <v>556</v>
      </c>
      <c r="D479" s="227" t="s">
        <v>159</v>
      </c>
      <c r="E479" s="228" t="s">
        <v>557</v>
      </c>
      <c r="F479" s="229" t="s">
        <v>558</v>
      </c>
      <c r="G479" s="230" t="s">
        <v>217</v>
      </c>
      <c r="H479" s="231">
        <v>35</v>
      </c>
      <c r="I479" s="232"/>
      <c r="J479" s="233">
        <f>ROUND(I479*H479,2)</f>
        <v>0</v>
      </c>
      <c r="K479" s="229" t="s">
        <v>218</v>
      </c>
      <c r="L479" s="45"/>
      <c r="M479" s="234" t="s">
        <v>1</v>
      </c>
      <c r="N479" s="235" t="s">
        <v>41</v>
      </c>
      <c r="O479" s="92"/>
      <c r="P479" s="236">
        <f>O479*H479</f>
        <v>0</v>
      </c>
      <c r="Q479" s="236">
        <v>0</v>
      </c>
      <c r="R479" s="236">
        <f>Q479*H479</f>
        <v>0</v>
      </c>
      <c r="S479" s="236">
        <v>0.004</v>
      </c>
      <c r="T479" s="237">
        <f>S479*H479</f>
        <v>0.14</v>
      </c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R479" s="238" t="s">
        <v>335</v>
      </c>
      <c r="AT479" s="238" t="s">
        <v>159</v>
      </c>
      <c r="AU479" s="238" t="s">
        <v>85</v>
      </c>
      <c r="AY479" s="18" t="s">
        <v>156</v>
      </c>
      <c r="BE479" s="239">
        <f>IF(N479="základní",J479,0)</f>
        <v>0</v>
      </c>
      <c r="BF479" s="239">
        <f>IF(N479="snížená",J479,0)</f>
        <v>0</v>
      </c>
      <c r="BG479" s="239">
        <f>IF(N479="zákl. přenesená",J479,0)</f>
        <v>0</v>
      </c>
      <c r="BH479" s="239">
        <f>IF(N479="sníž. přenesená",J479,0)</f>
        <v>0</v>
      </c>
      <c r="BI479" s="239">
        <f>IF(N479="nulová",J479,0)</f>
        <v>0</v>
      </c>
      <c r="BJ479" s="18" t="s">
        <v>83</v>
      </c>
      <c r="BK479" s="239">
        <f>ROUND(I479*H479,2)</f>
        <v>0</v>
      </c>
      <c r="BL479" s="18" t="s">
        <v>335</v>
      </c>
      <c r="BM479" s="238" t="s">
        <v>559</v>
      </c>
    </row>
    <row r="480" spans="1:51" s="13" customFormat="1" ht="12">
      <c r="A480" s="13"/>
      <c r="B480" s="255"/>
      <c r="C480" s="256"/>
      <c r="D480" s="257" t="s">
        <v>225</v>
      </c>
      <c r="E480" s="258" t="s">
        <v>1</v>
      </c>
      <c r="F480" s="259" t="s">
        <v>560</v>
      </c>
      <c r="G480" s="256"/>
      <c r="H480" s="258" t="s">
        <v>1</v>
      </c>
      <c r="I480" s="260"/>
      <c r="J480" s="256"/>
      <c r="K480" s="256"/>
      <c r="L480" s="261"/>
      <c r="M480" s="262"/>
      <c r="N480" s="263"/>
      <c r="O480" s="263"/>
      <c r="P480" s="263"/>
      <c r="Q480" s="263"/>
      <c r="R480" s="263"/>
      <c r="S480" s="263"/>
      <c r="T480" s="264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65" t="s">
        <v>225</v>
      </c>
      <c r="AU480" s="265" t="s">
        <v>85</v>
      </c>
      <c r="AV480" s="13" t="s">
        <v>83</v>
      </c>
      <c r="AW480" s="13" t="s">
        <v>32</v>
      </c>
      <c r="AX480" s="13" t="s">
        <v>76</v>
      </c>
      <c r="AY480" s="265" t="s">
        <v>156</v>
      </c>
    </row>
    <row r="481" spans="1:51" s="14" customFormat="1" ht="12">
      <c r="A481" s="14"/>
      <c r="B481" s="266"/>
      <c r="C481" s="267"/>
      <c r="D481" s="257" t="s">
        <v>225</v>
      </c>
      <c r="E481" s="268" t="s">
        <v>1</v>
      </c>
      <c r="F481" s="269" t="s">
        <v>477</v>
      </c>
      <c r="G481" s="267"/>
      <c r="H481" s="270">
        <v>32</v>
      </c>
      <c r="I481" s="271"/>
      <c r="J481" s="267"/>
      <c r="K481" s="267"/>
      <c r="L481" s="272"/>
      <c r="M481" s="273"/>
      <c r="N481" s="274"/>
      <c r="O481" s="274"/>
      <c r="P481" s="274"/>
      <c r="Q481" s="274"/>
      <c r="R481" s="274"/>
      <c r="S481" s="274"/>
      <c r="T481" s="275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76" t="s">
        <v>225</v>
      </c>
      <c r="AU481" s="276" t="s">
        <v>85</v>
      </c>
      <c r="AV481" s="14" t="s">
        <v>85</v>
      </c>
      <c r="AW481" s="14" t="s">
        <v>32</v>
      </c>
      <c r="AX481" s="14" t="s">
        <v>76</v>
      </c>
      <c r="AY481" s="276" t="s">
        <v>156</v>
      </c>
    </row>
    <row r="482" spans="1:51" s="13" customFormat="1" ht="12">
      <c r="A482" s="13"/>
      <c r="B482" s="255"/>
      <c r="C482" s="256"/>
      <c r="D482" s="257" t="s">
        <v>225</v>
      </c>
      <c r="E482" s="258" t="s">
        <v>1</v>
      </c>
      <c r="F482" s="259" t="s">
        <v>561</v>
      </c>
      <c r="G482" s="256"/>
      <c r="H482" s="258" t="s">
        <v>1</v>
      </c>
      <c r="I482" s="260"/>
      <c r="J482" s="256"/>
      <c r="K482" s="256"/>
      <c r="L482" s="261"/>
      <c r="M482" s="262"/>
      <c r="N482" s="263"/>
      <c r="O482" s="263"/>
      <c r="P482" s="263"/>
      <c r="Q482" s="263"/>
      <c r="R482" s="263"/>
      <c r="S482" s="263"/>
      <c r="T482" s="264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65" t="s">
        <v>225</v>
      </c>
      <c r="AU482" s="265" t="s">
        <v>85</v>
      </c>
      <c r="AV482" s="13" t="s">
        <v>83</v>
      </c>
      <c r="AW482" s="13" t="s">
        <v>32</v>
      </c>
      <c r="AX482" s="13" t="s">
        <v>76</v>
      </c>
      <c r="AY482" s="265" t="s">
        <v>156</v>
      </c>
    </row>
    <row r="483" spans="1:51" s="14" customFormat="1" ht="12">
      <c r="A483" s="14"/>
      <c r="B483" s="266"/>
      <c r="C483" s="267"/>
      <c r="D483" s="257" t="s">
        <v>225</v>
      </c>
      <c r="E483" s="268" t="s">
        <v>1</v>
      </c>
      <c r="F483" s="269" t="s">
        <v>83</v>
      </c>
      <c r="G483" s="267"/>
      <c r="H483" s="270">
        <v>1</v>
      </c>
      <c r="I483" s="271"/>
      <c r="J483" s="267"/>
      <c r="K483" s="267"/>
      <c r="L483" s="272"/>
      <c r="M483" s="273"/>
      <c r="N483" s="274"/>
      <c r="O483" s="274"/>
      <c r="P483" s="274"/>
      <c r="Q483" s="274"/>
      <c r="R483" s="274"/>
      <c r="S483" s="274"/>
      <c r="T483" s="275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76" t="s">
        <v>225</v>
      </c>
      <c r="AU483" s="276" t="s">
        <v>85</v>
      </c>
      <c r="AV483" s="14" t="s">
        <v>85</v>
      </c>
      <c r="AW483" s="14" t="s">
        <v>32</v>
      </c>
      <c r="AX483" s="14" t="s">
        <v>76</v>
      </c>
      <c r="AY483" s="276" t="s">
        <v>156</v>
      </c>
    </row>
    <row r="484" spans="1:51" s="13" customFormat="1" ht="12">
      <c r="A484" s="13"/>
      <c r="B484" s="255"/>
      <c r="C484" s="256"/>
      <c r="D484" s="257" t="s">
        <v>225</v>
      </c>
      <c r="E484" s="258" t="s">
        <v>1</v>
      </c>
      <c r="F484" s="259" t="s">
        <v>562</v>
      </c>
      <c r="G484" s="256"/>
      <c r="H484" s="258" t="s">
        <v>1</v>
      </c>
      <c r="I484" s="260"/>
      <c r="J484" s="256"/>
      <c r="K484" s="256"/>
      <c r="L484" s="261"/>
      <c r="M484" s="262"/>
      <c r="N484" s="263"/>
      <c r="O484" s="263"/>
      <c r="P484" s="263"/>
      <c r="Q484" s="263"/>
      <c r="R484" s="263"/>
      <c r="S484" s="263"/>
      <c r="T484" s="264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65" t="s">
        <v>225</v>
      </c>
      <c r="AU484" s="265" t="s">
        <v>85</v>
      </c>
      <c r="AV484" s="13" t="s">
        <v>83</v>
      </c>
      <c r="AW484" s="13" t="s">
        <v>32</v>
      </c>
      <c r="AX484" s="13" t="s">
        <v>76</v>
      </c>
      <c r="AY484" s="265" t="s">
        <v>156</v>
      </c>
    </row>
    <row r="485" spans="1:51" s="14" customFormat="1" ht="12">
      <c r="A485" s="14"/>
      <c r="B485" s="266"/>
      <c r="C485" s="267"/>
      <c r="D485" s="257" t="s">
        <v>225</v>
      </c>
      <c r="E485" s="268" t="s">
        <v>1</v>
      </c>
      <c r="F485" s="269" t="s">
        <v>85</v>
      </c>
      <c r="G485" s="267"/>
      <c r="H485" s="270">
        <v>2</v>
      </c>
      <c r="I485" s="271"/>
      <c r="J485" s="267"/>
      <c r="K485" s="267"/>
      <c r="L485" s="272"/>
      <c r="M485" s="273"/>
      <c r="N485" s="274"/>
      <c r="O485" s="274"/>
      <c r="P485" s="274"/>
      <c r="Q485" s="274"/>
      <c r="R485" s="274"/>
      <c r="S485" s="274"/>
      <c r="T485" s="275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76" t="s">
        <v>225</v>
      </c>
      <c r="AU485" s="276" t="s">
        <v>85</v>
      </c>
      <c r="AV485" s="14" t="s">
        <v>85</v>
      </c>
      <c r="AW485" s="14" t="s">
        <v>32</v>
      </c>
      <c r="AX485" s="14" t="s">
        <v>76</v>
      </c>
      <c r="AY485" s="276" t="s">
        <v>156</v>
      </c>
    </row>
    <row r="486" spans="1:51" s="15" customFormat="1" ht="12">
      <c r="A486" s="15"/>
      <c r="B486" s="277"/>
      <c r="C486" s="278"/>
      <c r="D486" s="257" t="s">
        <v>225</v>
      </c>
      <c r="E486" s="279" t="s">
        <v>1</v>
      </c>
      <c r="F486" s="280" t="s">
        <v>228</v>
      </c>
      <c r="G486" s="278"/>
      <c r="H486" s="281">
        <v>35</v>
      </c>
      <c r="I486" s="282"/>
      <c r="J486" s="278"/>
      <c r="K486" s="278"/>
      <c r="L486" s="283"/>
      <c r="M486" s="284"/>
      <c r="N486" s="285"/>
      <c r="O486" s="285"/>
      <c r="P486" s="285"/>
      <c r="Q486" s="285"/>
      <c r="R486" s="285"/>
      <c r="S486" s="285"/>
      <c r="T486" s="286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T486" s="287" t="s">
        <v>225</v>
      </c>
      <c r="AU486" s="287" t="s">
        <v>85</v>
      </c>
      <c r="AV486" s="15" t="s">
        <v>173</v>
      </c>
      <c r="AW486" s="15" t="s">
        <v>32</v>
      </c>
      <c r="AX486" s="15" t="s">
        <v>83</v>
      </c>
      <c r="AY486" s="287" t="s">
        <v>156</v>
      </c>
    </row>
    <row r="487" spans="1:63" s="12" customFormat="1" ht="22.8" customHeight="1">
      <c r="A487" s="12"/>
      <c r="B487" s="211"/>
      <c r="C487" s="212"/>
      <c r="D487" s="213" t="s">
        <v>75</v>
      </c>
      <c r="E487" s="225" t="s">
        <v>563</v>
      </c>
      <c r="F487" s="225" t="s">
        <v>564</v>
      </c>
      <c r="G487" s="212"/>
      <c r="H487" s="212"/>
      <c r="I487" s="215"/>
      <c r="J487" s="226">
        <f>BK487</f>
        <v>0</v>
      </c>
      <c r="K487" s="212"/>
      <c r="L487" s="217"/>
      <c r="M487" s="218"/>
      <c r="N487" s="219"/>
      <c r="O487" s="219"/>
      <c r="P487" s="220">
        <f>SUM(P488:P516)</f>
        <v>0</v>
      </c>
      <c r="Q487" s="219"/>
      <c r="R487" s="220">
        <f>SUM(R488:R516)</f>
        <v>0</v>
      </c>
      <c r="S487" s="219"/>
      <c r="T487" s="221">
        <f>SUM(T488:T516)</f>
        <v>0.232812</v>
      </c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R487" s="222" t="s">
        <v>85</v>
      </c>
      <c r="AT487" s="223" t="s">
        <v>75</v>
      </c>
      <c r="AU487" s="223" t="s">
        <v>83</v>
      </c>
      <c r="AY487" s="222" t="s">
        <v>156</v>
      </c>
      <c r="BK487" s="224">
        <f>SUM(BK488:BK516)</f>
        <v>0</v>
      </c>
    </row>
    <row r="488" spans="1:65" s="2" customFormat="1" ht="24.15" customHeight="1">
      <c r="A488" s="39"/>
      <c r="B488" s="40"/>
      <c r="C488" s="227" t="s">
        <v>565</v>
      </c>
      <c r="D488" s="227" t="s">
        <v>159</v>
      </c>
      <c r="E488" s="228" t="s">
        <v>566</v>
      </c>
      <c r="F488" s="229" t="s">
        <v>567</v>
      </c>
      <c r="G488" s="230" t="s">
        <v>237</v>
      </c>
      <c r="H488" s="231">
        <v>69.55</v>
      </c>
      <c r="I488" s="232"/>
      <c r="J488" s="233">
        <f>ROUND(I488*H488,2)</f>
        <v>0</v>
      </c>
      <c r="K488" s="229" t="s">
        <v>218</v>
      </c>
      <c r="L488" s="45"/>
      <c r="M488" s="234" t="s">
        <v>1</v>
      </c>
      <c r="N488" s="235" t="s">
        <v>41</v>
      </c>
      <c r="O488" s="92"/>
      <c r="P488" s="236">
        <f>O488*H488</f>
        <v>0</v>
      </c>
      <c r="Q488" s="236">
        <v>0</v>
      </c>
      <c r="R488" s="236">
        <f>Q488*H488</f>
        <v>0</v>
      </c>
      <c r="S488" s="236">
        <v>0.003</v>
      </c>
      <c r="T488" s="237">
        <f>S488*H488</f>
        <v>0.20865</v>
      </c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R488" s="238" t="s">
        <v>335</v>
      </c>
      <c r="AT488" s="238" t="s">
        <v>159</v>
      </c>
      <c r="AU488" s="238" t="s">
        <v>85</v>
      </c>
      <c r="AY488" s="18" t="s">
        <v>156</v>
      </c>
      <c r="BE488" s="239">
        <f>IF(N488="základní",J488,0)</f>
        <v>0</v>
      </c>
      <c r="BF488" s="239">
        <f>IF(N488="snížená",J488,0)</f>
        <v>0</v>
      </c>
      <c r="BG488" s="239">
        <f>IF(N488="zákl. přenesená",J488,0)</f>
        <v>0</v>
      </c>
      <c r="BH488" s="239">
        <f>IF(N488="sníž. přenesená",J488,0)</f>
        <v>0</v>
      </c>
      <c r="BI488" s="239">
        <f>IF(N488="nulová",J488,0)</f>
        <v>0</v>
      </c>
      <c r="BJ488" s="18" t="s">
        <v>83</v>
      </c>
      <c r="BK488" s="239">
        <f>ROUND(I488*H488,2)</f>
        <v>0</v>
      </c>
      <c r="BL488" s="18" t="s">
        <v>335</v>
      </c>
      <c r="BM488" s="238" t="s">
        <v>568</v>
      </c>
    </row>
    <row r="489" spans="1:51" s="13" customFormat="1" ht="12">
      <c r="A489" s="13"/>
      <c r="B489" s="255"/>
      <c r="C489" s="256"/>
      <c r="D489" s="257" t="s">
        <v>225</v>
      </c>
      <c r="E489" s="258" t="s">
        <v>1</v>
      </c>
      <c r="F489" s="259" t="s">
        <v>278</v>
      </c>
      <c r="G489" s="256"/>
      <c r="H489" s="258" t="s">
        <v>1</v>
      </c>
      <c r="I489" s="260"/>
      <c r="J489" s="256"/>
      <c r="K489" s="256"/>
      <c r="L489" s="261"/>
      <c r="M489" s="262"/>
      <c r="N489" s="263"/>
      <c r="O489" s="263"/>
      <c r="P489" s="263"/>
      <c r="Q489" s="263"/>
      <c r="R489" s="263"/>
      <c r="S489" s="263"/>
      <c r="T489" s="264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265" t="s">
        <v>225</v>
      </c>
      <c r="AU489" s="265" t="s">
        <v>85</v>
      </c>
      <c r="AV489" s="13" t="s">
        <v>83</v>
      </c>
      <c r="AW489" s="13" t="s">
        <v>32</v>
      </c>
      <c r="AX489" s="13" t="s">
        <v>76</v>
      </c>
      <c r="AY489" s="265" t="s">
        <v>156</v>
      </c>
    </row>
    <row r="490" spans="1:51" s="14" customFormat="1" ht="12">
      <c r="A490" s="14"/>
      <c r="B490" s="266"/>
      <c r="C490" s="267"/>
      <c r="D490" s="257" t="s">
        <v>225</v>
      </c>
      <c r="E490" s="268" t="s">
        <v>1</v>
      </c>
      <c r="F490" s="269" t="s">
        <v>279</v>
      </c>
      <c r="G490" s="267"/>
      <c r="H490" s="270">
        <v>29.11</v>
      </c>
      <c r="I490" s="271"/>
      <c r="J490" s="267"/>
      <c r="K490" s="267"/>
      <c r="L490" s="272"/>
      <c r="M490" s="273"/>
      <c r="N490" s="274"/>
      <c r="O490" s="274"/>
      <c r="P490" s="274"/>
      <c r="Q490" s="274"/>
      <c r="R490" s="274"/>
      <c r="S490" s="274"/>
      <c r="T490" s="275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76" t="s">
        <v>225</v>
      </c>
      <c r="AU490" s="276" t="s">
        <v>85</v>
      </c>
      <c r="AV490" s="14" t="s">
        <v>85</v>
      </c>
      <c r="AW490" s="14" t="s">
        <v>32</v>
      </c>
      <c r="AX490" s="14" t="s">
        <v>76</v>
      </c>
      <c r="AY490" s="276" t="s">
        <v>156</v>
      </c>
    </row>
    <row r="491" spans="1:51" s="13" customFormat="1" ht="12">
      <c r="A491" s="13"/>
      <c r="B491" s="255"/>
      <c r="C491" s="256"/>
      <c r="D491" s="257" t="s">
        <v>225</v>
      </c>
      <c r="E491" s="258" t="s">
        <v>1</v>
      </c>
      <c r="F491" s="259" t="s">
        <v>280</v>
      </c>
      <c r="G491" s="256"/>
      <c r="H491" s="258" t="s">
        <v>1</v>
      </c>
      <c r="I491" s="260"/>
      <c r="J491" s="256"/>
      <c r="K491" s="256"/>
      <c r="L491" s="261"/>
      <c r="M491" s="262"/>
      <c r="N491" s="263"/>
      <c r="O491" s="263"/>
      <c r="P491" s="263"/>
      <c r="Q491" s="263"/>
      <c r="R491" s="263"/>
      <c r="S491" s="263"/>
      <c r="T491" s="264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65" t="s">
        <v>225</v>
      </c>
      <c r="AU491" s="265" t="s">
        <v>85</v>
      </c>
      <c r="AV491" s="13" t="s">
        <v>83</v>
      </c>
      <c r="AW491" s="13" t="s">
        <v>32</v>
      </c>
      <c r="AX491" s="13" t="s">
        <v>76</v>
      </c>
      <c r="AY491" s="265" t="s">
        <v>156</v>
      </c>
    </row>
    <row r="492" spans="1:51" s="14" customFormat="1" ht="12">
      <c r="A492" s="14"/>
      <c r="B492" s="266"/>
      <c r="C492" s="267"/>
      <c r="D492" s="257" t="s">
        <v>225</v>
      </c>
      <c r="E492" s="268" t="s">
        <v>1</v>
      </c>
      <c r="F492" s="269" t="s">
        <v>281</v>
      </c>
      <c r="G492" s="267"/>
      <c r="H492" s="270">
        <v>22.85</v>
      </c>
      <c r="I492" s="271"/>
      <c r="J492" s="267"/>
      <c r="K492" s="267"/>
      <c r="L492" s="272"/>
      <c r="M492" s="273"/>
      <c r="N492" s="274"/>
      <c r="O492" s="274"/>
      <c r="P492" s="274"/>
      <c r="Q492" s="274"/>
      <c r="R492" s="274"/>
      <c r="S492" s="274"/>
      <c r="T492" s="275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76" t="s">
        <v>225</v>
      </c>
      <c r="AU492" s="276" t="s">
        <v>85</v>
      </c>
      <c r="AV492" s="14" t="s">
        <v>85</v>
      </c>
      <c r="AW492" s="14" t="s">
        <v>32</v>
      </c>
      <c r="AX492" s="14" t="s">
        <v>76</v>
      </c>
      <c r="AY492" s="276" t="s">
        <v>156</v>
      </c>
    </row>
    <row r="493" spans="1:51" s="13" customFormat="1" ht="12">
      <c r="A493" s="13"/>
      <c r="B493" s="255"/>
      <c r="C493" s="256"/>
      <c r="D493" s="257" t="s">
        <v>225</v>
      </c>
      <c r="E493" s="258" t="s">
        <v>1</v>
      </c>
      <c r="F493" s="259" t="s">
        <v>286</v>
      </c>
      <c r="G493" s="256"/>
      <c r="H493" s="258" t="s">
        <v>1</v>
      </c>
      <c r="I493" s="260"/>
      <c r="J493" s="256"/>
      <c r="K493" s="256"/>
      <c r="L493" s="261"/>
      <c r="M493" s="262"/>
      <c r="N493" s="263"/>
      <c r="O493" s="263"/>
      <c r="P493" s="263"/>
      <c r="Q493" s="263"/>
      <c r="R493" s="263"/>
      <c r="S493" s="263"/>
      <c r="T493" s="264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65" t="s">
        <v>225</v>
      </c>
      <c r="AU493" s="265" t="s">
        <v>85</v>
      </c>
      <c r="AV493" s="13" t="s">
        <v>83</v>
      </c>
      <c r="AW493" s="13" t="s">
        <v>32</v>
      </c>
      <c r="AX493" s="13" t="s">
        <v>76</v>
      </c>
      <c r="AY493" s="265" t="s">
        <v>156</v>
      </c>
    </row>
    <row r="494" spans="1:51" s="14" customFormat="1" ht="12">
      <c r="A494" s="14"/>
      <c r="B494" s="266"/>
      <c r="C494" s="267"/>
      <c r="D494" s="257" t="s">
        <v>225</v>
      </c>
      <c r="E494" s="268" t="s">
        <v>1</v>
      </c>
      <c r="F494" s="269" t="s">
        <v>287</v>
      </c>
      <c r="G494" s="267"/>
      <c r="H494" s="270">
        <v>5.16</v>
      </c>
      <c r="I494" s="271"/>
      <c r="J494" s="267"/>
      <c r="K494" s="267"/>
      <c r="L494" s="272"/>
      <c r="M494" s="273"/>
      <c r="N494" s="274"/>
      <c r="O494" s="274"/>
      <c r="P494" s="274"/>
      <c r="Q494" s="274"/>
      <c r="R494" s="274"/>
      <c r="S494" s="274"/>
      <c r="T494" s="275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76" t="s">
        <v>225</v>
      </c>
      <c r="AU494" s="276" t="s">
        <v>85</v>
      </c>
      <c r="AV494" s="14" t="s">
        <v>85</v>
      </c>
      <c r="AW494" s="14" t="s">
        <v>32</v>
      </c>
      <c r="AX494" s="14" t="s">
        <v>76</v>
      </c>
      <c r="AY494" s="276" t="s">
        <v>156</v>
      </c>
    </row>
    <row r="495" spans="1:51" s="13" customFormat="1" ht="12">
      <c r="A495" s="13"/>
      <c r="B495" s="255"/>
      <c r="C495" s="256"/>
      <c r="D495" s="257" t="s">
        <v>225</v>
      </c>
      <c r="E495" s="258" t="s">
        <v>1</v>
      </c>
      <c r="F495" s="259" t="s">
        <v>288</v>
      </c>
      <c r="G495" s="256"/>
      <c r="H495" s="258" t="s">
        <v>1</v>
      </c>
      <c r="I495" s="260"/>
      <c r="J495" s="256"/>
      <c r="K495" s="256"/>
      <c r="L495" s="261"/>
      <c r="M495" s="262"/>
      <c r="N495" s="263"/>
      <c r="O495" s="263"/>
      <c r="P495" s="263"/>
      <c r="Q495" s="263"/>
      <c r="R495" s="263"/>
      <c r="S495" s="263"/>
      <c r="T495" s="264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65" t="s">
        <v>225</v>
      </c>
      <c r="AU495" s="265" t="s">
        <v>85</v>
      </c>
      <c r="AV495" s="13" t="s">
        <v>83</v>
      </c>
      <c r="AW495" s="13" t="s">
        <v>32</v>
      </c>
      <c r="AX495" s="13" t="s">
        <v>76</v>
      </c>
      <c r="AY495" s="265" t="s">
        <v>156</v>
      </c>
    </row>
    <row r="496" spans="1:51" s="14" customFormat="1" ht="12">
      <c r="A496" s="14"/>
      <c r="B496" s="266"/>
      <c r="C496" s="267"/>
      <c r="D496" s="257" t="s">
        <v>225</v>
      </c>
      <c r="E496" s="268" t="s">
        <v>1</v>
      </c>
      <c r="F496" s="269" t="s">
        <v>289</v>
      </c>
      <c r="G496" s="267"/>
      <c r="H496" s="270">
        <v>5.09</v>
      </c>
      <c r="I496" s="271"/>
      <c r="J496" s="267"/>
      <c r="K496" s="267"/>
      <c r="L496" s="272"/>
      <c r="M496" s="273"/>
      <c r="N496" s="274"/>
      <c r="O496" s="274"/>
      <c r="P496" s="274"/>
      <c r="Q496" s="274"/>
      <c r="R496" s="274"/>
      <c r="S496" s="274"/>
      <c r="T496" s="275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76" t="s">
        <v>225</v>
      </c>
      <c r="AU496" s="276" t="s">
        <v>85</v>
      </c>
      <c r="AV496" s="14" t="s">
        <v>85</v>
      </c>
      <c r="AW496" s="14" t="s">
        <v>32</v>
      </c>
      <c r="AX496" s="14" t="s">
        <v>76</v>
      </c>
      <c r="AY496" s="276" t="s">
        <v>156</v>
      </c>
    </row>
    <row r="497" spans="1:51" s="13" customFormat="1" ht="12">
      <c r="A497" s="13"/>
      <c r="B497" s="255"/>
      <c r="C497" s="256"/>
      <c r="D497" s="257" t="s">
        <v>225</v>
      </c>
      <c r="E497" s="258" t="s">
        <v>1</v>
      </c>
      <c r="F497" s="259" t="s">
        <v>292</v>
      </c>
      <c r="G497" s="256"/>
      <c r="H497" s="258" t="s">
        <v>1</v>
      </c>
      <c r="I497" s="260"/>
      <c r="J497" s="256"/>
      <c r="K497" s="256"/>
      <c r="L497" s="261"/>
      <c r="M497" s="262"/>
      <c r="N497" s="263"/>
      <c r="O497" s="263"/>
      <c r="P497" s="263"/>
      <c r="Q497" s="263"/>
      <c r="R497" s="263"/>
      <c r="S497" s="263"/>
      <c r="T497" s="264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65" t="s">
        <v>225</v>
      </c>
      <c r="AU497" s="265" t="s">
        <v>85</v>
      </c>
      <c r="AV497" s="13" t="s">
        <v>83</v>
      </c>
      <c r="AW497" s="13" t="s">
        <v>32</v>
      </c>
      <c r="AX497" s="13" t="s">
        <v>76</v>
      </c>
      <c r="AY497" s="265" t="s">
        <v>156</v>
      </c>
    </row>
    <row r="498" spans="1:51" s="14" customFormat="1" ht="12">
      <c r="A498" s="14"/>
      <c r="B498" s="266"/>
      <c r="C498" s="267"/>
      <c r="D498" s="257" t="s">
        <v>225</v>
      </c>
      <c r="E498" s="268" t="s">
        <v>1</v>
      </c>
      <c r="F498" s="269" t="s">
        <v>293</v>
      </c>
      <c r="G498" s="267"/>
      <c r="H498" s="270">
        <v>3.57</v>
      </c>
      <c r="I498" s="271"/>
      <c r="J498" s="267"/>
      <c r="K498" s="267"/>
      <c r="L498" s="272"/>
      <c r="M498" s="273"/>
      <c r="N498" s="274"/>
      <c r="O498" s="274"/>
      <c r="P498" s="274"/>
      <c r="Q498" s="274"/>
      <c r="R498" s="274"/>
      <c r="S498" s="274"/>
      <c r="T498" s="275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76" t="s">
        <v>225</v>
      </c>
      <c r="AU498" s="276" t="s">
        <v>85</v>
      </c>
      <c r="AV498" s="14" t="s">
        <v>85</v>
      </c>
      <c r="AW498" s="14" t="s">
        <v>32</v>
      </c>
      <c r="AX498" s="14" t="s">
        <v>76</v>
      </c>
      <c r="AY498" s="276" t="s">
        <v>156</v>
      </c>
    </row>
    <row r="499" spans="1:51" s="13" customFormat="1" ht="12">
      <c r="A499" s="13"/>
      <c r="B499" s="255"/>
      <c r="C499" s="256"/>
      <c r="D499" s="257" t="s">
        <v>225</v>
      </c>
      <c r="E499" s="258" t="s">
        <v>1</v>
      </c>
      <c r="F499" s="259" t="s">
        <v>294</v>
      </c>
      <c r="G499" s="256"/>
      <c r="H499" s="258" t="s">
        <v>1</v>
      </c>
      <c r="I499" s="260"/>
      <c r="J499" s="256"/>
      <c r="K499" s="256"/>
      <c r="L499" s="261"/>
      <c r="M499" s="262"/>
      <c r="N499" s="263"/>
      <c r="O499" s="263"/>
      <c r="P499" s="263"/>
      <c r="Q499" s="263"/>
      <c r="R499" s="263"/>
      <c r="S499" s="263"/>
      <c r="T499" s="264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65" t="s">
        <v>225</v>
      </c>
      <c r="AU499" s="265" t="s">
        <v>85</v>
      </c>
      <c r="AV499" s="13" t="s">
        <v>83</v>
      </c>
      <c r="AW499" s="13" t="s">
        <v>32</v>
      </c>
      <c r="AX499" s="13" t="s">
        <v>76</v>
      </c>
      <c r="AY499" s="265" t="s">
        <v>156</v>
      </c>
    </row>
    <row r="500" spans="1:51" s="14" customFormat="1" ht="12">
      <c r="A500" s="14"/>
      <c r="B500" s="266"/>
      <c r="C500" s="267"/>
      <c r="D500" s="257" t="s">
        <v>225</v>
      </c>
      <c r="E500" s="268" t="s">
        <v>1</v>
      </c>
      <c r="F500" s="269" t="s">
        <v>295</v>
      </c>
      <c r="G500" s="267"/>
      <c r="H500" s="270">
        <v>3.77</v>
      </c>
      <c r="I500" s="271"/>
      <c r="J500" s="267"/>
      <c r="K500" s="267"/>
      <c r="L500" s="272"/>
      <c r="M500" s="273"/>
      <c r="N500" s="274"/>
      <c r="O500" s="274"/>
      <c r="P500" s="274"/>
      <c r="Q500" s="274"/>
      <c r="R500" s="274"/>
      <c r="S500" s="274"/>
      <c r="T500" s="275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76" t="s">
        <v>225</v>
      </c>
      <c r="AU500" s="276" t="s">
        <v>85</v>
      </c>
      <c r="AV500" s="14" t="s">
        <v>85</v>
      </c>
      <c r="AW500" s="14" t="s">
        <v>32</v>
      </c>
      <c r="AX500" s="14" t="s">
        <v>76</v>
      </c>
      <c r="AY500" s="276" t="s">
        <v>156</v>
      </c>
    </row>
    <row r="501" spans="1:51" s="15" customFormat="1" ht="12">
      <c r="A501" s="15"/>
      <c r="B501" s="277"/>
      <c r="C501" s="278"/>
      <c r="D501" s="257" t="s">
        <v>225</v>
      </c>
      <c r="E501" s="279" t="s">
        <v>1</v>
      </c>
      <c r="F501" s="280" t="s">
        <v>228</v>
      </c>
      <c r="G501" s="278"/>
      <c r="H501" s="281">
        <v>69.55</v>
      </c>
      <c r="I501" s="282"/>
      <c r="J501" s="278"/>
      <c r="K501" s="278"/>
      <c r="L501" s="283"/>
      <c r="M501" s="284"/>
      <c r="N501" s="285"/>
      <c r="O501" s="285"/>
      <c r="P501" s="285"/>
      <c r="Q501" s="285"/>
      <c r="R501" s="285"/>
      <c r="S501" s="285"/>
      <c r="T501" s="286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T501" s="287" t="s">
        <v>225</v>
      </c>
      <c r="AU501" s="287" t="s">
        <v>85</v>
      </c>
      <c r="AV501" s="15" t="s">
        <v>173</v>
      </c>
      <c r="AW501" s="15" t="s">
        <v>32</v>
      </c>
      <c r="AX501" s="15" t="s">
        <v>83</v>
      </c>
      <c r="AY501" s="287" t="s">
        <v>156</v>
      </c>
    </row>
    <row r="502" spans="1:65" s="2" customFormat="1" ht="21.75" customHeight="1">
      <c r="A502" s="39"/>
      <c r="B502" s="40"/>
      <c r="C502" s="227" t="s">
        <v>569</v>
      </c>
      <c r="D502" s="227" t="s">
        <v>159</v>
      </c>
      <c r="E502" s="228" t="s">
        <v>570</v>
      </c>
      <c r="F502" s="229" t="s">
        <v>571</v>
      </c>
      <c r="G502" s="230" t="s">
        <v>342</v>
      </c>
      <c r="H502" s="231">
        <v>80.54</v>
      </c>
      <c r="I502" s="232"/>
      <c r="J502" s="233">
        <f>ROUND(I502*H502,2)</f>
        <v>0</v>
      </c>
      <c r="K502" s="229" t="s">
        <v>218</v>
      </c>
      <c r="L502" s="45"/>
      <c r="M502" s="234" t="s">
        <v>1</v>
      </c>
      <c r="N502" s="235" t="s">
        <v>41</v>
      </c>
      <c r="O502" s="92"/>
      <c r="P502" s="236">
        <f>O502*H502</f>
        <v>0</v>
      </c>
      <c r="Q502" s="236">
        <v>0</v>
      </c>
      <c r="R502" s="236">
        <f>Q502*H502</f>
        <v>0</v>
      </c>
      <c r="S502" s="236">
        <v>0.0003</v>
      </c>
      <c r="T502" s="237">
        <f>S502*H502</f>
        <v>0.024162</v>
      </c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R502" s="238" t="s">
        <v>335</v>
      </c>
      <c r="AT502" s="238" t="s">
        <v>159</v>
      </c>
      <c r="AU502" s="238" t="s">
        <v>85</v>
      </c>
      <c r="AY502" s="18" t="s">
        <v>156</v>
      </c>
      <c r="BE502" s="239">
        <f>IF(N502="základní",J502,0)</f>
        <v>0</v>
      </c>
      <c r="BF502" s="239">
        <f>IF(N502="snížená",J502,0)</f>
        <v>0</v>
      </c>
      <c r="BG502" s="239">
        <f>IF(N502="zákl. přenesená",J502,0)</f>
        <v>0</v>
      </c>
      <c r="BH502" s="239">
        <f>IF(N502="sníž. přenesená",J502,0)</f>
        <v>0</v>
      </c>
      <c r="BI502" s="239">
        <f>IF(N502="nulová",J502,0)</f>
        <v>0</v>
      </c>
      <c r="BJ502" s="18" t="s">
        <v>83</v>
      </c>
      <c r="BK502" s="239">
        <f>ROUND(I502*H502,2)</f>
        <v>0</v>
      </c>
      <c r="BL502" s="18" t="s">
        <v>335</v>
      </c>
      <c r="BM502" s="238" t="s">
        <v>572</v>
      </c>
    </row>
    <row r="503" spans="1:51" s="13" customFormat="1" ht="12">
      <c r="A503" s="13"/>
      <c r="B503" s="255"/>
      <c r="C503" s="256"/>
      <c r="D503" s="257" t="s">
        <v>225</v>
      </c>
      <c r="E503" s="258" t="s">
        <v>1</v>
      </c>
      <c r="F503" s="259" t="s">
        <v>278</v>
      </c>
      <c r="G503" s="256"/>
      <c r="H503" s="258" t="s">
        <v>1</v>
      </c>
      <c r="I503" s="260"/>
      <c r="J503" s="256"/>
      <c r="K503" s="256"/>
      <c r="L503" s="261"/>
      <c r="M503" s="262"/>
      <c r="N503" s="263"/>
      <c r="O503" s="263"/>
      <c r="P503" s="263"/>
      <c r="Q503" s="263"/>
      <c r="R503" s="263"/>
      <c r="S503" s="263"/>
      <c r="T503" s="264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65" t="s">
        <v>225</v>
      </c>
      <c r="AU503" s="265" t="s">
        <v>85</v>
      </c>
      <c r="AV503" s="13" t="s">
        <v>83</v>
      </c>
      <c r="AW503" s="13" t="s">
        <v>32</v>
      </c>
      <c r="AX503" s="13" t="s">
        <v>76</v>
      </c>
      <c r="AY503" s="265" t="s">
        <v>156</v>
      </c>
    </row>
    <row r="504" spans="1:51" s="14" customFormat="1" ht="12">
      <c r="A504" s="14"/>
      <c r="B504" s="266"/>
      <c r="C504" s="267"/>
      <c r="D504" s="257" t="s">
        <v>225</v>
      </c>
      <c r="E504" s="268" t="s">
        <v>1</v>
      </c>
      <c r="F504" s="269" t="s">
        <v>573</v>
      </c>
      <c r="G504" s="267"/>
      <c r="H504" s="270">
        <v>23.78</v>
      </c>
      <c r="I504" s="271"/>
      <c r="J504" s="267"/>
      <c r="K504" s="267"/>
      <c r="L504" s="272"/>
      <c r="M504" s="273"/>
      <c r="N504" s="274"/>
      <c r="O504" s="274"/>
      <c r="P504" s="274"/>
      <c r="Q504" s="274"/>
      <c r="R504" s="274"/>
      <c r="S504" s="274"/>
      <c r="T504" s="275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76" t="s">
        <v>225</v>
      </c>
      <c r="AU504" s="276" t="s">
        <v>85</v>
      </c>
      <c r="AV504" s="14" t="s">
        <v>85</v>
      </c>
      <c r="AW504" s="14" t="s">
        <v>32</v>
      </c>
      <c r="AX504" s="14" t="s">
        <v>76</v>
      </c>
      <c r="AY504" s="276" t="s">
        <v>156</v>
      </c>
    </row>
    <row r="505" spans="1:51" s="13" customFormat="1" ht="12">
      <c r="A505" s="13"/>
      <c r="B505" s="255"/>
      <c r="C505" s="256"/>
      <c r="D505" s="257" t="s">
        <v>225</v>
      </c>
      <c r="E505" s="258" t="s">
        <v>1</v>
      </c>
      <c r="F505" s="259" t="s">
        <v>280</v>
      </c>
      <c r="G505" s="256"/>
      <c r="H505" s="258" t="s">
        <v>1</v>
      </c>
      <c r="I505" s="260"/>
      <c r="J505" s="256"/>
      <c r="K505" s="256"/>
      <c r="L505" s="261"/>
      <c r="M505" s="262"/>
      <c r="N505" s="263"/>
      <c r="O505" s="263"/>
      <c r="P505" s="263"/>
      <c r="Q505" s="263"/>
      <c r="R505" s="263"/>
      <c r="S505" s="263"/>
      <c r="T505" s="264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65" t="s">
        <v>225</v>
      </c>
      <c r="AU505" s="265" t="s">
        <v>85</v>
      </c>
      <c r="AV505" s="13" t="s">
        <v>83</v>
      </c>
      <c r="AW505" s="13" t="s">
        <v>32</v>
      </c>
      <c r="AX505" s="13" t="s">
        <v>76</v>
      </c>
      <c r="AY505" s="265" t="s">
        <v>156</v>
      </c>
    </row>
    <row r="506" spans="1:51" s="14" customFormat="1" ht="12">
      <c r="A506" s="14"/>
      <c r="B506" s="266"/>
      <c r="C506" s="267"/>
      <c r="D506" s="257" t="s">
        <v>225</v>
      </c>
      <c r="E506" s="268" t="s">
        <v>1</v>
      </c>
      <c r="F506" s="269" t="s">
        <v>574</v>
      </c>
      <c r="G506" s="267"/>
      <c r="H506" s="270">
        <v>20.88</v>
      </c>
      <c r="I506" s="271"/>
      <c r="J506" s="267"/>
      <c r="K506" s="267"/>
      <c r="L506" s="272"/>
      <c r="M506" s="273"/>
      <c r="N506" s="274"/>
      <c r="O506" s="274"/>
      <c r="P506" s="274"/>
      <c r="Q506" s="274"/>
      <c r="R506" s="274"/>
      <c r="S506" s="274"/>
      <c r="T506" s="275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76" t="s">
        <v>225</v>
      </c>
      <c r="AU506" s="276" t="s">
        <v>85</v>
      </c>
      <c r="AV506" s="14" t="s">
        <v>85</v>
      </c>
      <c r="AW506" s="14" t="s">
        <v>32</v>
      </c>
      <c r="AX506" s="14" t="s">
        <v>76</v>
      </c>
      <c r="AY506" s="276" t="s">
        <v>156</v>
      </c>
    </row>
    <row r="507" spans="1:51" s="13" customFormat="1" ht="12">
      <c r="A507" s="13"/>
      <c r="B507" s="255"/>
      <c r="C507" s="256"/>
      <c r="D507" s="257" t="s">
        <v>225</v>
      </c>
      <c r="E507" s="258" t="s">
        <v>1</v>
      </c>
      <c r="F507" s="259" t="s">
        <v>286</v>
      </c>
      <c r="G507" s="256"/>
      <c r="H507" s="258" t="s">
        <v>1</v>
      </c>
      <c r="I507" s="260"/>
      <c r="J507" s="256"/>
      <c r="K507" s="256"/>
      <c r="L507" s="261"/>
      <c r="M507" s="262"/>
      <c r="N507" s="263"/>
      <c r="O507" s="263"/>
      <c r="P507" s="263"/>
      <c r="Q507" s="263"/>
      <c r="R507" s="263"/>
      <c r="S507" s="263"/>
      <c r="T507" s="264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65" t="s">
        <v>225</v>
      </c>
      <c r="AU507" s="265" t="s">
        <v>85</v>
      </c>
      <c r="AV507" s="13" t="s">
        <v>83</v>
      </c>
      <c r="AW507" s="13" t="s">
        <v>32</v>
      </c>
      <c r="AX507" s="13" t="s">
        <v>76</v>
      </c>
      <c r="AY507" s="265" t="s">
        <v>156</v>
      </c>
    </row>
    <row r="508" spans="1:51" s="14" customFormat="1" ht="12">
      <c r="A508" s="14"/>
      <c r="B508" s="266"/>
      <c r="C508" s="267"/>
      <c r="D508" s="257" t="s">
        <v>225</v>
      </c>
      <c r="E508" s="268" t="s">
        <v>1</v>
      </c>
      <c r="F508" s="269" t="s">
        <v>575</v>
      </c>
      <c r="G508" s="267"/>
      <c r="H508" s="270">
        <v>10.46</v>
      </c>
      <c r="I508" s="271"/>
      <c r="J508" s="267"/>
      <c r="K508" s="267"/>
      <c r="L508" s="272"/>
      <c r="M508" s="273"/>
      <c r="N508" s="274"/>
      <c r="O508" s="274"/>
      <c r="P508" s="274"/>
      <c r="Q508" s="274"/>
      <c r="R508" s="274"/>
      <c r="S508" s="274"/>
      <c r="T508" s="275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76" t="s">
        <v>225</v>
      </c>
      <c r="AU508" s="276" t="s">
        <v>85</v>
      </c>
      <c r="AV508" s="14" t="s">
        <v>85</v>
      </c>
      <c r="AW508" s="14" t="s">
        <v>32</v>
      </c>
      <c r="AX508" s="14" t="s">
        <v>76</v>
      </c>
      <c r="AY508" s="276" t="s">
        <v>156</v>
      </c>
    </row>
    <row r="509" spans="1:51" s="13" customFormat="1" ht="12">
      <c r="A509" s="13"/>
      <c r="B509" s="255"/>
      <c r="C509" s="256"/>
      <c r="D509" s="257" t="s">
        <v>225</v>
      </c>
      <c r="E509" s="258" t="s">
        <v>1</v>
      </c>
      <c r="F509" s="259" t="s">
        <v>288</v>
      </c>
      <c r="G509" s="256"/>
      <c r="H509" s="258" t="s">
        <v>1</v>
      </c>
      <c r="I509" s="260"/>
      <c r="J509" s="256"/>
      <c r="K509" s="256"/>
      <c r="L509" s="261"/>
      <c r="M509" s="262"/>
      <c r="N509" s="263"/>
      <c r="O509" s="263"/>
      <c r="P509" s="263"/>
      <c r="Q509" s="263"/>
      <c r="R509" s="263"/>
      <c r="S509" s="263"/>
      <c r="T509" s="264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65" t="s">
        <v>225</v>
      </c>
      <c r="AU509" s="265" t="s">
        <v>85</v>
      </c>
      <c r="AV509" s="13" t="s">
        <v>83</v>
      </c>
      <c r="AW509" s="13" t="s">
        <v>32</v>
      </c>
      <c r="AX509" s="13" t="s">
        <v>76</v>
      </c>
      <c r="AY509" s="265" t="s">
        <v>156</v>
      </c>
    </row>
    <row r="510" spans="1:51" s="14" customFormat="1" ht="12">
      <c r="A510" s="14"/>
      <c r="B510" s="266"/>
      <c r="C510" s="267"/>
      <c r="D510" s="257" t="s">
        <v>225</v>
      </c>
      <c r="E510" s="268" t="s">
        <v>1</v>
      </c>
      <c r="F510" s="269" t="s">
        <v>576</v>
      </c>
      <c r="G510" s="267"/>
      <c r="H510" s="270">
        <v>9.9</v>
      </c>
      <c r="I510" s="271"/>
      <c r="J510" s="267"/>
      <c r="K510" s="267"/>
      <c r="L510" s="272"/>
      <c r="M510" s="273"/>
      <c r="N510" s="274"/>
      <c r="O510" s="274"/>
      <c r="P510" s="274"/>
      <c r="Q510" s="274"/>
      <c r="R510" s="274"/>
      <c r="S510" s="274"/>
      <c r="T510" s="275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76" t="s">
        <v>225</v>
      </c>
      <c r="AU510" s="276" t="s">
        <v>85</v>
      </c>
      <c r="AV510" s="14" t="s">
        <v>85</v>
      </c>
      <c r="AW510" s="14" t="s">
        <v>32</v>
      </c>
      <c r="AX510" s="14" t="s">
        <v>76</v>
      </c>
      <c r="AY510" s="276" t="s">
        <v>156</v>
      </c>
    </row>
    <row r="511" spans="1:51" s="13" customFormat="1" ht="12">
      <c r="A511" s="13"/>
      <c r="B511" s="255"/>
      <c r="C511" s="256"/>
      <c r="D511" s="257" t="s">
        <v>225</v>
      </c>
      <c r="E511" s="258" t="s">
        <v>1</v>
      </c>
      <c r="F511" s="259" t="s">
        <v>292</v>
      </c>
      <c r="G511" s="256"/>
      <c r="H511" s="258" t="s">
        <v>1</v>
      </c>
      <c r="I511" s="260"/>
      <c r="J511" s="256"/>
      <c r="K511" s="256"/>
      <c r="L511" s="261"/>
      <c r="M511" s="262"/>
      <c r="N511" s="263"/>
      <c r="O511" s="263"/>
      <c r="P511" s="263"/>
      <c r="Q511" s="263"/>
      <c r="R511" s="263"/>
      <c r="S511" s="263"/>
      <c r="T511" s="264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65" t="s">
        <v>225</v>
      </c>
      <c r="AU511" s="265" t="s">
        <v>85</v>
      </c>
      <c r="AV511" s="13" t="s">
        <v>83</v>
      </c>
      <c r="AW511" s="13" t="s">
        <v>32</v>
      </c>
      <c r="AX511" s="13" t="s">
        <v>76</v>
      </c>
      <c r="AY511" s="265" t="s">
        <v>156</v>
      </c>
    </row>
    <row r="512" spans="1:51" s="14" customFormat="1" ht="12">
      <c r="A512" s="14"/>
      <c r="B512" s="266"/>
      <c r="C512" s="267"/>
      <c r="D512" s="257" t="s">
        <v>225</v>
      </c>
      <c r="E512" s="268" t="s">
        <v>1</v>
      </c>
      <c r="F512" s="269" t="s">
        <v>577</v>
      </c>
      <c r="G512" s="267"/>
      <c r="H512" s="270">
        <v>7.66</v>
      </c>
      <c r="I512" s="271"/>
      <c r="J512" s="267"/>
      <c r="K512" s="267"/>
      <c r="L512" s="272"/>
      <c r="M512" s="273"/>
      <c r="N512" s="274"/>
      <c r="O512" s="274"/>
      <c r="P512" s="274"/>
      <c r="Q512" s="274"/>
      <c r="R512" s="274"/>
      <c r="S512" s="274"/>
      <c r="T512" s="275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76" t="s">
        <v>225</v>
      </c>
      <c r="AU512" s="276" t="s">
        <v>85</v>
      </c>
      <c r="AV512" s="14" t="s">
        <v>85</v>
      </c>
      <c r="AW512" s="14" t="s">
        <v>32</v>
      </c>
      <c r="AX512" s="14" t="s">
        <v>76</v>
      </c>
      <c r="AY512" s="276" t="s">
        <v>156</v>
      </c>
    </row>
    <row r="513" spans="1:51" s="13" customFormat="1" ht="12">
      <c r="A513" s="13"/>
      <c r="B513" s="255"/>
      <c r="C513" s="256"/>
      <c r="D513" s="257" t="s">
        <v>225</v>
      </c>
      <c r="E513" s="258" t="s">
        <v>1</v>
      </c>
      <c r="F513" s="259" t="s">
        <v>294</v>
      </c>
      <c r="G513" s="256"/>
      <c r="H513" s="258" t="s">
        <v>1</v>
      </c>
      <c r="I513" s="260"/>
      <c r="J513" s="256"/>
      <c r="K513" s="256"/>
      <c r="L513" s="261"/>
      <c r="M513" s="262"/>
      <c r="N513" s="263"/>
      <c r="O513" s="263"/>
      <c r="P513" s="263"/>
      <c r="Q513" s="263"/>
      <c r="R513" s="263"/>
      <c r="S513" s="263"/>
      <c r="T513" s="264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65" t="s">
        <v>225</v>
      </c>
      <c r="AU513" s="265" t="s">
        <v>85</v>
      </c>
      <c r="AV513" s="13" t="s">
        <v>83</v>
      </c>
      <c r="AW513" s="13" t="s">
        <v>32</v>
      </c>
      <c r="AX513" s="13" t="s">
        <v>76</v>
      </c>
      <c r="AY513" s="265" t="s">
        <v>156</v>
      </c>
    </row>
    <row r="514" spans="1:51" s="14" customFormat="1" ht="12">
      <c r="A514" s="14"/>
      <c r="B514" s="266"/>
      <c r="C514" s="267"/>
      <c r="D514" s="257" t="s">
        <v>225</v>
      </c>
      <c r="E514" s="268" t="s">
        <v>1</v>
      </c>
      <c r="F514" s="269" t="s">
        <v>578</v>
      </c>
      <c r="G514" s="267"/>
      <c r="H514" s="270">
        <v>7.86</v>
      </c>
      <c r="I514" s="271"/>
      <c r="J514" s="267"/>
      <c r="K514" s="267"/>
      <c r="L514" s="272"/>
      <c r="M514" s="273"/>
      <c r="N514" s="274"/>
      <c r="O514" s="274"/>
      <c r="P514" s="274"/>
      <c r="Q514" s="274"/>
      <c r="R514" s="274"/>
      <c r="S514" s="274"/>
      <c r="T514" s="275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76" t="s">
        <v>225</v>
      </c>
      <c r="AU514" s="276" t="s">
        <v>85</v>
      </c>
      <c r="AV514" s="14" t="s">
        <v>85</v>
      </c>
      <c r="AW514" s="14" t="s">
        <v>32</v>
      </c>
      <c r="AX514" s="14" t="s">
        <v>76</v>
      </c>
      <c r="AY514" s="276" t="s">
        <v>156</v>
      </c>
    </row>
    <row r="515" spans="1:51" s="15" customFormat="1" ht="12">
      <c r="A515" s="15"/>
      <c r="B515" s="277"/>
      <c r="C515" s="278"/>
      <c r="D515" s="257" t="s">
        <v>225</v>
      </c>
      <c r="E515" s="279" t="s">
        <v>1</v>
      </c>
      <c r="F515" s="280" t="s">
        <v>228</v>
      </c>
      <c r="G515" s="278"/>
      <c r="H515" s="281">
        <v>80.53999999999999</v>
      </c>
      <c r="I515" s="282"/>
      <c r="J515" s="278"/>
      <c r="K515" s="278"/>
      <c r="L515" s="283"/>
      <c r="M515" s="284"/>
      <c r="N515" s="285"/>
      <c r="O515" s="285"/>
      <c r="P515" s="285"/>
      <c r="Q515" s="285"/>
      <c r="R515" s="285"/>
      <c r="S515" s="285"/>
      <c r="T515" s="286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T515" s="287" t="s">
        <v>225</v>
      </c>
      <c r="AU515" s="287" t="s">
        <v>85</v>
      </c>
      <c r="AV515" s="15" t="s">
        <v>173</v>
      </c>
      <c r="AW515" s="15" t="s">
        <v>32</v>
      </c>
      <c r="AX515" s="15" t="s">
        <v>83</v>
      </c>
      <c r="AY515" s="287" t="s">
        <v>156</v>
      </c>
    </row>
    <row r="516" spans="1:65" s="2" customFormat="1" ht="16.5" customHeight="1">
      <c r="A516" s="39"/>
      <c r="B516" s="40"/>
      <c r="C516" s="227" t="s">
        <v>579</v>
      </c>
      <c r="D516" s="227" t="s">
        <v>159</v>
      </c>
      <c r="E516" s="228" t="s">
        <v>580</v>
      </c>
      <c r="F516" s="229" t="s">
        <v>581</v>
      </c>
      <c r="G516" s="230" t="s">
        <v>237</v>
      </c>
      <c r="H516" s="231">
        <v>69.55</v>
      </c>
      <c r="I516" s="232"/>
      <c r="J516" s="233">
        <f>ROUND(I516*H516,2)</f>
        <v>0</v>
      </c>
      <c r="K516" s="229" t="s">
        <v>218</v>
      </c>
      <c r="L516" s="45"/>
      <c r="M516" s="234" t="s">
        <v>1</v>
      </c>
      <c r="N516" s="235" t="s">
        <v>41</v>
      </c>
      <c r="O516" s="92"/>
      <c r="P516" s="236">
        <f>O516*H516</f>
        <v>0</v>
      </c>
      <c r="Q516" s="236">
        <v>0</v>
      </c>
      <c r="R516" s="236">
        <f>Q516*H516</f>
        <v>0</v>
      </c>
      <c r="S516" s="236">
        <v>0</v>
      </c>
      <c r="T516" s="237">
        <f>S516*H516</f>
        <v>0</v>
      </c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R516" s="238" t="s">
        <v>335</v>
      </c>
      <c r="AT516" s="238" t="s">
        <v>159</v>
      </c>
      <c r="AU516" s="238" t="s">
        <v>85</v>
      </c>
      <c r="AY516" s="18" t="s">
        <v>156</v>
      </c>
      <c r="BE516" s="239">
        <f>IF(N516="základní",J516,0)</f>
        <v>0</v>
      </c>
      <c r="BF516" s="239">
        <f>IF(N516="snížená",J516,0)</f>
        <v>0</v>
      </c>
      <c r="BG516" s="239">
        <f>IF(N516="zákl. přenesená",J516,0)</f>
        <v>0</v>
      </c>
      <c r="BH516" s="239">
        <f>IF(N516="sníž. přenesená",J516,0)</f>
        <v>0</v>
      </c>
      <c r="BI516" s="239">
        <f>IF(N516="nulová",J516,0)</f>
        <v>0</v>
      </c>
      <c r="BJ516" s="18" t="s">
        <v>83</v>
      </c>
      <c r="BK516" s="239">
        <f>ROUND(I516*H516,2)</f>
        <v>0</v>
      </c>
      <c r="BL516" s="18" t="s">
        <v>335</v>
      </c>
      <c r="BM516" s="238" t="s">
        <v>582</v>
      </c>
    </row>
    <row r="517" spans="1:63" s="12" customFormat="1" ht="22.8" customHeight="1">
      <c r="A517" s="12"/>
      <c r="B517" s="211"/>
      <c r="C517" s="212"/>
      <c r="D517" s="213" t="s">
        <v>75</v>
      </c>
      <c r="E517" s="225" t="s">
        <v>583</v>
      </c>
      <c r="F517" s="225" t="s">
        <v>584</v>
      </c>
      <c r="G517" s="212"/>
      <c r="H517" s="212"/>
      <c r="I517" s="215"/>
      <c r="J517" s="226">
        <f>BK517</f>
        <v>0</v>
      </c>
      <c r="K517" s="212"/>
      <c r="L517" s="217"/>
      <c r="M517" s="218"/>
      <c r="N517" s="219"/>
      <c r="O517" s="219"/>
      <c r="P517" s="220">
        <f>SUM(P518:P528)</f>
        <v>0</v>
      </c>
      <c r="Q517" s="219"/>
      <c r="R517" s="220">
        <f>SUM(R518:R528)</f>
        <v>0</v>
      </c>
      <c r="S517" s="219"/>
      <c r="T517" s="221">
        <f>SUM(T518:T528)</f>
        <v>0</v>
      </c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R517" s="222" t="s">
        <v>85</v>
      </c>
      <c r="AT517" s="223" t="s">
        <v>75</v>
      </c>
      <c r="AU517" s="223" t="s">
        <v>83</v>
      </c>
      <c r="AY517" s="222" t="s">
        <v>156</v>
      </c>
      <c r="BK517" s="224">
        <f>SUM(BK518:BK528)</f>
        <v>0</v>
      </c>
    </row>
    <row r="518" spans="1:65" s="2" customFormat="1" ht="21.75" customHeight="1">
      <c r="A518" s="39"/>
      <c r="B518" s="40"/>
      <c r="C518" s="227" t="s">
        <v>585</v>
      </c>
      <c r="D518" s="227" t="s">
        <v>159</v>
      </c>
      <c r="E518" s="228" t="s">
        <v>586</v>
      </c>
      <c r="F518" s="229" t="s">
        <v>587</v>
      </c>
      <c r="G518" s="230" t="s">
        <v>237</v>
      </c>
      <c r="H518" s="231">
        <v>666.3</v>
      </c>
      <c r="I518" s="232"/>
      <c r="J518" s="233">
        <f>ROUND(I518*H518,2)</f>
        <v>0</v>
      </c>
      <c r="K518" s="229" t="s">
        <v>218</v>
      </c>
      <c r="L518" s="45"/>
      <c r="M518" s="234" t="s">
        <v>1</v>
      </c>
      <c r="N518" s="235" t="s">
        <v>41</v>
      </c>
      <c r="O518" s="92"/>
      <c r="P518" s="236">
        <f>O518*H518</f>
        <v>0</v>
      </c>
      <c r="Q518" s="236">
        <v>0</v>
      </c>
      <c r="R518" s="236">
        <f>Q518*H518</f>
        <v>0</v>
      </c>
      <c r="S518" s="236">
        <v>0</v>
      </c>
      <c r="T518" s="237">
        <f>S518*H518</f>
        <v>0</v>
      </c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R518" s="238" t="s">
        <v>173</v>
      </c>
      <c r="AT518" s="238" t="s">
        <v>159</v>
      </c>
      <c r="AU518" s="238" t="s">
        <v>85</v>
      </c>
      <c r="AY518" s="18" t="s">
        <v>156</v>
      </c>
      <c r="BE518" s="239">
        <f>IF(N518="základní",J518,0)</f>
        <v>0</v>
      </c>
      <c r="BF518" s="239">
        <f>IF(N518="snížená",J518,0)</f>
        <v>0</v>
      </c>
      <c r="BG518" s="239">
        <f>IF(N518="zákl. přenesená",J518,0)</f>
        <v>0</v>
      </c>
      <c r="BH518" s="239">
        <f>IF(N518="sníž. přenesená",J518,0)</f>
        <v>0</v>
      </c>
      <c r="BI518" s="239">
        <f>IF(N518="nulová",J518,0)</f>
        <v>0</v>
      </c>
      <c r="BJ518" s="18" t="s">
        <v>83</v>
      </c>
      <c r="BK518" s="239">
        <f>ROUND(I518*H518,2)</f>
        <v>0</v>
      </c>
      <c r="BL518" s="18" t="s">
        <v>173</v>
      </c>
      <c r="BM518" s="238" t="s">
        <v>588</v>
      </c>
    </row>
    <row r="519" spans="1:51" s="13" customFormat="1" ht="12">
      <c r="A519" s="13"/>
      <c r="B519" s="255"/>
      <c r="C519" s="256"/>
      <c r="D519" s="257" t="s">
        <v>225</v>
      </c>
      <c r="E519" s="258" t="s">
        <v>1</v>
      </c>
      <c r="F519" s="259" t="s">
        <v>589</v>
      </c>
      <c r="G519" s="256"/>
      <c r="H519" s="258" t="s">
        <v>1</v>
      </c>
      <c r="I519" s="260"/>
      <c r="J519" s="256"/>
      <c r="K519" s="256"/>
      <c r="L519" s="261"/>
      <c r="M519" s="262"/>
      <c r="N519" s="263"/>
      <c r="O519" s="263"/>
      <c r="P519" s="263"/>
      <c r="Q519" s="263"/>
      <c r="R519" s="263"/>
      <c r="S519" s="263"/>
      <c r="T519" s="264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65" t="s">
        <v>225</v>
      </c>
      <c r="AU519" s="265" t="s">
        <v>85</v>
      </c>
      <c r="AV519" s="13" t="s">
        <v>83</v>
      </c>
      <c r="AW519" s="13" t="s">
        <v>32</v>
      </c>
      <c r="AX519" s="13" t="s">
        <v>76</v>
      </c>
      <c r="AY519" s="265" t="s">
        <v>156</v>
      </c>
    </row>
    <row r="520" spans="1:51" s="13" customFormat="1" ht="12">
      <c r="A520" s="13"/>
      <c r="B520" s="255"/>
      <c r="C520" s="256"/>
      <c r="D520" s="257" t="s">
        <v>225</v>
      </c>
      <c r="E520" s="258" t="s">
        <v>1</v>
      </c>
      <c r="F520" s="259" t="s">
        <v>590</v>
      </c>
      <c r="G520" s="256"/>
      <c r="H520" s="258" t="s">
        <v>1</v>
      </c>
      <c r="I520" s="260"/>
      <c r="J520" s="256"/>
      <c r="K520" s="256"/>
      <c r="L520" s="261"/>
      <c r="M520" s="262"/>
      <c r="N520" s="263"/>
      <c r="O520" s="263"/>
      <c r="P520" s="263"/>
      <c r="Q520" s="263"/>
      <c r="R520" s="263"/>
      <c r="S520" s="263"/>
      <c r="T520" s="264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65" t="s">
        <v>225</v>
      </c>
      <c r="AU520" s="265" t="s">
        <v>85</v>
      </c>
      <c r="AV520" s="13" t="s">
        <v>83</v>
      </c>
      <c r="AW520" s="13" t="s">
        <v>32</v>
      </c>
      <c r="AX520" s="13" t="s">
        <v>76</v>
      </c>
      <c r="AY520" s="265" t="s">
        <v>156</v>
      </c>
    </row>
    <row r="521" spans="1:51" s="14" customFormat="1" ht="12">
      <c r="A521" s="14"/>
      <c r="B521" s="266"/>
      <c r="C521" s="267"/>
      <c r="D521" s="257" t="s">
        <v>225</v>
      </c>
      <c r="E521" s="268" t="s">
        <v>1</v>
      </c>
      <c r="F521" s="269" t="s">
        <v>591</v>
      </c>
      <c r="G521" s="267"/>
      <c r="H521" s="270">
        <v>134.4</v>
      </c>
      <c r="I521" s="271"/>
      <c r="J521" s="267"/>
      <c r="K521" s="267"/>
      <c r="L521" s="272"/>
      <c r="M521" s="273"/>
      <c r="N521" s="274"/>
      <c r="O521" s="274"/>
      <c r="P521" s="274"/>
      <c r="Q521" s="274"/>
      <c r="R521" s="274"/>
      <c r="S521" s="274"/>
      <c r="T521" s="275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T521" s="276" t="s">
        <v>225</v>
      </c>
      <c r="AU521" s="276" t="s">
        <v>85</v>
      </c>
      <c r="AV521" s="14" t="s">
        <v>85</v>
      </c>
      <c r="AW521" s="14" t="s">
        <v>32</v>
      </c>
      <c r="AX521" s="14" t="s">
        <v>76</v>
      </c>
      <c r="AY521" s="276" t="s">
        <v>156</v>
      </c>
    </row>
    <row r="522" spans="1:51" s="13" customFormat="1" ht="12">
      <c r="A522" s="13"/>
      <c r="B522" s="255"/>
      <c r="C522" s="256"/>
      <c r="D522" s="257" t="s">
        <v>225</v>
      </c>
      <c r="E522" s="258" t="s">
        <v>1</v>
      </c>
      <c r="F522" s="259" t="s">
        <v>592</v>
      </c>
      <c r="G522" s="256"/>
      <c r="H522" s="258" t="s">
        <v>1</v>
      </c>
      <c r="I522" s="260"/>
      <c r="J522" s="256"/>
      <c r="K522" s="256"/>
      <c r="L522" s="261"/>
      <c r="M522" s="262"/>
      <c r="N522" s="263"/>
      <c r="O522" s="263"/>
      <c r="P522" s="263"/>
      <c r="Q522" s="263"/>
      <c r="R522" s="263"/>
      <c r="S522" s="263"/>
      <c r="T522" s="264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65" t="s">
        <v>225</v>
      </c>
      <c r="AU522" s="265" t="s">
        <v>85</v>
      </c>
      <c r="AV522" s="13" t="s">
        <v>83</v>
      </c>
      <c r="AW522" s="13" t="s">
        <v>32</v>
      </c>
      <c r="AX522" s="13" t="s">
        <v>76</v>
      </c>
      <c r="AY522" s="265" t="s">
        <v>156</v>
      </c>
    </row>
    <row r="523" spans="1:51" s="14" customFormat="1" ht="12">
      <c r="A523" s="14"/>
      <c r="B523" s="266"/>
      <c r="C523" s="267"/>
      <c r="D523" s="257" t="s">
        <v>225</v>
      </c>
      <c r="E523" s="268" t="s">
        <v>1</v>
      </c>
      <c r="F523" s="269" t="s">
        <v>593</v>
      </c>
      <c r="G523" s="267"/>
      <c r="H523" s="270">
        <v>485.1</v>
      </c>
      <c r="I523" s="271"/>
      <c r="J523" s="267"/>
      <c r="K523" s="267"/>
      <c r="L523" s="272"/>
      <c r="M523" s="273"/>
      <c r="N523" s="274"/>
      <c r="O523" s="274"/>
      <c r="P523" s="274"/>
      <c r="Q523" s="274"/>
      <c r="R523" s="274"/>
      <c r="S523" s="274"/>
      <c r="T523" s="275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76" t="s">
        <v>225</v>
      </c>
      <c r="AU523" s="276" t="s">
        <v>85</v>
      </c>
      <c r="AV523" s="14" t="s">
        <v>85</v>
      </c>
      <c r="AW523" s="14" t="s">
        <v>32</v>
      </c>
      <c r="AX523" s="14" t="s">
        <v>76</v>
      </c>
      <c r="AY523" s="276" t="s">
        <v>156</v>
      </c>
    </row>
    <row r="524" spans="1:51" s="13" customFormat="1" ht="12">
      <c r="A524" s="13"/>
      <c r="B524" s="255"/>
      <c r="C524" s="256"/>
      <c r="D524" s="257" t="s">
        <v>225</v>
      </c>
      <c r="E524" s="258" t="s">
        <v>1</v>
      </c>
      <c r="F524" s="259" t="s">
        <v>594</v>
      </c>
      <c r="G524" s="256"/>
      <c r="H524" s="258" t="s">
        <v>1</v>
      </c>
      <c r="I524" s="260"/>
      <c r="J524" s="256"/>
      <c r="K524" s="256"/>
      <c r="L524" s="261"/>
      <c r="M524" s="262"/>
      <c r="N524" s="263"/>
      <c r="O524" s="263"/>
      <c r="P524" s="263"/>
      <c r="Q524" s="263"/>
      <c r="R524" s="263"/>
      <c r="S524" s="263"/>
      <c r="T524" s="264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65" t="s">
        <v>225</v>
      </c>
      <c r="AU524" s="265" t="s">
        <v>85</v>
      </c>
      <c r="AV524" s="13" t="s">
        <v>83</v>
      </c>
      <c r="AW524" s="13" t="s">
        <v>32</v>
      </c>
      <c r="AX524" s="13" t="s">
        <v>76</v>
      </c>
      <c r="AY524" s="265" t="s">
        <v>156</v>
      </c>
    </row>
    <row r="525" spans="1:51" s="14" customFormat="1" ht="12">
      <c r="A525" s="14"/>
      <c r="B525" s="266"/>
      <c r="C525" s="267"/>
      <c r="D525" s="257" t="s">
        <v>225</v>
      </c>
      <c r="E525" s="268" t="s">
        <v>1</v>
      </c>
      <c r="F525" s="269" t="s">
        <v>595</v>
      </c>
      <c r="G525" s="267"/>
      <c r="H525" s="270">
        <v>18</v>
      </c>
      <c r="I525" s="271"/>
      <c r="J525" s="267"/>
      <c r="K525" s="267"/>
      <c r="L525" s="272"/>
      <c r="M525" s="273"/>
      <c r="N525" s="274"/>
      <c r="O525" s="274"/>
      <c r="P525" s="274"/>
      <c r="Q525" s="274"/>
      <c r="R525" s="274"/>
      <c r="S525" s="274"/>
      <c r="T525" s="275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76" t="s">
        <v>225</v>
      </c>
      <c r="AU525" s="276" t="s">
        <v>85</v>
      </c>
      <c r="AV525" s="14" t="s">
        <v>85</v>
      </c>
      <c r="AW525" s="14" t="s">
        <v>32</v>
      </c>
      <c r="AX525" s="14" t="s">
        <v>76</v>
      </c>
      <c r="AY525" s="276" t="s">
        <v>156</v>
      </c>
    </row>
    <row r="526" spans="1:51" s="14" customFormat="1" ht="12">
      <c r="A526" s="14"/>
      <c r="B526" s="266"/>
      <c r="C526" s="267"/>
      <c r="D526" s="257" t="s">
        <v>225</v>
      </c>
      <c r="E526" s="268" t="s">
        <v>1</v>
      </c>
      <c r="F526" s="269" t="s">
        <v>596</v>
      </c>
      <c r="G526" s="267"/>
      <c r="H526" s="270">
        <v>21.4</v>
      </c>
      <c r="I526" s="271"/>
      <c r="J526" s="267"/>
      <c r="K526" s="267"/>
      <c r="L526" s="272"/>
      <c r="M526" s="273"/>
      <c r="N526" s="274"/>
      <c r="O526" s="274"/>
      <c r="P526" s="274"/>
      <c r="Q526" s="274"/>
      <c r="R526" s="274"/>
      <c r="S526" s="274"/>
      <c r="T526" s="275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76" t="s">
        <v>225</v>
      </c>
      <c r="AU526" s="276" t="s">
        <v>85</v>
      </c>
      <c r="AV526" s="14" t="s">
        <v>85</v>
      </c>
      <c r="AW526" s="14" t="s">
        <v>32</v>
      </c>
      <c r="AX526" s="14" t="s">
        <v>76</v>
      </c>
      <c r="AY526" s="276" t="s">
        <v>156</v>
      </c>
    </row>
    <row r="527" spans="1:51" s="14" customFormat="1" ht="12">
      <c r="A527" s="14"/>
      <c r="B527" s="266"/>
      <c r="C527" s="267"/>
      <c r="D527" s="257" t="s">
        <v>225</v>
      </c>
      <c r="E527" s="268" t="s">
        <v>1</v>
      </c>
      <c r="F527" s="269" t="s">
        <v>597</v>
      </c>
      <c r="G527" s="267"/>
      <c r="H527" s="270">
        <v>7.4</v>
      </c>
      <c r="I527" s="271"/>
      <c r="J527" s="267"/>
      <c r="K527" s="267"/>
      <c r="L527" s="272"/>
      <c r="M527" s="273"/>
      <c r="N527" s="274"/>
      <c r="O527" s="274"/>
      <c r="P527" s="274"/>
      <c r="Q527" s="274"/>
      <c r="R527" s="274"/>
      <c r="S527" s="274"/>
      <c r="T527" s="275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76" t="s">
        <v>225</v>
      </c>
      <c r="AU527" s="276" t="s">
        <v>85</v>
      </c>
      <c r="AV527" s="14" t="s">
        <v>85</v>
      </c>
      <c r="AW527" s="14" t="s">
        <v>32</v>
      </c>
      <c r="AX527" s="14" t="s">
        <v>76</v>
      </c>
      <c r="AY527" s="276" t="s">
        <v>156</v>
      </c>
    </row>
    <row r="528" spans="1:51" s="15" customFormat="1" ht="12">
      <c r="A528" s="15"/>
      <c r="B528" s="277"/>
      <c r="C528" s="278"/>
      <c r="D528" s="257" t="s">
        <v>225</v>
      </c>
      <c r="E528" s="279" t="s">
        <v>1</v>
      </c>
      <c r="F528" s="280" t="s">
        <v>228</v>
      </c>
      <c r="G528" s="278"/>
      <c r="H528" s="281">
        <v>666.3</v>
      </c>
      <c r="I528" s="282"/>
      <c r="J528" s="278"/>
      <c r="K528" s="278"/>
      <c r="L528" s="283"/>
      <c r="M528" s="284"/>
      <c r="N528" s="285"/>
      <c r="O528" s="285"/>
      <c r="P528" s="285"/>
      <c r="Q528" s="285"/>
      <c r="R528" s="285"/>
      <c r="S528" s="285"/>
      <c r="T528" s="286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T528" s="287" t="s">
        <v>225</v>
      </c>
      <c r="AU528" s="287" t="s">
        <v>85</v>
      </c>
      <c r="AV528" s="15" t="s">
        <v>173</v>
      </c>
      <c r="AW528" s="15" t="s">
        <v>32</v>
      </c>
      <c r="AX528" s="15" t="s">
        <v>83</v>
      </c>
      <c r="AY528" s="287" t="s">
        <v>156</v>
      </c>
    </row>
    <row r="529" spans="1:63" s="12" customFormat="1" ht="22.8" customHeight="1">
      <c r="A529" s="12"/>
      <c r="B529" s="211"/>
      <c r="C529" s="212"/>
      <c r="D529" s="213" t="s">
        <v>75</v>
      </c>
      <c r="E529" s="225" t="s">
        <v>598</v>
      </c>
      <c r="F529" s="225" t="s">
        <v>599</v>
      </c>
      <c r="G529" s="212"/>
      <c r="H529" s="212"/>
      <c r="I529" s="215"/>
      <c r="J529" s="226">
        <f>BK529</f>
        <v>0</v>
      </c>
      <c r="K529" s="212"/>
      <c r="L529" s="217"/>
      <c r="M529" s="218"/>
      <c r="N529" s="219"/>
      <c r="O529" s="219"/>
      <c r="P529" s="220">
        <f>SUM(P530:P614)</f>
        <v>0</v>
      </c>
      <c r="Q529" s="219"/>
      <c r="R529" s="220">
        <f>SUM(R530:R614)</f>
        <v>1.453096</v>
      </c>
      <c r="S529" s="219"/>
      <c r="T529" s="221">
        <f>SUM(T530:T614)</f>
        <v>0.45045976</v>
      </c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R529" s="222" t="s">
        <v>85</v>
      </c>
      <c r="AT529" s="223" t="s">
        <v>75</v>
      </c>
      <c r="AU529" s="223" t="s">
        <v>83</v>
      </c>
      <c r="AY529" s="222" t="s">
        <v>156</v>
      </c>
      <c r="BK529" s="224">
        <f>SUM(BK530:BK614)</f>
        <v>0</v>
      </c>
    </row>
    <row r="530" spans="1:65" s="2" customFormat="1" ht="16.5" customHeight="1">
      <c r="A530" s="39"/>
      <c r="B530" s="40"/>
      <c r="C530" s="227" t="s">
        <v>600</v>
      </c>
      <c r="D530" s="227" t="s">
        <v>159</v>
      </c>
      <c r="E530" s="228" t="s">
        <v>601</v>
      </c>
      <c r="F530" s="229" t="s">
        <v>602</v>
      </c>
      <c r="G530" s="230" t="s">
        <v>237</v>
      </c>
      <c r="H530" s="231">
        <v>1453.096</v>
      </c>
      <c r="I530" s="232"/>
      <c r="J530" s="233">
        <f>ROUND(I530*H530,2)</f>
        <v>0</v>
      </c>
      <c r="K530" s="229" t="s">
        <v>218</v>
      </c>
      <c r="L530" s="45"/>
      <c r="M530" s="234" t="s">
        <v>1</v>
      </c>
      <c r="N530" s="235" t="s">
        <v>41</v>
      </c>
      <c r="O530" s="92"/>
      <c r="P530" s="236">
        <f>O530*H530</f>
        <v>0</v>
      </c>
      <c r="Q530" s="236">
        <v>0.001</v>
      </c>
      <c r="R530" s="236">
        <f>Q530*H530</f>
        <v>1.453096</v>
      </c>
      <c r="S530" s="236">
        <v>0.00031</v>
      </c>
      <c r="T530" s="237">
        <f>S530*H530</f>
        <v>0.45045976</v>
      </c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R530" s="238" t="s">
        <v>335</v>
      </c>
      <c r="AT530" s="238" t="s">
        <v>159</v>
      </c>
      <c r="AU530" s="238" t="s">
        <v>85</v>
      </c>
      <c r="AY530" s="18" t="s">
        <v>156</v>
      </c>
      <c r="BE530" s="239">
        <f>IF(N530="základní",J530,0)</f>
        <v>0</v>
      </c>
      <c r="BF530" s="239">
        <f>IF(N530="snížená",J530,0)</f>
        <v>0</v>
      </c>
      <c r="BG530" s="239">
        <f>IF(N530="zákl. přenesená",J530,0)</f>
        <v>0</v>
      </c>
      <c r="BH530" s="239">
        <f>IF(N530="sníž. přenesená",J530,0)</f>
        <v>0</v>
      </c>
      <c r="BI530" s="239">
        <f>IF(N530="nulová",J530,0)</f>
        <v>0</v>
      </c>
      <c r="BJ530" s="18" t="s">
        <v>83</v>
      </c>
      <c r="BK530" s="239">
        <f>ROUND(I530*H530,2)</f>
        <v>0</v>
      </c>
      <c r="BL530" s="18" t="s">
        <v>335</v>
      </c>
      <c r="BM530" s="238" t="s">
        <v>603</v>
      </c>
    </row>
    <row r="531" spans="1:51" s="13" customFormat="1" ht="12">
      <c r="A531" s="13"/>
      <c r="B531" s="255"/>
      <c r="C531" s="256"/>
      <c r="D531" s="257" t="s">
        <v>225</v>
      </c>
      <c r="E531" s="258" t="s">
        <v>1</v>
      </c>
      <c r="F531" s="259" t="s">
        <v>270</v>
      </c>
      <c r="G531" s="256"/>
      <c r="H531" s="258" t="s">
        <v>1</v>
      </c>
      <c r="I531" s="260"/>
      <c r="J531" s="256"/>
      <c r="K531" s="256"/>
      <c r="L531" s="261"/>
      <c r="M531" s="262"/>
      <c r="N531" s="263"/>
      <c r="O531" s="263"/>
      <c r="P531" s="263"/>
      <c r="Q531" s="263"/>
      <c r="R531" s="263"/>
      <c r="S531" s="263"/>
      <c r="T531" s="264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65" t="s">
        <v>225</v>
      </c>
      <c r="AU531" s="265" t="s">
        <v>85</v>
      </c>
      <c r="AV531" s="13" t="s">
        <v>83</v>
      </c>
      <c r="AW531" s="13" t="s">
        <v>32</v>
      </c>
      <c r="AX531" s="13" t="s">
        <v>76</v>
      </c>
      <c r="AY531" s="265" t="s">
        <v>156</v>
      </c>
    </row>
    <row r="532" spans="1:51" s="14" customFormat="1" ht="12">
      <c r="A532" s="14"/>
      <c r="B532" s="266"/>
      <c r="C532" s="267"/>
      <c r="D532" s="257" t="s">
        <v>225</v>
      </c>
      <c r="E532" s="268" t="s">
        <v>1</v>
      </c>
      <c r="F532" s="269" t="s">
        <v>604</v>
      </c>
      <c r="G532" s="267"/>
      <c r="H532" s="270">
        <v>20.01</v>
      </c>
      <c r="I532" s="271"/>
      <c r="J532" s="267"/>
      <c r="K532" s="267"/>
      <c r="L532" s="272"/>
      <c r="M532" s="273"/>
      <c r="N532" s="274"/>
      <c r="O532" s="274"/>
      <c r="P532" s="274"/>
      <c r="Q532" s="274"/>
      <c r="R532" s="274"/>
      <c r="S532" s="274"/>
      <c r="T532" s="275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76" t="s">
        <v>225</v>
      </c>
      <c r="AU532" s="276" t="s">
        <v>85</v>
      </c>
      <c r="AV532" s="14" t="s">
        <v>85</v>
      </c>
      <c r="AW532" s="14" t="s">
        <v>32</v>
      </c>
      <c r="AX532" s="14" t="s">
        <v>76</v>
      </c>
      <c r="AY532" s="276" t="s">
        <v>156</v>
      </c>
    </row>
    <row r="533" spans="1:51" s="13" customFormat="1" ht="12">
      <c r="A533" s="13"/>
      <c r="B533" s="255"/>
      <c r="C533" s="256"/>
      <c r="D533" s="257" t="s">
        <v>225</v>
      </c>
      <c r="E533" s="258" t="s">
        <v>1</v>
      </c>
      <c r="F533" s="259" t="s">
        <v>605</v>
      </c>
      <c r="G533" s="256"/>
      <c r="H533" s="258" t="s">
        <v>1</v>
      </c>
      <c r="I533" s="260"/>
      <c r="J533" s="256"/>
      <c r="K533" s="256"/>
      <c r="L533" s="261"/>
      <c r="M533" s="262"/>
      <c r="N533" s="263"/>
      <c r="O533" s="263"/>
      <c r="P533" s="263"/>
      <c r="Q533" s="263"/>
      <c r="R533" s="263"/>
      <c r="S533" s="263"/>
      <c r="T533" s="264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65" t="s">
        <v>225</v>
      </c>
      <c r="AU533" s="265" t="s">
        <v>85</v>
      </c>
      <c r="AV533" s="13" t="s">
        <v>83</v>
      </c>
      <c r="AW533" s="13" t="s">
        <v>32</v>
      </c>
      <c r="AX533" s="13" t="s">
        <v>76</v>
      </c>
      <c r="AY533" s="265" t="s">
        <v>156</v>
      </c>
    </row>
    <row r="534" spans="1:51" s="14" customFormat="1" ht="12">
      <c r="A534" s="14"/>
      <c r="B534" s="266"/>
      <c r="C534" s="267"/>
      <c r="D534" s="257" t="s">
        <v>225</v>
      </c>
      <c r="E534" s="268" t="s">
        <v>1</v>
      </c>
      <c r="F534" s="269" t="s">
        <v>606</v>
      </c>
      <c r="G534" s="267"/>
      <c r="H534" s="270">
        <v>26.39</v>
      </c>
      <c r="I534" s="271"/>
      <c r="J534" s="267"/>
      <c r="K534" s="267"/>
      <c r="L534" s="272"/>
      <c r="M534" s="273"/>
      <c r="N534" s="274"/>
      <c r="O534" s="274"/>
      <c r="P534" s="274"/>
      <c r="Q534" s="274"/>
      <c r="R534" s="274"/>
      <c r="S534" s="274"/>
      <c r="T534" s="275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76" t="s">
        <v>225</v>
      </c>
      <c r="AU534" s="276" t="s">
        <v>85</v>
      </c>
      <c r="AV534" s="14" t="s">
        <v>85</v>
      </c>
      <c r="AW534" s="14" t="s">
        <v>32</v>
      </c>
      <c r="AX534" s="14" t="s">
        <v>76</v>
      </c>
      <c r="AY534" s="276" t="s">
        <v>156</v>
      </c>
    </row>
    <row r="535" spans="1:51" s="13" customFormat="1" ht="12">
      <c r="A535" s="13"/>
      <c r="B535" s="255"/>
      <c r="C535" s="256"/>
      <c r="D535" s="257" t="s">
        <v>225</v>
      </c>
      <c r="E535" s="258" t="s">
        <v>1</v>
      </c>
      <c r="F535" s="259" t="s">
        <v>607</v>
      </c>
      <c r="G535" s="256"/>
      <c r="H535" s="258" t="s">
        <v>1</v>
      </c>
      <c r="I535" s="260"/>
      <c r="J535" s="256"/>
      <c r="K535" s="256"/>
      <c r="L535" s="261"/>
      <c r="M535" s="262"/>
      <c r="N535" s="263"/>
      <c r="O535" s="263"/>
      <c r="P535" s="263"/>
      <c r="Q535" s="263"/>
      <c r="R535" s="263"/>
      <c r="S535" s="263"/>
      <c r="T535" s="264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65" t="s">
        <v>225</v>
      </c>
      <c r="AU535" s="265" t="s">
        <v>85</v>
      </c>
      <c r="AV535" s="13" t="s">
        <v>83</v>
      </c>
      <c r="AW535" s="13" t="s">
        <v>32</v>
      </c>
      <c r="AX535" s="13" t="s">
        <v>76</v>
      </c>
      <c r="AY535" s="265" t="s">
        <v>156</v>
      </c>
    </row>
    <row r="536" spans="1:51" s="14" customFormat="1" ht="12">
      <c r="A536" s="14"/>
      <c r="B536" s="266"/>
      <c r="C536" s="267"/>
      <c r="D536" s="257" t="s">
        <v>225</v>
      </c>
      <c r="E536" s="268" t="s">
        <v>1</v>
      </c>
      <c r="F536" s="269" t="s">
        <v>608</v>
      </c>
      <c r="G536" s="267"/>
      <c r="H536" s="270">
        <v>30.856</v>
      </c>
      <c r="I536" s="271"/>
      <c r="J536" s="267"/>
      <c r="K536" s="267"/>
      <c r="L536" s="272"/>
      <c r="M536" s="273"/>
      <c r="N536" s="274"/>
      <c r="O536" s="274"/>
      <c r="P536" s="274"/>
      <c r="Q536" s="274"/>
      <c r="R536" s="274"/>
      <c r="S536" s="274"/>
      <c r="T536" s="275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76" t="s">
        <v>225</v>
      </c>
      <c r="AU536" s="276" t="s">
        <v>85</v>
      </c>
      <c r="AV536" s="14" t="s">
        <v>85</v>
      </c>
      <c r="AW536" s="14" t="s">
        <v>32</v>
      </c>
      <c r="AX536" s="14" t="s">
        <v>76</v>
      </c>
      <c r="AY536" s="276" t="s">
        <v>156</v>
      </c>
    </row>
    <row r="537" spans="1:51" s="13" customFormat="1" ht="12">
      <c r="A537" s="13"/>
      <c r="B537" s="255"/>
      <c r="C537" s="256"/>
      <c r="D537" s="257" t="s">
        <v>225</v>
      </c>
      <c r="E537" s="258" t="s">
        <v>1</v>
      </c>
      <c r="F537" s="259" t="s">
        <v>609</v>
      </c>
      <c r="G537" s="256"/>
      <c r="H537" s="258" t="s">
        <v>1</v>
      </c>
      <c r="I537" s="260"/>
      <c r="J537" s="256"/>
      <c r="K537" s="256"/>
      <c r="L537" s="261"/>
      <c r="M537" s="262"/>
      <c r="N537" s="263"/>
      <c r="O537" s="263"/>
      <c r="P537" s="263"/>
      <c r="Q537" s="263"/>
      <c r="R537" s="263"/>
      <c r="S537" s="263"/>
      <c r="T537" s="264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65" t="s">
        <v>225</v>
      </c>
      <c r="AU537" s="265" t="s">
        <v>85</v>
      </c>
      <c r="AV537" s="13" t="s">
        <v>83</v>
      </c>
      <c r="AW537" s="13" t="s">
        <v>32</v>
      </c>
      <c r="AX537" s="13" t="s">
        <v>76</v>
      </c>
      <c r="AY537" s="265" t="s">
        <v>156</v>
      </c>
    </row>
    <row r="538" spans="1:51" s="14" customFormat="1" ht="12">
      <c r="A538" s="14"/>
      <c r="B538" s="266"/>
      <c r="C538" s="267"/>
      <c r="D538" s="257" t="s">
        <v>225</v>
      </c>
      <c r="E538" s="268" t="s">
        <v>1</v>
      </c>
      <c r="F538" s="269" t="s">
        <v>610</v>
      </c>
      <c r="G538" s="267"/>
      <c r="H538" s="270">
        <v>37.816</v>
      </c>
      <c r="I538" s="271"/>
      <c r="J538" s="267"/>
      <c r="K538" s="267"/>
      <c r="L538" s="272"/>
      <c r="M538" s="273"/>
      <c r="N538" s="274"/>
      <c r="O538" s="274"/>
      <c r="P538" s="274"/>
      <c r="Q538" s="274"/>
      <c r="R538" s="274"/>
      <c r="S538" s="274"/>
      <c r="T538" s="275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76" t="s">
        <v>225</v>
      </c>
      <c r="AU538" s="276" t="s">
        <v>85</v>
      </c>
      <c r="AV538" s="14" t="s">
        <v>85</v>
      </c>
      <c r="AW538" s="14" t="s">
        <v>32</v>
      </c>
      <c r="AX538" s="14" t="s">
        <v>76</v>
      </c>
      <c r="AY538" s="276" t="s">
        <v>156</v>
      </c>
    </row>
    <row r="539" spans="1:51" s="13" customFormat="1" ht="12">
      <c r="A539" s="13"/>
      <c r="B539" s="255"/>
      <c r="C539" s="256"/>
      <c r="D539" s="257" t="s">
        <v>225</v>
      </c>
      <c r="E539" s="258" t="s">
        <v>1</v>
      </c>
      <c r="F539" s="259" t="s">
        <v>296</v>
      </c>
      <c r="G539" s="256"/>
      <c r="H539" s="258" t="s">
        <v>1</v>
      </c>
      <c r="I539" s="260"/>
      <c r="J539" s="256"/>
      <c r="K539" s="256"/>
      <c r="L539" s="261"/>
      <c r="M539" s="262"/>
      <c r="N539" s="263"/>
      <c r="O539" s="263"/>
      <c r="P539" s="263"/>
      <c r="Q539" s="263"/>
      <c r="R539" s="263"/>
      <c r="S539" s="263"/>
      <c r="T539" s="264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65" t="s">
        <v>225</v>
      </c>
      <c r="AU539" s="265" t="s">
        <v>85</v>
      </c>
      <c r="AV539" s="13" t="s">
        <v>83</v>
      </c>
      <c r="AW539" s="13" t="s">
        <v>32</v>
      </c>
      <c r="AX539" s="13" t="s">
        <v>76</v>
      </c>
      <c r="AY539" s="265" t="s">
        <v>156</v>
      </c>
    </row>
    <row r="540" spans="1:51" s="14" customFormat="1" ht="12">
      <c r="A540" s="14"/>
      <c r="B540" s="266"/>
      <c r="C540" s="267"/>
      <c r="D540" s="257" t="s">
        <v>225</v>
      </c>
      <c r="E540" s="268" t="s">
        <v>1</v>
      </c>
      <c r="F540" s="269" t="s">
        <v>611</v>
      </c>
      <c r="G540" s="267"/>
      <c r="H540" s="270">
        <v>8.4</v>
      </c>
      <c r="I540" s="271"/>
      <c r="J540" s="267"/>
      <c r="K540" s="267"/>
      <c r="L540" s="272"/>
      <c r="M540" s="273"/>
      <c r="N540" s="274"/>
      <c r="O540" s="274"/>
      <c r="P540" s="274"/>
      <c r="Q540" s="274"/>
      <c r="R540" s="274"/>
      <c r="S540" s="274"/>
      <c r="T540" s="275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T540" s="276" t="s">
        <v>225</v>
      </c>
      <c r="AU540" s="276" t="s">
        <v>85</v>
      </c>
      <c r="AV540" s="14" t="s">
        <v>85</v>
      </c>
      <c r="AW540" s="14" t="s">
        <v>32</v>
      </c>
      <c r="AX540" s="14" t="s">
        <v>76</v>
      </c>
      <c r="AY540" s="276" t="s">
        <v>156</v>
      </c>
    </row>
    <row r="541" spans="1:51" s="13" customFormat="1" ht="12">
      <c r="A541" s="13"/>
      <c r="B541" s="255"/>
      <c r="C541" s="256"/>
      <c r="D541" s="257" t="s">
        <v>225</v>
      </c>
      <c r="E541" s="258" t="s">
        <v>1</v>
      </c>
      <c r="F541" s="259" t="s">
        <v>298</v>
      </c>
      <c r="G541" s="256"/>
      <c r="H541" s="258" t="s">
        <v>1</v>
      </c>
      <c r="I541" s="260"/>
      <c r="J541" s="256"/>
      <c r="K541" s="256"/>
      <c r="L541" s="261"/>
      <c r="M541" s="262"/>
      <c r="N541" s="263"/>
      <c r="O541" s="263"/>
      <c r="P541" s="263"/>
      <c r="Q541" s="263"/>
      <c r="R541" s="263"/>
      <c r="S541" s="263"/>
      <c r="T541" s="264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65" t="s">
        <v>225</v>
      </c>
      <c r="AU541" s="265" t="s">
        <v>85</v>
      </c>
      <c r="AV541" s="13" t="s">
        <v>83</v>
      </c>
      <c r="AW541" s="13" t="s">
        <v>32</v>
      </c>
      <c r="AX541" s="13" t="s">
        <v>76</v>
      </c>
      <c r="AY541" s="265" t="s">
        <v>156</v>
      </c>
    </row>
    <row r="542" spans="1:51" s="14" customFormat="1" ht="12">
      <c r="A542" s="14"/>
      <c r="B542" s="266"/>
      <c r="C542" s="267"/>
      <c r="D542" s="257" t="s">
        <v>225</v>
      </c>
      <c r="E542" s="268" t="s">
        <v>1</v>
      </c>
      <c r="F542" s="269" t="s">
        <v>612</v>
      </c>
      <c r="G542" s="267"/>
      <c r="H542" s="270">
        <v>5.17</v>
      </c>
      <c r="I542" s="271"/>
      <c r="J542" s="267"/>
      <c r="K542" s="267"/>
      <c r="L542" s="272"/>
      <c r="M542" s="273"/>
      <c r="N542" s="274"/>
      <c r="O542" s="274"/>
      <c r="P542" s="274"/>
      <c r="Q542" s="274"/>
      <c r="R542" s="274"/>
      <c r="S542" s="274"/>
      <c r="T542" s="275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76" t="s">
        <v>225</v>
      </c>
      <c r="AU542" s="276" t="s">
        <v>85</v>
      </c>
      <c r="AV542" s="14" t="s">
        <v>85</v>
      </c>
      <c r="AW542" s="14" t="s">
        <v>32</v>
      </c>
      <c r="AX542" s="14" t="s">
        <v>76</v>
      </c>
      <c r="AY542" s="276" t="s">
        <v>156</v>
      </c>
    </row>
    <row r="543" spans="1:51" s="13" customFormat="1" ht="12">
      <c r="A543" s="13"/>
      <c r="B543" s="255"/>
      <c r="C543" s="256"/>
      <c r="D543" s="257" t="s">
        <v>225</v>
      </c>
      <c r="E543" s="258" t="s">
        <v>1</v>
      </c>
      <c r="F543" s="259" t="s">
        <v>613</v>
      </c>
      <c r="G543" s="256"/>
      <c r="H543" s="258" t="s">
        <v>1</v>
      </c>
      <c r="I543" s="260"/>
      <c r="J543" s="256"/>
      <c r="K543" s="256"/>
      <c r="L543" s="261"/>
      <c r="M543" s="262"/>
      <c r="N543" s="263"/>
      <c r="O543" s="263"/>
      <c r="P543" s="263"/>
      <c r="Q543" s="263"/>
      <c r="R543" s="263"/>
      <c r="S543" s="263"/>
      <c r="T543" s="264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65" t="s">
        <v>225</v>
      </c>
      <c r="AU543" s="265" t="s">
        <v>85</v>
      </c>
      <c r="AV543" s="13" t="s">
        <v>83</v>
      </c>
      <c r="AW543" s="13" t="s">
        <v>32</v>
      </c>
      <c r="AX543" s="13" t="s">
        <v>76</v>
      </c>
      <c r="AY543" s="265" t="s">
        <v>156</v>
      </c>
    </row>
    <row r="544" spans="1:51" s="14" customFormat="1" ht="12">
      <c r="A544" s="14"/>
      <c r="B544" s="266"/>
      <c r="C544" s="267"/>
      <c r="D544" s="257" t="s">
        <v>225</v>
      </c>
      <c r="E544" s="268" t="s">
        <v>1</v>
      </c>
      <c r="F544" s="269" t="s">
        <v>614</v>
      </c>
      <c r="G544" s="267"/>
      <c r="H544" s="270">
        <v>59.914</v>
      </c>
      <c r="I544" s="271"/>
      <c r="J544" s="267"/>
      <c r="K544" s="267"/>
      <c r="L544" s="272"/>
      <c r="M544" s="273"/>
      <c r="N544" s="274"/>
      <c r="O544" s="274"/>
      <c r="P544" s="274"/>
      <c r="Q544" s="274"/>
      <c r="R544" s="274"/>
      <c r="S544" s="274"/>
      <c r="T544" s="275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76" t="s">
        <v>225</v>
      </c>
      <c r="AU544" s="276" t="s">
        <v>85</v>
      </c>
      <c r="AV544" s="14" t="s">
        <v>85</v>
      </c>
      <c r="AW544" s="14" t="s">
        <v>32</v>
      </c>
      <c r="AX544" s="14" t="s">
        <v>76</v>
      </c>
      <c r="AY544" s="276" t="s">
        <v>156</v>
      </c>
    </row>
    <row r="545" spans="1:51" s="13" customFormat="1" ht="12">
      <c r="A545" s="13"/>
      <c r="B545" s="255"/>
      <c r="C545" s="256"/>
      <c r="D545" s="257" t="s">
        <v>225</v>
      </c>
      <c r="E545" s="258" t="s">
        <v>1</v>
      </c>
      <c r="F545" s="259" t="s">
        <v>615</v>
      </c>
      <c r="G545" s="256"/>
      <c r="H545" s="258" t="s">
        <v>1</v>
      </c>
      <c r="I545" s="260"/>
      <c r="J545" s="256"/>
      <c r="K545" s="256"/>
      <c r="L545" s="261"/>
      <c r="M545" s="262"/>
      <c r="N545" s="263"/>
      <c r="O545" s="263"/>
      <c r="P545" s="263"/>
      <c r="Q545" s="263"/>
      <c r="R545" s="263"/>
      <c r="S545" s="263"/>
      <c r="T545" s="264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65" t="s">
        <v>225</v>
      </c>
      <c r="AU545" s="265" t="s">
        <v>85</v>
      </c>
      <c r="AV545" s="13" t="s">
        <v>83</v>
      </c>
      <c r="AW545" s="13" t="s">
        <v>32</v>
      </c>
      <c r="AX545" s="13" t="s">
        <v>76</v>
      </c>
      <c r="AY545" s="265" t="s">
        <v>156</v>
      </c>
    </row>
    <row r="546" spans="1:51" s="14" customFormat="1" ht="12">
      <c r="A546" s="14"/>
      <c r="B546" s="266"/>
      <c r="C546" s="267"/>
      <c r="D546" s="257" t="s">
        <v>225</v>
      </c>
      <c r="E546" s="268" t="s">
        <v>1</v>
      </c>
      <c r="F546" s="269" t="s">
        <v>616</v>
      </c>
      <c r="G546" s="267"/>
      <c r="H546" s="270">
        <v>43.5</v>
      </c>
      <c r="I546" s="271"/>
      <c r="J546" s="267"/>
      <c r="K546" s="267"/>
      <c r="L546" s="272"/>
      <c r="M546" s="273"/>
      <c r="N546" s="274"/>
      <c r="O546" s="274"/>
      <c r="P546" s="274"/>
      <c r="Q546" s="274"/>
      <c r="R546" s="274"/>
      <c r="S546" s="274"/>
      <c r="T546" s="275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T546" s="276" t="s">
        <v>225</v>
      </c>
      <c r="AU546" s="276" t="s">
        <v>85</v>
      </c>
      <c r="AV546" s="14" t="s">
        <v>85</v>
      </c>
      <c r="AW546" s="14" t="s">
        <v>32</v>
      </c>
      <c r="AX546" s="14" t="s">
        <v>76</v>
      </c>
      <c r="AY546" s="276" t="s">
        <v>156</v>
      </c>
    </row>
    <row r="547" spans="1:51" s="13" customFormat="1" ht="12">
      <c r="A547" s="13"/>
      <c r="B547" s="255"/>
      <c r="C547" s="256"/>
      <c r="D547" s="257" t="s">
        <v>225</v>
      </c>
      <c r="E547" s="258" t="s">
        <v>1</v>
      </c>
      <c r="F547" s="259" t="s">
        <v>523</v>
      </c>
      <c r="G547" s="256"/>
      <c r="H547" s="258" t="s">
        <v>1</v>
      </c>
      <c r="I547" s="260"/>
      <c r="J547" s="256"/>
      <c r="K547" s="256"/>
      <c r="L547" s="261"/>
      <c r="M547" s="262"/>
      <c r="N547" s="263"/>
      <c r="O547" s="263"/>
      <c r="P547" s="263"/>
      <c r="Q547" s="263"/>
      <c r="R547" s="263"/>
      <c r="S547" s="263"/>
      <c r="T547" s="264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65" t="s">
        <v>225</v>
      </c>
      <c r="AU547" s="265" t="s">
        <v>85</v>
      </c>
      <c r="AV547" s="13" t="s">
        <v>83</v>
      </c>
      <c r="AW547" s="13" t="s">
        <v>32</v>
      </c>
      <c r="AX547" s="13" t="s">
        <v>76</v>
      </c>
      <c r="AY547" s="265" t="s">
        <v>156</v>
      </c>
    </row>
    <row r="548" spans="1:51" s="14" customFormat="1" ht="12">
      <c r="A548" s="14"/>
      <c r="B548" s="266"/>
      <c r="C548" s="267"/>
      <c r="D548" s="257" t="s">
        <v>225</v>
      </c>
      <c r="E548" s="268" t="s">
        <v>1</v>
      </c>
      <c r="F548" s="269" t="s">
        <v>617</v>
      </c>
      <c r="G548" s="267"/>
      <c r="H548" s="270">
        <v>14.82</v>
      </c>
      <c r="I548" s="271"/>
      <c r="J548" s="267"/>
      <c r="K548" s="267"/>
      <c r="L548" s="272"/>
      <c r="M548" s="273"/>
      <c r="N548" s="274"/>
      <c r="O548" s="274"/>
      <c r="P548" s="274"/>
      <c r="Q548" s="274"/>
      <c r="R548" s="274"/>
      <c r="S548" s="274"/>
      <c r="T548" s="275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76" t="s">
        <v>225</v>
      </c>
      <c r="AU548" s="276" t="s">
        <v>85</v>
      </c>
      <c r="AV548" s="14" t="s">
        <v>85</v>
      </c>
      <c r="AW548" s="14" t="s">
        <v>32</v>
      </c>
      <c r="AX548" s="14" t="s">
        <v>76</v>
      </c>
      <c r="AY548" s="276" t="s">
        <v>156</v>
      </c>
    </row>
    <row r="549" spans="1:51" s="13" customFormat="1" ht="12">
      <c r="A549" s="13"/>
      <c r="B549" s="255"/>
      <c r="C549" s="256"/>
      <c r="D549" s="257" t="s">
        <v>225</v>
      </c>
      <c r="E549" s="258" t="s">
        <v>1</v>
      </c>
      <c r="F549" s="259" t="s">
        <v>618</v>
      </c>
      <c r="G549" s="256"/>
      <c r="H549" s="258" t="s">
        <v>1</v>
      </c>
      <c r="I549" s="260"/>
      <c r="J549" s="256"/>
      <c r="K549" s="256"/>
      <c r="L549" s="261"/>
      <c r="M549" s="262"/>
      <c r="N549" s="263"/>
      <c r="O549" s="263"/>
      <c r="P549" s="263"/>
      <c r="Q549" s="263"/>
      <c r="R549" s="263"/>
      <c r="S549" s="263"/>
      <c r="T549" s="264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65" t="s">
        <v>225</v>
      </c>
      <c r="AU549" s="265" t="s">
        <v>85</v>
      </c>
      <c r="AV549" s="13" t="s">
        <v>83</v>
      </c>
      <c r="AW549" s="13" t="s">
        <v>32</v>
      </c>
      <c r="AX549" s="13" t="s">
        <v>76</v>
      </c>
      <c r="AY549" s="265" t="s">
        <v>156</v>
      </c>
    </row>
    <row r="550" spans="1:51" s="14" customFormat="1" ht="12">
      <c r="A550" s="14"/>
      <c r="B550" s="266"/>
      <c r="C550" s="267"/>
      <c r="D550" s="257" t="s">
        <v>225</v>
      </c>
      <c r="E550" s="268" t="s">
        <v>1</v>
      </c>
      <c r="F550" s="269" t="s">
        <v>619</v>
      </c>
      <c r="G550" s="267"/>
      <c r="H550" s="270">
        <v>86.014</v>
      </c>
      <c r="I550" s="271"/>
      <c r="J550" s="267"/>
      <c r="K550" s="267"/>
      <c r="L550" s="272"/>
      <c r="M550" s="273"/>
      <c r="N550" s="274"/>
      <c r="O550" s="274"/>
      <c r="P550" s="274"/>
      <c r="Q550" s="274"/>
      <c r="R550" s="274"/>
      <c r="S550" s="274"/>
      <c r="T550" s="275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76" t="s">
        <v>225</v>
      </c>
      <c r="AU550" s="276" t="s">
        <v>85</v>
      </c>
      <c r="AV550" s="14" t="s">
        <v>85</v>
      </c>
      <c r="AW550" s="14" t="s">
        <v>32</v>
      </c>
      <c r="AX550" s="14" t="s">
        <v>76</v>
      </c>
      <c r="AY550" s="276" t="s">
        <v>156</v>
      </c>
    </row>
    <row r="551" spans="1:51" s="13" customFormat="1" ht="12">
      <c r="A551" s="13"/>
      <c r="B551" s="255"/>
      <c r="C551" s="256"/>
      <c r="D551" s="257" t="s">
        <v>225</v>
      </c>
      <c r="E551" s="258" t="s">
        <v>1</v>
      </c>
      <c r="F551" s="259" t="s">
        <v>620</v>
      </c>
      <c r="G551" s="256"/>
      <c r="H551" s="258" t="s">
        <v>1</v>
      </c>
      <c r="I551" s="260"/>
      <c r="J551" s="256"/>
      <c r="K551" s="256"/>
      <c r="L551" s="261"/>
      <c r="M551" s="262"/>
      <c r="N551" s="263"/>
      <c r="O551" s="263"/>
      <c r="P551" s="263"/>
      <c r="Q551" s="263"/>
      <c r="R551" s="263"/>
      <c r="S551" s="263"/>
      <c r="T551" s="264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65" t="s">
        <v>225</v>
      </c>
      <c r="AU551" s="265" t="s">
        <v>85</v>
      </c>
      <c r="AV551" s="13" t="s">
        <v>83</v>
      </c>
      <c r="AW551" s="13" t="s">
        <v>32</v>
      </c>
      <c r="AX551" s="13" t="s">
        <v>76</v>
      </c>
      <c r="AY551" s="265" t="s">
        <v>156</v>
      </c>
    </row>
    <row r="552" spans="1:51" s="14" customFormat="1" ht="12">
      <c r="A552" s="14"/>
      <c r="B552" s="266"/>
      <c r="C552" s="267"/>
      <c r="D552" s="257" t="s">
        <v>225</v>
      </c>
      <c r="E552" s="268" t="s">
        <v>1</v>
      </c>
      <c r="F552" s="269" t="s">
        <v>621</v>
      </c>
      <c r="G552" s="267"/>
      <c r="H552" s="270">
        <v>29.58</v>
      </c>
      <c r="I552" s="271"/>
      <c r="J552" s="267"/>
      <c r="K552" s="267"/>
      <c r="L552" s="272"/>
      <c r="M552" s="273"/>
      <c r="N552" s="274"/>
      <c r="O552" s="274"/>
      <c r="P552" s="274"/>
      <c r="Q552" s="274"/>
      <c r="R552" s="274"/>
      <c r="S552" s="274"/>
      <c r="T552" s="275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T552" s="276" t="s">
        <v>225</v>
      </c>
      <c r="AU552" s="276" t="s">
        <v>85</v>
      </c>
      <c r="AV552" s="14" t="s">
        <v>85</v>
      </c>
      <c r="AW552" s="14" t="s">
        <v>32</v>
      </c>
      <c r="AX552" s="14" t="s">
        <v>76</v>
      </c>
      <c r="AY552" s="276" t="s">
        <v>156</v>
      </c>
    </row>
    <row r="553" spans="1:51" s="13" customFormat="1" ht="12">
      <c r="A553" s="13"/>
      <c r="B553" s="255"/>
      <c r="C553" s="256"/>
      <c r="D553" s="257" t="s">
        <v>225</v>
      </c>
      <c r="E553" s="258" t="s">
        <v>1</v>
      </c>
      <c r="F553" s="259" t="s">
        <v>622</v>
      </c>
      <c r="G553" s="256"/>
      <c r="H553" s="258" t="s">
        <v>1</v>
      </c>
      <c r="I553" s="260"/>
      <c r="J553" s="256"/>
      <c r="K553" s="256"/>
      <c r="L553" s="261"/>
      <c r="M553" s="262"/>
      <c r="N553" s="263"/>
      <c r="O553" s="263"/>
      <c r="P553" s="263"/>
      <c r="Q553" s="263"/>
      <c r="R553" s="263"/>
      <c r="S553" s="263"/>
      <c r="T553" s="264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65" t="s">
        <v>225</v>
      </c>
      <c r="AU553" s="265" t="s">
        <v>85</v>
      </c>
      <c r="AV553" s="13" t="s">
        <v>83</v>
      </c>
      <c r="AW553" s="13" t="s">
        <v>32</v>
      </c>
      <c r="AX553" s="13" t="s">
        <v>76</v>
      </c>
      <c r="AY553" s="265" t="s">
        <v>156</v>
      </c>
    </row>
    <row r="554" spans="1:51" s="14" customFormat="1" ht="12">
      <c r="A554" s="14"/>
      <c r="B554" s="266"/>
      <c r="C554" s="267"/>
      <c r="D554" s="257" t="s">
        <v>225</v>
      </c>
      <c r="E554" s="268" t="s">
        <v>1</v>
      </c>
      <c r="F554" s="269" t="s">
        <v>623</v>
      </c>
      <c r="G554" s="267"/>
      <c r="H554" s="270">
        <v>72.21</v>
      </c>
      <c r="I554" s="271"/>
      <c r="J554" s="267"/>
      <c r="K554" s="267"/>
      <c r="L554" s="272"/>
      <c r="M554" s="273"/>
      <c r="N554" s="274"/>
      <c r="O554" s="274"/>
      <c r="P554" s="274"/>
      <c r="Q554" s="274"/>
      <c r="R554" s="274"/>
      <c r="S554" s="274"/>
      <c r="T554" s="275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T554" s="276" t="s">
        <v>225</v>
      </c>
      <c r="AU554" s="276" t="s">
        <v>85</v>
      </c>
      <c r="AV554" s="14" t="s">
        <v>85</v>
      </c>
      <c r="AW554" s="14" t="s">
        <v>32</v>
      </c>
      <c r="AX554" s="14" t="s">
        <v>76</v>
      </c>
      <c r="AY554" s="276" t="s">
        <v>156</v>
      </c>
    </row>
    <row r="555" spans="1:51" s="13" customFormat="1" ht="12">
      <c r="A555" s="13"/>
      <c r="B555" s="255"/>
      <c r="C555" s="256"/>
      <c r="D555" s="257" t="s">
        <v>225</v>
      </c>
      <c r="E555" s="258" t="s">
        <v>1</v>
      </c>
      <c r="F555" s="259" t="s">
        <v>359</v>
      </c>
      <c r="G555" s="256"/>
      <c r="H555" s="258" t="s">
        <v>1</v>
      </c>
      <c r="I555" s="260"/>
      <c r="J555" s="256"/>
      <c r="K555" s="256"/>
      <c r="L555" s="261"/>
      <c r="M555" s="262"/>
      <c r="N555" s="263"/>
      <c r="O555" s="263"/>
      <c r="P555" s="263"/>
      <c r="Q555" s="263"/>
      <c r="R555" s="263"/>
      <c r="S555" s="263"/>
      <c r="T555" s="264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65" t="s">
        <v>225</v>
      </c>
      <c r="AU555" s="265" t="s">
        <v>85</v>
      </c>
      <c r="AV555" s="13" t="s">
        <v>83</v>
      </c>
      <c r="AW555" s="13" t="s">
        <v>32</v>
      </c>
      <c r="AX555" s="13" t="s">
        <v>76</v>
      </c>
      <c r="AY555" s="265" t="s">
        <v>156</v>
      </c>
    </row>
    <row r="556" spans="1:51" s="14" customFormat="1" ht="12">
      <c r="A556" s="14"/>
      <c r="B556" s="266"/>
      <c r="C556" s="267"/>
      <c r="D556" s="257" t="s">
        <v>225</v>
      </c>
      <c r="E556" s="268" t="s">
        <v>1</v>
      </c>
      <c r="F556" s="269" t="s">
        <v>624</v>
      </c>
      <c r="G556" s="267"/>
      <c r="H556" s="270">
        <v>13.312</v>
      </c>
      <c r="I556" s="271"/>
      <c r="J556" s="267"/>
      <c r="K556" s="267"/>
      <c r="L556" s="272"/>
      <c r="M556" s="273"/>
      <c r="N556" s="274"/>
      <c r="O556" s="274"/>
      <c r="P556" s="274"/>
      <c r="Q556" s="274"/>
      <c r="R556" s="274"/>
      <c r="S556" s="274"/>
      <c r="T556" s="275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76" t="s">
        <v>225</v>
      </c>
      <c r="AU556" s="276" t="s">
        <v>85</v>
      </c>
      <c r="AV556" s="14" t="s">
        <v>85</v>
      </c>
      <c r="AW556" s="14" t="s">
        <v>32</v>
      </c>
      <c r="AX556" s="14" t="s">
        <v>76</v>
      </c>
      <c r="AY556" s="276" t="s">
        <v>156</v>
      </c>
    </row>
    <row r="557" spans="1:51" s="13" customFormat="1" ht="12">
      <c r="A557" s="13"/>
      <c r="B557" s="255"/>
      <c r="C557" s="256"/>
      <c r="D557" s="257" t="s">
        <v>225</v>
      </c>
      <c r="E557" s="258" t="s">
        <v>1</v>
      </c>
      <c r="F557" s="259" t="s">
        <v>282</v>
      </c>
      <c r="G557" s="256"/>
      <c r="H557" s="258" t="s">
        <v>1</v>
      </c>
      <c r="I557" s="260"/>
      <c r="J557" s="256"/>
      <c r="K557" s="256"/>
      <c r="L557" s="261"/>
      <c r="M557" s="262"/>
      <c r="N557" s="263"/>
      <c r="O557" s="263"/>
      <c r="P557" s="263"/>
      <c r="Q557" s="263"/>
      <c r="R557" s="263"/>
      <c r="S557" s="263"/>
      <c r="T557" s="264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65" t="s">
        <v>225</v>
      </c>
      <c r="AU557" s="265" t="s">
        <v>85</v>
      </c>
      <c r="AV557" s="13" t="s">
        <v>83</v>
      </c>
      <c r="AW557" s="13" t="s">
        <v>32</v>
      </c>
      <c r="AX557" s="13" t="s">
        <v>76</v>
      </c>
      <c r="AY557" s="265" t="s">
        <v>156</v>
      </c>
    </row>
    <row r="558" spans="1:51" s="14" customFormat="1" ht="12">
      <c r="A558" s="14"/>
      <c r="B558" s="266"/>
      <c r="C558" s="267"/>
      <c r="D558" s="257" t="s">
        <v>225</v>
      </c>
      <c r="E558" s="268" t="s">
        <v>1</v>
      </c>
      <c r="F558" s="269" t="s">
        <v>625</v>
      </c>
      <c r="G558" s="267"/>
      <c r="H558" s="270">
        <v>32.45</v>
      </c>
      <c r="I558" s="271"/>
      <c r="J558" s="267"/>
      <c r="K558" s="267"/>
      <c r="L558" s="272"/>
      <c r="M558" s="273"/>
      <c r="N558" s="274"/>
      <c r="O558" s="274"/>
      <c r="P558" s="274"/>
      <c r="Q558" s="274"/>
      <c r="R558" s="274"/>
      <c r="S558" s="274"/>
      <c r="T558" s="275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T558" s="276" t="s">
        <v>225</v>
      </c>
      <c r="AU558" s="276" t="s">
        <v>85</v>
      </c>
      <c r="AV558" s="14" t="s">
        <v>85</v>
      </c>
      <c r="AW558" s="14" t="s">
        <v>32</v>
      </c>
      <c r="AX558" s="14" t="s">
        <v>76</v>
      </c>
      <c r="AY558" s="276" t="s">
        <v>156</v>
      </c>
    </row>
    <row r="559" spans="1:51" s="13" customFormat="1" ht="12">
      <c r="A559" s="13"/>
      <c r="B559" s="255"/>
      <c r="C559" s="256"/>
      <c r="D559" s="257" t="s">
        <v>225</v>
      </c>
      <c r="E559" s="258" t="s">
        <v>1</v>
      </c>
      <c r="F559" s="259" t="s">
        <v>284</v>
      </c>
      <c r="G559" s="256"/>
      <c r="H559" s="258" t="s">
        <v>1</v>
      </c>
      <c r="I559" s="260"/>
      <c r="J559" s="256"/>
      <c r="K559" s="256"/>
      <c r="L559" s="261"/>
      <c r="M559" s="262"/>
      <c r="N559" s="263"/>
      <c r="O559" s="263"/>
      <c r="P559" s="263"/>
      <c r="Q559" s="263"/>
      <c r="R559" s="263"/>
      <c r="S559" s="263"/>
      <c r="T559" s="264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65" t="s">
        <v>225</v>
      </c>
      <c r="AU559" s="265" t="s">
        <v>85</v>
      </c>
      <c r="AV559" s="13" t="s">
        <v>83</v>
      </c>
      <c r="AW559" s="13" t="s">
        <v>32</v>
      </c>
      <c r="AX559" s="13" t="s">
        <v>76</v>
      </c>
      <c r="AY559" s="265" t="s">
        <v>156</v>
      </c>
    </row>
    <row r="560" spans="1:51" s="14" customFormat="1" ht="12">
      <c r="A560" s="14"/>
      <c r="B560" s="266"/>
      <c r="C560" s="267"/>
      <c r="D560" s="257" t="s">
        <v>225</v>
      </c>
      <c r="E560" s="268" t="s">
        <v>1</v>
      </c>
      <c r="F560" s="269" t="s">
        <v>626</v>
      </c>
      <c r="G560" s="267"/>
      <c r="H560" s="270">
        <v>13.772</v>
      </c>
      <c r="I560" s="271"/>
      <c r="J560" s="267"/>
      <c r="K560" s="267"/>
      <c r="L560" s="272"/>
      <c r="M560" s="273"/>
      <c r="N560" s="274"/>
      <c r="O560" s="274"/>
      <c r="P560" s="274"/>
      <c r="Q560" s="274"/>
      <c r="R560" s="274"/>
      <c r="S560" s="274"/>
      <c r="T560" s="275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T560" s="276" t="s">
        <v>225</v>
      </c>
      <c r="AU560" s="276" t="s">
        <v>85</v>
      </c>
      <c r="AV560" s="14" t="s">
        <v>85</v>
      </c>
      <c r="AW560" s="14" t="s">
        <v>32</v>
      </c>
      <c r="AX560" s="14" t="s">
        <v>76</v>
      </c>
      <c r="AY560" s="276" t="s">
        <v>156</v>
      </c>
    </row>
    <row r="561" spans="1:51" s="13" customFormat="1" ht="12">
      <c r="A561" s="13"/>
      <c r="B561" s="255"/>
      <c r="C561" s="256"/>
      <c r="D561" s="257" t="s">
        <v>225</v>
      </c>
      <c r="E561" s="258" t="s">
        <v>1</v>
      </c>
      <c r="F561" s="259" t="s">
        <v>286</v>
      </c>
      <c r="G561" s="256"/>
      <c r="H561" s="258" t="s">
        <v>1</v>
      </c>
      <c r="I561" s="260"/>
      <c r="J561" s="256"/>
      <c r="K561" s="256"/>
      <c r="L561" s="261"/>
      <c r="M561" s="262"/>
      <c r="N561" s="263"/>
      <c r="O561" s="263"/>
      <c r="P561" s="263"/>
      <c r="Q561" s="263"/>
      <c r="R561" s="263"/>
      <c r="S561" s="263"/>
      <c r="T561" s="264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65" t="s">
        <v>225</v>
      </c>
      <c r="AU561" s="265" t="s">
        <v>85</v>
      </c>
      <c r="AV561" s="13" t="s">
        <v>83</v>
      </c>
      <c r="AW561" s="13" t="s">
        <v>32</v>
      </c>
      <c r="AX561" s="13" t="s">
        <v>76</v>
      </c>
      <c r="AY561" s="265" t="s">
        <v>156</v>
      </c>
    </row>
    <row r="562" spans="1:51" s="14" customFormat="1" ht="12">
      <c r="A562" s="14"/>
      <c r="B562" s="266"/>
      <c r="C562" s="267"/>
      <c r="D562" s="257" t="s">
        <v>225</v>
      </c>
      <c r="E562" s="268" t="s">
        <v>1</v>
      </c>
      <c r="F562" s="269" t="s">
        <v>627</v>
      </c>
      <c r="G562" s="267"/>
      <c r="H562" s="270">
        <v>30.45</v>
      </c>
      <c r="I562" s="271"/>
      <c r="J562" s="267"/>
      <c r="K562" s="267"/>
      <c r="L562" s="272"/>
      <c r="M562" s="273"/>
      <c r="N562" s="274"/>
      <c r="O562" s="274"/>
      <c r="P562" s="274"/>
      <c r="Q562" s="274"/>
      <c r="R562" s="274"/>
      <c r="S562" s="274"/>
      <c r="T562" s="275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276" t="s">
        <v>225</v>
      </c>
      <c r="AU562" s="276" t="s">
        <v>85</v>
      </c>
      <c r="AV562" s="14" t="s">
        <v>85</v>
      </c>
      <c r="AW562" s="14" t="s">
        <v>32</v>
      </c>
      <c r="AX562" s="14" t="s">
        <v>76</v>
      </c>
      <c r="AY562" s="276" t="s">
        <v>156</v>
      </c>
    </row>
    <row r="563" spans="1:51" s="13" customFormat="1" ht="12">
      <c r="A563" s="13"/>
      <c r="B563" s="255"/>
      <c r="C563" s="256"/>
      <c r="D563" s="257" t="s">
        <v>225</v>
      </c>
      <c r="E563" s="258" t="s">
        <v>1</v>
      </c>
      <c r="F563" s="259" t="s">
        <v>288</v>
      </c>
      <c r="G563" s="256"/>
      <c r="H563" s="258" t="s">
        <v>1</v>
      </c>
      <c r="I563" s="260"/>
      <c r="J563" s="256"/>
      <c r="K563" s="256"/>
      <c r="L563" s="261"/>
      <c r="M563" s="262"/>
      <c r="N563" s="263"/>
      <c r="O563" s="263"/>
      <c r="P563" s="263"/>
      <c r="Q563" s="263"/>
      <c r="R563" s="263"/>
      <c r="S563" s="263"/>
      <c r="T563" s="264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65" t="s">
        <v>225</v>
      </c>
      <c r="AU563" s="265" t="s">
        <v>85</v>
      </c>
      <c r="AV563" s="13" t="s">
        <v>83</v>
      </c>
      <c r="AW563" s="13" t="s">
        <v>32</v>
      </c>
      <c r="AX563" s="13" t="s">
        <v>76</v>
      </c>
      <c r="AY563" s="265" t="s">
        <v>156</v>
      </c>
    </row>
    <row r="564" spans="1:51" s="14" customFormat="1" ht="12">
      <c r="A564" s="14"/>
      <c r="B564" s="266"/>
      <c r="C564" s="267"/>
      <c r="D564" s="257" t="s">
        <v>225</v>
      </c>
      <c r="E564" s="268" t="s">
        <v>1</v>
      </c>
      <c r="F564" s="269" t="s">
        <v>628</v>
      </c>
      <c r="G564" s="267"/>
      <c r="H564" s="270">
        <v>28.71</v>
      </c>
      <c r="I564" s="271"/>
      <c r="J564" s="267"/>
      <c r="K564" s="267"/>
      <c r="L564" s="272"/>
      <c r="M564" s="273"/>
      <c r="N564" s="274"/>
      <c r="O564" s="274"/>
      <c r="P564" s="274"/>
      <c r="Q564" s="274"/>
      <c r="R564" s="274"/>
      <c r="S564" s="274"/>
      <c r="T564" s="275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76" t="s">
        <v>225</v>
      </c>
      <c r="AU564" s="276" t="s">
        <v>85</v>
      </c>
      <c r="AV564" s="14" t="s">
        <v>85</v>
      </c>
      <c r="AW564" s="14" t="s">
        <v>32</v>
      </c>
      <c r="AX564" s="14" t="s">
        <v>76</v>
      </c>
      <c r="AY564" s="276" t="s">
        <v>156</v>
      </c>
    </row>
    <row r="565" spans="1:51" s="13" customFormat="1" ht="12">
      <c r="A565" s="13"/>
      <c r="B565" s="255"/>
      <c r="C565" s="256"/>
      <c r="D565" s="257" t="s">
        <v>225</v>
      </c>
      <c r="E565" s="258" t="s">
        <v>1</v>
      </c>
      <c r="F565" s="259" t="s">
        <v>290</v>
      </c>
      <c r="G565" s="256"/>
      <c r="H565" s="258" t="s">
        <v>1</v>
      </c>
      <c r="I565" s="260"/>
      <c r="J565" s="256"/>
      <c r="K565" s="256"/>
      <c r="L565" s="261"/>
      <c r="M565" s="262"/>
      <c r="N565" s="263"/>
      <c r="O565" s="263"/>
      <c r="P565" s="263"/>
      <c r="Q565" s="263"/>
      <c r="R565" s="263"/>
      <c r="S565" s="263"/>
      <c r="T565" s="264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65" t="s">
        <v>225</v>
      </c>
      <c r="AU565" s="265" t="s">
        <v>85</v>
      </c>
      <c r="AV565" s="13" t="s">
        <v>83</v>
      </c>
      <c r="AW565" s="13" t="s">
        <v>32</v>
      </c>
      <c r="AX565" s="13" t="s">
        <v>76</v>
      </c>
      <c r="AY565" s="265" t="s">
        <v>156</v>
      </c>
    </row>
    <row r="566" spans="1:51" s="14" customFormat="1" ht="12">
      <c r="A566" s="14"/>
      <c r="B566" s="266"/>
      <c r="C566" s="267"/>
      <c r="D566" s="257" t="s">
        <v>225</v>
      </c>
      <c r="E566" s="268" t="s">
        <v>1</v>
      </c>
      <c r="F566" s="269" t="s">
        <v>629</v>
      </c>
      <c r="G566" s="267"/>
      <c r="H566" s="270">
        <v>10.59</v>
      </c>
      <c r="I566" s="271"/>
      <c r="J566" s="267"/>
      <c r="K566" s="267"/>
      <c r="L566" s="272"/>
      <c r="M566" s="273"/>
      <c r="N566" s="274"/>
      <c r="O566" s="274"/>
      <c r="P566" s="274"/>
      <c r="Q566" s="274"/>
      <c r="R566" s="274"/>
      <c r="S566" s="274"/>
      <c r="T566" s="275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T566" s="276" t="s">
        <v>225</v>
      </c>
      <c r="AU566" s="276" t="s">
        <v>85</v>
      </c>
      <c r="AV566" s="14" t="s">
        <v>85</v>
      </c>
      <c r="AW566" s="14" t="s">
        <v>32</v>
      </c>
      <c r="AX566" s="14" t="s">
        <v>76</v>
      </c>
      <c r="AY566" s="276" t="s">
        <v>156</v>
      </c>
    </row>
    <row r="567" spans="1:51" s="13" customFormat="1" ht="12">
      <c r="A567" s="13"/>
      <c r="B567" s="255"/>
      <c r="C567" s="256"/>
      <c r="D567" s="257" t="s">
        <v>225</v>
      </c>
      <c r="E567" s="258" t="s">
        <v>1</v>
      </c>
      <c r="F567" s="259" t="s">
        <v>292</v>
      </c>
      <c r="G567" s="256"/>
      <c r="H567" s="258" t="s">
        <v>1</v>
      </c>
      <c r="I567" s="260"/>
      <c r="J567" s="256"/>
      <c r="K567" s="256"/>
      <c r="L567" s="261"/>
      <c r="M567" s="262"/>
      <c r="N567" s="263"/>
      <c r="O567" s="263"/>
      <c r="P567" s="263"/>
      <c r="Q567" s="263"/>
      <c r="R567" s="263"/>
      <c r="S567" s="263"/>
      <c r="T567" s="264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65" t="s">
        <v>225</v>
      </c>
      <c r="AU567" s="265" t="s">
        <v>85</v>
      </c>
      <c r="AV567" s="13" t="s">
        <v>83</v>
      </c>
      <c r="AW567" s="13" t="s">
        <v>32</v>
      </c>
      <c r="AX567" s="13" t="s">
        <v>76</v>
      </c>
      <c r="AY567" s="265" t="s">
        <v>156</v>
      </c>
    </row>
    <row r="568" spans="1:51" s="14" customFormat="1" ht="12">
      <c r="A568" s="14"/>
      <c r="B568" s="266"/>
      <c r="C568" s="267"/>
      <c r="D568" s="257" t="s">
        <v>225</v>
      </c>
      <c r="E568" s="268" t="s">
        <v>1</v>
      </c>
      <c r="F568" s="269" t="s">
        <v>630</v>
      </c>
      <c r="G568" s="267"/>
      <c r="H568" s="270">
        <v>22.214</v>
      </c>
      <c r="I568" s="271"/>
      <c r="J568" s="267"/>
      <c r="K568" s="267"/>
      <c r="L568" s="272"/>
      <c r="M568" s="273"/>
      <c r="N568" s="274"/>
      <c r="O568" s="274"/>
      <c r="P568" s="274"/>
      <c r="Q568" s="274"/>
      <c r="R568" s="274"/>
      <c r="S568" s="274"/>
      <c r="T568" s="275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T568" s="276" t="s">
        <v>225</v>
      </c>
      <c r="AU568" s="276" t="s">
        <v>85</v>
      </c>
      <c r="AV568" s="14" t="s">
        <v>85</v>
      </c>
      <c r="AW568" s="14" t="s">
        <v>32</v>
      </c>
      <c r="AX568" s="14" t="s">
        <v>76</v>
      </c>
      <c r="AY568" s="276" t="s">
        <v>156</v>
      </c>
    </row>
    <row r="569" spans="1:51" s="13" customFormat="1" ht="12">
      <c r="A569" s="13"/>
      <c r="B569" s="255"/>
      <c r="C569" s="256"/>
      <c r="D569" s="257" t="s">
        <v>225</v>
      </c>
      <c r="E569" s="258" t="s">
        <v>1</v>
      </c>
      <c r="F569" s="259" t="s">
        <v>294</v>
      </c>
      <c r="G569" s="256"/>
      <c r="H569" s="258" t="s">
        <v>1</v>
      </c>
      <c r="I569" s="260"/>
      <c r="J569" s="256"/>
      <c r="K569" s="256"/>
      <c r="L569" s="261"/>
      <c r="M569" s="262"/>
      <c r="N569" s="263"/>
      <c r="O569" s="263"/>
      <c r="P569" s="263"/>
      <c r="Q569" s="263"/>
      <c r="R569" s="263"/>
      <c r="S569" s="263"/>
      <c r="T569" s="264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65" t="s">
        <v>225</v>
      </c>
      <c r="AU569" s="265" t="s">
        <v>85</v>
      </c>
      <c r="AV569" s="13" t="s">
        <v>83</v>
      </c>
      <c r="AW569" s="13" t="s">
        <v>32</v>
      </c>
      <c r="AX569" s="13" t="s">
        <v>76</v>
      </c>
      <c r="AY569" s="265" t="s">
        <v>156</v>
      </c>
    </row>
    <row r="570" spans="1:51" s="14" customFormat="1" ht="12">
      <c r="A570" s="14"/>
      <c r="B570" s="266"/>
      <c r="C570" s="267"/>
      <c r="D570" s="257" t="s">
        <v>225</v>
      </c>
      <c r="E570" s="268" t="s">
        <v>1</v>
      </c>
      <c r="F570" s="269" t="s">
        <v>631</v>
      </c>
      <c r="G570" s="267"/>
      <c r="H570" s="270">
        <v>22.794</v>
      </c>
      <c r="I570" s="271"/>
      <c r="J570" s="267"/>
      <c r="K570" s="267"/>
      <c r="L570" s="272"/>
      <c r="M570" s="273"/>
      <c r="N570" s="274"/>
      <c r="O570" s="274"/>
      <c r="P570" s="274"/>
      <c r="Q570" s="274"/>
      <c r="R570" s="274"/>
      <c r="S570" s="274"/>
      <c r="T570" s="275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76" t="s">
        <v>225</v>
      </c>
      <c r="AU570" s="276" t="s">
        <v>85</v>
      </c>
      <c r="AV570" s="14" t="s">
        <v>85</v>
      </c>
      <c r="AW570" s="14" t="s">
        <v>32</v>
      </c>
      <c r="AX570" s="14" t="s">
        <v>76</v>
      </c>
      <c r="AY570" s="276" t="s">
        <v>156</v>
      </c>
    </row>
    <row r="571" spans="1:51" s="13" customFormat="1" ht="12">
      <c r="A571" s="13"/>
      <c r="B571" s="255"/>
      <c r="C571" s="256"/>
      <c r="D571" s="257" t="s">
        <v>225</v>
      </c>
      <c r="E571" s="258" t="s">
        <v>1</v>
      </c>
      <c r="F571" s="259" t="s">
        <v>300</v>
      </c>
      <c r="G571" s="256"/>
      <c r="H571" s="258" t="s">
        <v>1</v>
      </c>
      <c r="I571" s="260"/>
      <c r="J571" s="256"/>
      <c r="K571" s="256"/>
      <c r="L571" s="261"/>
      <c r="M571" s="262"/>
      <c r="N571" s="263"/>
      <c r="O571" s="263"/>
      <c r="P571" s="263"/>
      <c r="Q571" s="263"/>
      <c r="R571" s="263"/>
      <c r="S571" s="263"/>
      <c r="T571" s="264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65" t="s">
        <v>225</v>
      </c>
      <c r="AU571" s="265" t="s">
        <v>85</v>
      </c>
      <c r="AV571" s="13" t="s">
        <v>83</v>
      </c>
      <c r="AW571" s="13" t="s">
        <v>32</v>
      </c>
      <c r="AX571" s="13" t="s">
        <v>76</v>
      </c>
      <c r="AY571" s="265" t="s">
        <v>156</v>
      </c>
    </row>
    <row r="572" spans="1:51" s="14" customFormat="1" ht="12">
      <c r="A572" s="14"/>
      <c r="B572" s="266"/>
      <c r="C572" s="267"/>
      <c r="D572" s="257" t="s">
        <v>225</v>
      </c>
      <c r="E572" s="268" t="s">
        <v>1</v>
      </c>
      <c r="F572" s="269" t="s">
        <v>632</v>
      </c>
      <c r="G572" s="267"/>
      <c r="H572" s="270">
        <v>78.26</v>
      </c>
      <c r="I572" s="271"/>
      <c r="J572" s="267"/>
      <c r="K572" s="267"/>
      <c r="L572" s="272"/>
      <c r="M572" s="273"/>
      <c r="N572" s="274"/>
      <c r="O572" s="274"/>
      <c r="P572" s="274"/>
      <c r="Q572" s="274"/>
      <c r="R572" s="274"/>
      <c r="S572" s="274"/>
      <c r="T572" s="275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T572" s="276" t="s">
        <v>225</v>
      </c>
      <c r="AU572" s="276" t="s">
        <v>85</v>
      </c>
      <c r="AV572" s="14" t="s">
        <v>85</v>
      </c>
      <c r="AW572" s="14" t="s">
        <v>32</v>
      </c>
      <c r="AX572" s="14" t="s">
        <v>76</v>
      </c>
      <c r="AY572" s="276" t="s">
        <v>156</v>
      </c>
    </row>
    <row r="573" spans="1:51" s="14" customFormat="1" ht="12">
      <c r="A573" s="14"/>
      <c r="B573" s="266"/>
      <c r="C573" s="267"/>
      <c r="D573" s="257" t="s">
        <v>225</v>
      </c>
      <c r="E573" s="268" t="s">
        <v>1</v>
      </c>
      <c r="F573" s="269" t="s">
        <v>633</v>
      </c>
      <c r="G573" s="267"/>
      <c r="H573" s="270">
        <v>-19.22</v>
      </c>
      <c r="I573" s="271"/>
      <c r="J573" s="267"/>
      <c r="K573" s="267"/>
      <c r="L573" s="272"/>
      <c r="M573" s="273"/>
      <c r="N573" s="274"/>
      <c r="O573" s="274"/>
      <c r="P573" s="274"/>
      <c r="Q573" s="274"/>
      <c r="R573" s="274"/>
      <c r="S573" s="274"/>
      <c r="T573" s="275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76" t="s">
        <v>225</v>
      </c>
      <c r="AU573" s="276" t="s">
        <v>85</v>
      </c>
      <c r="AV573" s="14" t="s">
        <v>85</v>
      </c>
      <c r="AW573" s="14" t="s">
        <v>32</v>
      </c>
      <c r="AX573" s="14" t="s">
        <v>76</v>
      </c>
      <c r="AY573" s="276" t="s">
        <v>156</v>
      </c>
    </row>
    <row r="574" spans="1:51" s="13" customFormat="1" ht="12">
      <c r="A574" s="13"/>
      <c r="B574" s="255"/>
      <c r="C574" s="256"/>
      <c r="D574" s="257" t="s">
        <v>225</v>
      </c>
      <c r="E574" s="258" t="s">
        <v>1</v>
      </c>
      <c r="F574" s="259" t="s">
        <v>634</v>
      </c>
      <c r="G574" s="256"/>
      <c r="H574" s="258" t="s">
        <v>1</v>
      </c>
      <c r="I574" s="260"/>
      <c r="J574" s="256"/>
      <c r="K574" s="256"/>
      <c r="L574" s="261"/>
      <c r="M574" s="262"/>
      <c r="N574" s="263"/>
      <c r="O574" s="263"/>
      <c r="P574" s="263"/>
      <c r="Q574" s="263"/>
      <c r="R574" s="263"/>
      <c r="S574" s="263"/>
      <c r="T574" s="264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65" t="s">
        <v>225</v>
      </c>
      <c r="AU574" s="265" t="s">
        <v>85</v>
      </c>
      <c r="AV574" s="13" t="s">
        <v>83</v>
      </c>
      <c r="AW574" s="13" t="s">
        <v>32</v>
      </c>
      <c r="AX574" s="13" t="s">
        <v>76</v>
      </c>
      <c r="AY574" s="265" t="s">
        <v>156</v>
      </c>
    </row>
    <row r="575" spans="1:51" s="14" customFormat="1" ht="12">
      <c r="A575" s="14"/>
      <c r="B575" s="266"/>
      <c r="C575" s="267"/>
      <c r="D575" s="257" t="s">
        <v>225</v>
      </c>
      <c r="E575" s="268" t="s">
        <v>1</v>
      </c>
      <c r="F575" s="269" t="s">
        <v>635</v>
      </c>
      <c r="G575" s="267"/>
      <c r="H575" s="270">
        <v>39.614</v>
      </c>
      <c r="I575" s="271"/>
      <c r="J575" s="267"/>
      <c r="K575" s="267"/>
      <c r="L575" s="272"/>
      <c r="M575" s="273"/>
      <c r="N575" s="274"/>
      <c r="O575" s="274"/>
      <c r="P575" s="274"/>
      <c r="Q575" s="274"/>
      <c r="R575" s="274"/>
      <c r="S575" s="274"/>
      <c r="T575" s="275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76" t="s">
        <v>225</v>
      </c>
      <c r="AU575" s="276" t="s">
        <v>85</v>
      </c>
      <c r="AV575" s="14" t="s">
        <v>85</v>
      </c>
      <c r="AW575" s="14" t="s">
        <v>32</v>
      </c>
      <c r="AX575" s="14" t="s">
        <v>76</v>
      </c>
      <c r="AY575" s="276" t="s">
        <v>156</v>
      </c>
    </row>
    <row r="576" spans="1:51" s="13" customFormat="1" ht="12">
      <c r="A576" s="13"/>
      <c r="B576" s="255"/>
      <c r="C576" s="256"/>
      <c r="D576" s="257" t="s">
        <v>225</v>
      </c>
      <c r="E576" s="258" t="s">
        <v>1</v>
      </c>
      <c r="F576" s="259" t="s">
        <v>525</v>
      </c>
      <c r="G576" s="256"/>
      <c r="H576" s="258" t="s">
        <v>1</v>
      </c>
      <c r="I576" s="260"/>
      <c r="J576" s="256"/>
      <c r="K576" s="256"/>
      <c r="L576" s="261"/>
      <c r="M576" s="262"/>
      <c r="N576" s="263"/>
      <c r="O576" s="263"/>
      <c r="P576" s="263"/>
      <c r="Q576" s="263"/>
      <c r="R576" s="263"/>
      <c r="S576" s="263"/>
      <c r="T576" s="264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65" t="s">
        <v>225</v>
      </c>
      <c r="AU576" s="265" t="s">
        <v>85</v>
      </c>
      <c r="AV576" s="13" t="s">
        <v>83</v>
      </c>
      <c r="AW576" s="13" t="s">
        <v>32</v>
      </c>
      <c r="AX576" s="13" t="s">
        <v>76</v>
      </c>
      <c r="AY576" s="265" t="s">
        <v>156</v>
      </c>
    </row>
    <row r="577" spans="1:51" s="14" customFormat="1" ht="12">
      <c r="A577" s="14"/>
      <c r="B577" s="266"/>
      <c r="C577" s="267"/>
      <c r="D577" s="257" t="s">
        <v>225</v>
      </c>
      <c r="E577" s="268" t="s">
        <v>1</v>
      </c>
      <c r="F577" s="269" t="s">
        <v>636</v>
      </c>
      <c r="G577" s="267"/>
      <c r="H577" s="270">
        <v>14.69</v>
      </c>
      <c r="I577" s="271"/>
      <c r="J577" s="267"/>
      <c r="K577" s="267"/>
      <c r="L577" s="272"/>
      <c r="M577" s="273"/>
      <c r="N577" s="274"/>
      <c r="O577" s="274"/>
      <c r="P577" s="274"/>
      <c r="Q577" s="274"/>
      <c r="R577" s="274"/>
      <c r="S577" s="274"/>
      <c r="T577" s="275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76" t="s">
        <v>225</v>
      </c>
      <c r="AU577" s="276" t="s">
        <v>85</v>
      </c>
      <c r="AV577" s="14" t="s">
        <v>85</v>
      </c>
      <c r="AW577" s="14" t="s">
        <v>32</v>
      </c>
      <c r="AX577" s="14" t="s">
        <v>76</v>
      </c>
      <c r="AY577" s="276" t="s">
        <v>156</v>
      </c>
    </row>
    <row r="578" spans="1:51" s="13" customFormat="1" ht="12">
      <c r="A578" s="13"/>
      <c r="B578" s="255"/>
      <c r="C578" s="256"/>
      <c r="D578" s="257" t="s">
        <v>225</v>
      </c>
      <c r="E578" s="258" t="s">
        <v>1</v>
      </c>
      <c r="F578" s="259" t="s">
        <v>637</v>
      </c>
      <c r="G578" s="256"/>
      <c r="H578" s="258" t="s">
        <v>1</v>
      </c>
      <c r="I578" s="260"/>
      <c r="J578" s="256"/>
      <c r="K578" s="256"/>
      <c r="L578" s="261"/>
      <c r="M578" s="262"/>
      <c r="N578" s="263"/>
      <c r="O578" s="263"/>
      <c r="P578" s="263"/>
      <c r="Q578" s="263"/>
      <c r="R578" s="263"/>
      <c r="S578" s="263"/>
      <c r="T578" s="264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65" t="s">
        <v>225</v>
      </c>
      <c r="AU578" s="265" t="s">
        <v>85</v>
      </c>
      <c r="AV578" s="13" t="s">
        <v>83</v>
      </c>
      <c r="AW578" s="13" t="s">
        <v>32</v>
      </c>
      <c r="AX578" s="13" t="s">
        <v>76</v>
      </c>
      <c r="AY578" s="265" t="s">
        <v>156</v>
      </c>
    </row>
    <row r="579" spans="1:51" s="14" customFormat="1" ht="12">
      <c r="A579" s="14"/>
      <c r="B579" s="266"/>
      <c r="C579" s="267"/>
      <c r="D579" s="257" t="s">
        <v>225</v>
      </c>
      <c r="E579" s="268" t="s">
        <v>1</v>
      </c>
      <c r="F579" s="269" t="s">
        <v>638</v>
      </c>
      <c r="G579" s="267"/>
      <c r="H579" s="270">
        <v>87.87</v>
      </c>
      <c r="I579" s="271"/>
      <c r="J579" s="267"/>
      <c r="K579" s="267"/>
      <c r="L579" s="272"/>
      <c r="M579" s="273"/>
      <c r="N579" s="274"/>
      <c r="O579" s="274"/>
      <c r="P579" s="274"/>
      <c r="Q579" s="274"/>
      <c r="R579" s="274"/>
      <c r="S579" s="274"/>
      <c r="T579" s="275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76" t="s">
        <v>225</v>
      </c>
      <c r="AU579" s="276" t="s">
        <v>85</v>
      </c>
      <c r="AV579" s="14" t="s">
        <v>85</v>
      </c>
      <c r="AW579" s="14" t="s">
        <v>32</v>
      </c>
      <c r="AX579" s="14" t="s">
        <v>76</v>
      </c>
      <c r="AY579" s="276" t="s">
        <v>156</v>
      </c>
    </row>
    <row r="580" spans="1:51" s="13" customFormat="1" ht="12">
      <c r="A580" s="13"/>
      <c r="B580" s="255"/>
      <c r="C580" s="256"/>
      <c r="D580" s="257" t="s">
        <v>225</v>
      </c>
      <c r="E580" s="258" t="s">
        <v>1</v>
      </c>
      <c r="F580" s="259" t="s">
        <v>639</v>
      </c>
      <c r="G580" s="256"/>
      <c r="H580" s="258" t="s">
        <v>1</v>
      </c>
      <c r="I580" s="260"/>
      <c r="J580" s="256"/>
      <c r="K580" s="256"/>
      <c r="L580" s="261"/>
      <c r="M580" s="262"/>
      <c r="N580" s="263"/>
      <c r="O580" s="263"/>
      <c r="P580" s="263"/>
      <c r="Q580" s="263"/>
      <c r="R580" s="263"/>
      <c r="S580" s="263"/>
      <c r="T580" s="264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265" t="s">
        <v>225</v>
      </c>
      <c r="AU580" s="265" t="s">
        <v>85</v>
      </c>
      <c r="AV580" s="13" t="s">
        <v>83</v>
      </c>
      <c r="AW580" s="13" t="s">
        <v>32</v>
      </c>
      <c r="AX580" s="13" t="s">
        <v>76</v>
      </c>
      <c r="AY580" s="265" t="s">
        <v>156</v>
      </c>
    </row>
    <row r="581" spans="1:51" s="14" customFormat="1" ht="12">
      <c r="A581" s="14"/>
      <c r="B581" s="266"/>
      <c r="C581" s="267"/>
      <c r="D581" s="257" t="s">
        <v>225</v>
      </c>
      <c r="E581" s="268" t="s">
        <v>1</v>
      </c>
      <c r="F581" s="269" t="s">
        <v>640</v>
      </c>
      <c r="G581" s="267"/>
      <c r="H581" s="270">
        <v>31.61</v>
      </c>
      <c r="I581" s="271"/>
      <c r="J581" s="267"/>
      <c r="K581" s="267"/>
      <c r="L581" s="272"/>
      <c r="M581" s="273"/>
      <c r="N581" s="274"/>
      <c r="O581" s="274"/>
      <c r="P581" s="274"/>
      <c r="Q581" s="274"/>
      <c r="R581" s="274"/>
      <c r="S581" s="274"/>
      <c r="T581" s="275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T581" s="276" t="s">
        <v>225</v>
      </c>
      <c r="AU581" s="276" t="s">
        <v>85</v>
      </c>
      <c r="AV581" s="14" t="s">
        <v>85</v>
      </c>
      <c r="AW581" s="14" t="s">
        <v>32</v>
      </c>
      <c r="AX581" s="14" t="s">
        <v>76</v>
      </c>
      <c r="AY581" s="276" t="s">
        <v>156</v>
      </c>
    </row>
    <row r="582" spans="1:51" s="13" customFormat="1" ht="12">
      <c r="A582" s="13"/>
      <c r="B582" s="255"/>
      <c r="C582" s="256"/>
      <c r="D582" s="257" t="s">
        <v>225</v>
      </c>
      <c r="E582" s="258" t="s">
        <v>1</v>
      </c>
      <c r="F582" s="259" t="s">
        <v>361</v>
      </c>
      <c r="G582" s="256"/>
      <c r="H582" s="258" t="s">
        <v>1</v>
      </c>
      <c r="I582" s="260"/>
      <c r="J582" s="256"/>
      <c r="K582" s="256"/>
      <c r="L582" s="261"/>
      <c r="M582" s="262"/>
      <c r="N582" s="263"/>
      <c r="O582" s="263"/>
      <c r="P582" s="263"/>
      <c r="Q582" s="263"/>
      <c r="R582" s="263"/>
      <c r="S582" s="263"/>
      <c r="T582" s="264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65" t="s">
        <v>225</v>
      </c>
      <c r="AU582" s="265" t="s">
        <v>85</v>
      </c>
      <c r="AV582" s="13" t="s">
        <v>83</v>
      </c>
      <c r="AW582" s="13" t="s">
        <v>32</v>
      </c>
      <c r="AX582" s="13" t="s">
        <v>76</v>
      </c>
      <c r="AY582" s="265" t="s">
        <v>156</v>
      </c>
    </row>
    <row r="583" spans="1:51" s="14" customFormat="1" ht="12">
      <c r="A583" s="14"/>
      <c r="B583" s="266"/>
      <c r="C583" s="267"/>
      <c r="D583" s="257" t="s">
        <v>225</v>
      </c>
      <c r="E583" s="268" t="s">
        <v>1</v>
      </c>
      <c r="F583" s="269" t="s">
        <v>641</v>
      </c>
      <c r="G583" s="267"/>
      <c r="H583" s="270">
        <v>22.62</v>
      </c>
      <c r="I583" s="271"/>
      <c r="J583" s="267"/>
      <c r="K583" s="267"/>
      <c r="L583" s="272"/>
      <c r="M583" s="273"/>
      <c r="N583" s="274"/>
      <c r="O583" s="274"/>
      <c r="P583" s="274"/>
      <c r="Q583" s="274"/>
      <c r="R583" s="274"/>
      <c r="S583" s="274"/>
      <c r="T583" s="275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T583" s="276" t="s">
        <v>225</v>
      </c>
      <c r="AU583" s="276" t="s">
        <v>85</v>
      </c>
      <c r="AV583" s="14" t="s">
        <v>85</v>
      </c>
      <c r="AW583" s="14" t="s">
        <v>32</v>
      </c>
      <c r="AX583" s="14" t="s">
        <v>76</v>
      </c>
      <c r="AY583" s="276" t="s">
        <v>156</v>
      </c>
    </row>
    <row r="584" spans="1:51" s="13" customFormat="1" ht="12">
      <c r="A584" s="13"/>
      <c r="B584" s="255"/>
      <c r="C584" s="256"/>
      <c r="D584" s="257" t="s">
        <v>225</v>
      </c>
      <c r="E584" s="258" t="s">
        <v>1</v>
      </c>
      <c r="F584" s="259" t="s">
        <v>642</v>
      </c>
      <c r="G584" s="256"/>
      <c r="H584" s="258" t="s">
        <v>1</v>
      </c>
      <c r="I584" s="260"/>
      <c r="J584" s="256"/>
      <c r="K584" s="256"/>
      <c r="L584" s="261"/>
      <c r="M584" s="262"/>
      <c r="N584" s="263"/>
      <c r="O584" s="263"/>
      <c r="P584" s="263"/>
      <c r="Q584" s="263"/>
      <c r="R584" s="263"/>
      <c r="S584" s="263"/>
      <c r="T584" s="264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65" t="s">
        <v>225</v>
      </c>
      <c r="AU584" s="265" t="s">
        <v>85</v>
      </c>
      <c r="AV584" s="13" t="s">
        <v>83</v>
      </c>
      <c r="AW584" s="13" t="s">
        <v>32</v>
      </c>
      <c r="AX584" s="13" t="s">
        <v>76</v>
      </c>
      <c r="AY584" s="265" t="s">
        <v>156</v>
      </c>
    </row>
    <row r="585" spans="1:51" s="14" customFormat="1" ht="12">
      <c r="A585" s="14"/>
      <c r="B585" s="266"/>
      <c r="C585" s="267"/>
      <c r="D585" s="257" t="s">
        <v>225</v>
      </c>
      <c r="E585" s="268" t="s">
        <v>1</v>
      </c>
      <c r="F585" s="269" t="s">
        <v>643</v>
      </c>
      <c r="G585" s="267"/>
      <c r="H585" s="270">
        <v>74.24</v>
      </c>
      <c r="I585" s="271"/>
      <c r="J585" s="267"/>
      <c r="K585" s="267"/>
      <c r="L585" s="272"/>
      <c r="M585" s="273"/>
      <c r="N585" s="274"/>
      <c r="O585" s="274"/>
      <c r="P585" s="274"/>
      <c r="Q585" s="274"/>
      <c r="R585" s="274"/>
      <c r="S585" s="274"/>
      <c r="T585" s="275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76" t="s">
        <v>225</v>
      </c>
      <c r="AU585" s="276" t="s">
        <v>85</v>
      </c>
      <c r="AV585" s="14" t="s">
        <v>85</v>
      </c>
      <c r="AW585" s="14" t="s">
        <v>32</v>
      </c>
      <c r="AX585" s="14" t="s">
        <v>76</v>
      </c>
      <c r="AY585" s="276" t="s">
        <v>156</v>
      </c>
    </row>
    <row r="586" spans="1:51" s="13" customFormat="1" ht="12">
      <c r="A586" s="13"/>
      <c r="B586" s="255"/>
      <c r="C586" s="256"/>
      <c r="D586" s="257" t="s">
        <v>225</v>
      </c>
      <c r="E586" s="258" t="s">
        <v>1</v>
      </c>
      <c r="F586" s="259" t="s">
        <v>272</v>
      </c>
      <c r="G586" s="256"/>
      <c r="H586" s="258" t="s">
        <v>1</v>
      </c>
      <c r="I586" s="260"/>
      <c r="J586" s="256"/>
      <c r="K586" s="256"/>
      <c r="L586" s="261"/>
      <c r="M586" s="262"/>
      <c r="N586" s="263"/>
      <c r="O586" s="263"/>
      <c r="P586" s="263"/>
      <c r="Q586" s="263"/>
      <c r="R586" s="263"/>
      <c r="S586" s="263"/>
      <c r="T586" s="264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65" t="s">
        <v>225</v>
      </c>
      <c r="AU586" s="265" t="s">
        <v>85</v>
      </c>
      <c r="AV586" s="13" t="s">
        <v>83</v>
      </c>
      <c r="AW586" s="13" t="s">
        <v>32</v>
      </c>
      <c r="AX586" s="13" t="s">
        <v>76</v>
      </c>
      <c r="AY586" s="265" t="s">
        <v>156</v>
      </c>
    </row>
    <row r="587" spans="1:51" s="14" customFormat="1" ht="12">
      <c r="A587" s="14"/>
      <c r="B587" s="266"/>
      <c r="C587" s="267"/>
      <c r="D587" s="257" t="s">
        <v>225</v>
      </c>
      <c r="E587" s="268" t="s">
        <v>1</v>
      </c>
      <c r="F587" s="269" t="s">
        <v>644</v>
      </c>
      <c r="G587" s="267"/>
      <c r="H587" s="270">
        <v>18.56</v>
      </c>
      <c r="I587" s="271"/>
      <c r="J587" s="267"/>
      <c r="K587" s="267"/>
      <c r="L587" s="272"/>
      <c r="M587" s="273"/>
      <c r="N587" s="274"/>
      <c r="O587" s="274"/>
      <c r="P587" s="274"/>
      <c r="Q587" s="274"/>
      <c r="R587" s="274"/>
      <c r="S587" s="274"/>
      <c r="T587" s="275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76" t="s">
        <v>225</v>
      </c>
      <c r="AU587" s="276" t="s">
        <v>85</v>
      </c>
      <c r="AV587" s="14" t="s">
        <v>85</v>
      </c>
      <c r="AW587" s="14" t="s">
        <v>32</v>
      </c>
      <c r="AX587" s="14" t="s">
        <v>76</v>
      </c>
      <c r="AY587" s="276" t="s">
        <v>156</v>
      </c>
    </row>
    <row r="588" spans="1:51" s="13" customFormat="1" ht="12">
      <c r="A588" s="13"/>
      <c r="B588" s="255"/>
      <c r="C588" s="256"/>
      <c r="D588" s="257" t="s">
        <v>225</v>
      </c>
      <c r="E588" s="258" t="s">
        <v>1</v>
      </c>
      <c r="F588" s="259" t="s">
        <v>304</v>
      </c>
      <c r="G588" s="256"/>
      <c r="H588" s="258" t="s">
        <v>1</v>
      </c>
      <c r="I588" s="260"/>
      <c r="J588" s="256"/>
      <c r="K588" s="256"/>
      <c r="L588" s="261"/>
      <c r="M588" s="262"/>
      <c r="N588" s="263"/>
      <c r="O588" s="263"/>
      <c r="P588" s="263"/>
      <c r="Q588" s="263"/>
      <c r="R588" s="263"/>
      <c r="S588" s="263"/>
      <c r="T588" s="264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65" t="s">
        <v>225</v>
      </c>
      <c r="AU588" s="265" t="s">
        <v>85</v>
      </c>
      <c r="AV588" s="13" t="s">
        <v>83</v>
      </c>
      <c r="AW588" s="13" t="s">
        <v>32</v>
      </c>
      <c r="AX588" s="13" t="s">
        <v>76</v>
      </c>
      <c r="AY588" s="265" t="s">
        <v>156</v>
      </c>
    </row>
    <row r="589" spans="1:51" s="14" customFormat="1" ht="12">
      <c r="A589" s="14"/>
      <c r="B589" s="266"/>
      <c r="C589" s="267"/>
      <c r="D589" s="257" t="s">
        <v>225</v>
      </c>
      <c r="E589" s="268" t="s">
        <v>1</v>
      </c>
      <c r="F589" s="269" t="s">
        <v>645</v>
      </c>
      <c r="G589" s="267"/>
      <c r="H589" s="270">
        <v>17</v>
      </c>
      <c r="I589" s="271"/>
      <c r="J589" s="267"/>
      <c r="K589" s="267"/>
      <c r="L589" s="272"/>
      <c r="M589" s="273"/>
      <c r="N589" s="274"/>
      <c r="O589" s="274"/>
      <c r="P589" s="274"/>
      <c r="Q589" s="274"/>
      <c r="R589" s="274"/>
      <c r="S589" s="274"/>
      <c r="T589" s="275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76" t="s">
        <v>225</v>
      </c>
      <c r="AU589" s="276" t="s">
        <v>85</v>
      </c>
      <c r="AV589" s="14" t="s">
        <v>85</v>
      </c>
      <c r="AW589" s="14" t="s">
        <v>32</v>
      </c>
      <c r="AX589" s="14" t="s">
        <v>76</v>
      </c>
      <c r="AY589" s="276" t="s">
        <v>156</v>
      </c>
    </row>
    <row r="590" spans="1:51" s="13" customFormat="1" ht="12">
      <c r="A590" s="13"/>
      <c r="B590" s="255"/>
      <c r="C590" s="256"/>
      <c r="D590" s="257" t="s">
        <v>225</v>
      </c>
      <c r="E590" s="258" t="s">
        <v>1</v>
      </c>
      <c r="F590" s="259" t="s">
        <v>302</v>
      </c>
      <c r="G590" s="256"/>
      <c r="H590" s="258" t="s">
        <v>1</v>
      </c>
      <c r="I590" s="260"/>
      <c r="J590" s="256"/>
      <c r="K590" s="256"/>
      <c r="L590" s="261"/>
      <c r="M590" s="262"/>
      <c r="N590" s="263"/>
      <c r="O590" s="263"/>
      <c r="P590" s="263"/>
      <c r="Q590" s="263"/>
      <c r="R590" s="263"/>
      <c r="S590" s="263"/>
      <c r="T590" s="264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65" t="s">
        <v>225</v>
      </c>
      <c r="AU590" s="265" t="s">
        <v>85</v>
      </c>
      <c r="AV590" s="13" t="s">
        <v>83</v>
      </c>
      <c r="AW590" s="13" t="s">
        <v>32</v>
      </c>
      <c r="AX590" s="13" t="s">
        <v>76</v>
      </c>
      <c r="AY590" s="265" t="s">
        <v>156</v>
      </c>
    </row>
    <row r="591" spans="1:51" s="14" customFormat="1" ht="12">
      <c r="A591" s="14"/>
      <c r="B591" s="266"/>
      <c r="C591" s="267"/>
      <c r="D591" s="257" t="s">
        <v>225</v>
      </c>
      <c r="E591" s="268" t="s">
        <v>1</v>
      </c>
      <c r="F591" s="269" t="s">
        <v>646</v>
      </c>
      <c r="G591" s="267"/>
      <c r="H591" s="270">
        <v>10.08</v>
      </c>
      <c r="I591" s="271"/>
      <c r="J591" s="267"/>
      <c r="K591" s="267"/>
      <c r="L591" s="272"/>
      <c r="M591" s="273"/>
      <c r="N591" s="274"/>
      <c r="O591" s="274"/>
      <c r="P591" s="274"/>
      <c r="Q591" s="274"/>
      <c r="R591" s="274"/>
      <c r="S591" s="274"/>
      <c r="T591" s="275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276" t="s">
        <v>225</v>
      </c>
      <c r="AU591" s="276" t="s">
        <v>85</v>
      </c>
      <c r="AV591" s="14" t="s">
        <v>85</v>
      </c>
      <c r="AW591" s="14" t="s">
        <v>32</v>
      </c>
      <c r="AX591" s="14" t="s">
        <v>76</v>
      </c>
      <c r="AY591" s="276" t="s">
        <v>156</v>
      </c>
    </row>
    <row r="592" spans="1:51" s="13" customFormat="1" ht="12">
      <c r="A592" s="13"/>
      <c r="B592" s="255"/>
      <c r="C592" s="256"/>
      <c r="D592" s="257" t="s">
        <v>225</v>
      </c>
      <c r="E592" s="258" t="s">
        <v>1</v>
      </c>
      <c r="F592" s="259" t="s">
        <v>647</v>
      </c>
      <c r="G592" s="256"/>
      <c r="H592" s="258" t="s">
        <v>1</v>
      </c>
      <c r="I592" s="260"/>
      <c r="J592" s="256"/>
      <c r="K592" s="256"/>
      <c r="L592" s="261"/>
      <c r="M592" s="262"/>
      <c r="N592" s="263"/>
      <c r="O592" s="263"/>
      <c r="P592" s="263"/>
      <c r="Q592" s="263"/>
      <c r="R592" s="263"/>
      <c r="S592" s="263"/>
      <c r="T592" s="264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65" t="s">
        <v>225</v>
      </c>
      <c r="AU592" s="265" t="s">
        <v>85</v>
      </c>
      <c r="AV592" s="13" t="s">
        <v>83</v>
      </c>
      <c r="AW592" s="13" t="s">
        <v>32</v>
      </c>
      <c r="AX592" s="13" t="s">
        <v>76</v>
      </c>
      <c r="AY592" s="265" t="s">
        <v>156</v>
      </c>
    </row>
    <row r="593" spans="1:51" s="14" customFormat="1" ht="12">
      <c r="A593" s="14"/>
      <c r="B593" s="266"/>
      <c r="C593" s="267"/>
      <c r="D593" s="257" t="s">
        <v>225</v>
      </c>
      <c r="E593" s="268" t="s">
        <v>1</v>
      </c>
      <c r="F593" s="269" t="s">
        <v>648</v>
      </c>
      <c r="G593" s="267"/>
      <c r="H593" s="270">
        <v>24.708</v>
      </c>
      <c r="I593" s="271"/>
      <c r="J593" s="267"/>
      <c r="K593" s="267"/>
      <c r="L593" s="272"/>
      <c r="M593" s="273"/>
      <c r="N593" s="274"/>
      <c r="O593" s="274"/>
      <c r="P593" s="274"/>
      <c r="Q593" s="274"/>
      <c r="R593" s="274"/>
      <c r="S593" s="274"/>
      <c r="T593" s="275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76" t="s">
        <v>225</v>
      </c>
      <c r="AU593" s="276" t="s">
        <v>85</v>
      </c>
      <c r="AV593" s="14" t="s">
        <v>85</v>
      </c>
      <c r="AW593" s="14" t="s">
        <v>32</v>
      </c>
      <c r="AX593" s="14" t="s">
        <v>76</v>
      </c>
      <c r="AY593" s="276" t="s">
        <v>156</v>
      </c>
    </row>
    <row r="594" spans="1:51" s="13" customFormat="1" ht="12">
      <c r="A594" s="13"/>
      <c r="B594" s="255"/>
      <c r="C594" s="256"/>
      <c r="D594" s="257" t="s">
        <v>225</v>
      </c>
      <c r="E594" s="258" t="s">
        <v>1</v>
      </c>
      <c r="F594" s="259" t="s">
        <v>649</v>
      </c>
      <c r="G594" s="256"/>
      <c r="H594" s="258" t="s">
        <v>1</v>
      </c>
      <c r="I594" s="260"/>
      <c r="J594" s="256"/>
      <c r="K594" s="256"/>
      <c r="L594" s="261"/>
      <c r="M594" s="262"/>
      <c r="N594" s="263"/>
      <c r="O594" s="263"/>
      <c r="P594" s="263"/>
      <c r="Q594" s="263"/>
      <c r="R594" s="263"/>
      <c r="S594" s="263"/>
      <c r="T594" s="264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65" t="s">
        <v>225</v>
      </c>
      <c r="AU594" s="265" t="s">
        <v>85</v>
      </c>
      <c r="AV594" s="13" t="s">
        <v>83</v>
      </c>
      <c r="AW594" s="13" t="s">
        <v>32</v>
      </c>
      <c r="AX594" s="13" t="s">
        <v>76</v>
      </c>
      <c r="AY594" s="265" t="s">
        <v>156</v>
      </c>
    </row>
    <row r="595" spans="1:51" s="14" customFormat="1" ht="12">
      <c r="A595" s="14"/>
      <c r="B595" s="266"/>
      <c r="C595" s="267"/>
      <c r="D595" s="257" t="s">
        <v>225</v>
      </c>
      <c r="E595" s="268" t="s">
        <v>1</v>
      </c>
      <c r="F595" s="269" t="s">
        <v>650</v>
      </c>
      <c r="G595" s="267"/>
      <c r="H595" s="270">
        <v>62.64</v>
      </c>
      <c r="I595" s="271"/>
      <c r="J595" s="267"/>
      <c r="K595" s="267"/>
      <c r="L595" s="272"/>
      <c r="M595" s="273"/>
      <c r="N595" s="274"/>
      <c r="O595" s="274"/>
      <c r="P595" s="274"/>
      <c r="Q595" s="274"/>
      <c r="R595" s="274"/>
      <c r="S595" s="274"/>
      <c r="T595" s="275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T595" s="276" t="s">
        <v>225</v>
      </c>
      <c r="AU595" s="276" t="s">
        <v>85</v>
      </c>
      <c r="AV595" s="14" t="s">
        <v>85</v>
      </c>
      <c r="AW595" s="14" t="s">
        <v>32</v>
      </c>
      <c r="AX595" s="14" t="s">
        <v>76</v>
      </c>
      <c r="AY595" s="276" t="s">
        <v>156</v>
      </c>
    </row>
    <row r="596" spans="1:51" s="13" customFormat="1" ht="12">
      <c r="A596" s="13"/>
      <c r="B596" s="255"/>
      <c r="C596" s="256"/>
      <c r="D596" s="257" t="s">
        <v>225</v>
      </c>
      <c r="E596" s="258" t="s">
        <v>1</v>
      </c>
      <c r="F596" s="259" t="s">
        <v>651</v>
      </c>
      <c r="G596" s="256"/>
      <c r="H596" s="258" t="s">
        <v>1</v>
      </c>
      <c r="I596" s="260"/>
      <c r="J596" s="256"/>
      <c r="K596" s="256"/>
      <c r="L596" s="261"/>
      <c r="M596" s="262"/>
      <c r="N596" s="263"/>
      <c r="O596" s="263"/>
      <c r="P596" s="263"/>
      <c r="Q596" s="263"/>
      <c r="R596" s="263"/>
      <c r="S596" s="263"/>
      <c r="T596" s="264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65" t="s">
        <v>225</v>
      </c>
      <c r="AU596" s="265" t="s">
        <v>85</v>
      </c>
      <c r="AV596" s="13" t="s">
        <v>83</v>
      </c>
      <c r="AW596" s="13" t="s">
        <v>32</v>
      </c>
      <c r="AX596" s="13" t="s">
        <v>76</v>
      </c>
      <c r="AY596" s="265" t="s">
        <v>156</v>
      </c>
    </row>
    <row r="597" spans="1:51" s="14" customFormat="1" ht="12">
      <c r="A597" s="14"/>
      <c r="B597" s="266"/>
      <c r="C597" s="267"/>
      <c r="D597" s="257" t="s">
        <v>225</v>
      </c>
      <c r="E597" s="268" t="s">
        <v>1</v>
      </c>
      <c r="F597" s="269" t="s">
        <v>652</v>
      </c>
      <c r="G597" s="267"/>
      <c r="H597" s="270">
        <v>45.994</v>
      </c>
      <c r="I597" s="271"/>
      <c r="J597" s="267"/>
      <c r="K597" s="267"/>
      <c r="L597" s="272"/>
      <c r="M597" s="273"/>
      <c r="N597" s="274"/>
      <c r="O597" s="274"/>
      <c r="P597" s="274"/>
      <c r="Q597" s="274"/>
      <c r="R597" s="274"/>
      <c r="S597" s="274"/>
      <c r="T597" s="275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T597" s="276" t="s">
        <v>225</v>
      </c>
      <c r="AU597" s="276" t="s">
        <v>85</v>
      </c>
      <c r="AV597" s="14" t="s">
        <v>85</v>
      </c>
      <c r="AW597" s="14" t="s">
        <v>32</v>
      </c>
      <c r="AX597" s="14" t="s">
        <v>76</v>
      </c>
      <c r="AY597" s="276" t="s">
        <v>156</v>
      </c>
    </row>
    <row r="598" spans="1:51" s="13" customFormat="1" ht="12">
      <c r="A598" s="13"/>
      <c r="B598" s="255"/>
      <c r="C598" s="256"/>
      <c r="D598" s="257" t="s">
        <v>225</v>
      </c>
      <c r="E598" s="258" t="s">
        <v>1</v>
      </c>
      <c r="F598" s="259" t="s">
        <v>527</v>
      </c>
      <c r="G598" s="256"/>
      <c r="H598" s="258" t="s">
        <v>1</v>
      </c>
      <c r="I598" s="260"/>
      <c r="J598" s="256"/>
      <c r="K598" s="256"/>
      <c r="L598" s="261"/>
      <c r="M598" s="262"/>
      <c r="N598" s="263"/>
      <c r="O598" s="263"/>
      <c r="P598" s="263"/>
      <c r="Q598" s="263"/>
      <c r="R598" s="263"/>
      <c r="S598" s="263"/>
      <c r="T598" s="264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65" t="s">
        <v>225</v>
      </c>
      <c r="AU598" s="265" t="s">
        <v>85</v>
      </c>
      <c r="AV598" s="13" t="s">
        <v>83</v>
      </c>
      <c r="AW598" s="13" t="s">
        <v>32</v>
      </c>
      <c r="AX598" s="13" t="s">
        <v>76</v>
      </c>
      <c r="AY598" s="265" t="s">
        <v>156</v>
      </c>
    </row>
    <row r="599" spans="1:51" s="14" customFormat="1" ht="12">
      <c r="A599" s="14"/>
      <c r="B599" s="266"/>
      <c r="C599" s="267"/>
      <c r="D599" s="257" t="s">
        <v>225</v>
      </c>
      <c r="E599" s="268" t="s">
        <v>1</v>
      </c>
      <c r="F599" s="269" t="s">
        <v>653</v>
      </c>
      <c r="G599" s="267"/>
      <c r="H599" s="270">
        <v>14.95</v>
      </c>
      <c r="I599" s="271"/>
      <c r="J599" s="267"/>
      <c r="K599" s="267"/>
      <c r="L599" s="272"/>
      <c r="M599" s="273"/>
      <c r="N599" s="274"/>
      <c r="O599" s="274"/>
      <c r="P599" s="274"/>
      <c r="Q599" s="274"/>
      <c r="R599" s="274"/>
      <c r="S599" s="274"/>
      <c r="T599" s="275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76" t="s">
        <v>225</v>
      </c>
      <c r="AU599" s="276" t="s">
        <v>85</v>
      </c>
      <c r="AV599" s="14" t="s">
        <v>85</v>
      </c>
      <c r="AW599" s="14" t="s">
        <v>32</v>
      </c>
      <c r="AX599" s="14" t="s">
        <v>76</v>
      </c>
      <c r="AY599" s="276" t="s">
        <v>156</v>
      </c>
    </row>
    <row r="600" spans="1:51" s="13" customFormat="1" ht="12">
      <c r="A600" s="13"/>
      <c r="B600" s="255"/>
      <c r="C600" s="256"/>
      <c r="D600" s="257" t="s">
        <v>225</v>
      </c>
      <c r="E600" s="258" t="s">
        <v>1</v>
      </c>
      <c r="F600" s="259" t="s">
        <v>654</v>
      </c>
      <c r="G600" s="256"/>
      <c r="H600" s="258" t="s">
        <v>1</v>
      </c>
      <c r="I600" s="260"/>
      <c r="J600" s="256"/>
      <c r="K600" s="256"/>
      <c r="L600" s="261"/>
      <c r="M600" s="262"/>
      <c r="N600" s="263"/>
      <c r="O600" s="263"/>
      <c r="P600" s="263"/>
      <c r="Q600" s="263"/>
      <c r="R600" s="263"/>
      <c r="S600" s="263"/>
      <c r="T600" s="264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65" t="s">
        <v>225</v>
      </c>
      <c r="AU600" s="265" t="s">
        <v>85</v>
      </c>
      <c r="AV600" s="13" t="s">
        <v>83</v>
      </c>
      <c r="AW600" s="13" t="s">
        <v>32</v>
      </c>
      <c r="AX600" s="13" t="s">
        <v>76</v>
      </c>
      <c r="AY600" s="265" t="s">
        <v>156</v>
      </c>
    </row>
    <row r="601" spans="1:51" s="14" customFormat="1" ht="12">
      <c r="A601" s="14"/>
      <c r="B601" s="266"/>
      <c r="C601" s="267"/>
      <c r="D601" s="257" t="s">
        <v>225</v>
      </c>
      <c r="E601" s="268" t="s">
        <v>1</v>
      </c>
      <c r="F601" s="269" t="s">
        <v>655</v>
      </c>
      <c r="G601" s="267"/>
      <c r="H601" s="270">
        <v>93.67</v>
      </c>
      <c r="I601" s="271"/>
      <c r="J601" s="267"/>
      <c r="K601" s="267"/>
      <c r="L601" s="272"/>
      <c r="M601" s="273"/>
      <c r="N601" s="274"/>
      <c r="O601" s="274"/>
      <c r="P601" s="274"/>
      <c r="Q601" s="274"/>
      <c r="R601" s="274"/>
      <c r="S601" s="274"/>
      <c r="T601" s="275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T601" s="276" t="s">
        <v>225</v>
      </c>
      <c r="AU601" s="276" t="s">
        <v>85</v>
      </c>
      <c r="AV601" s="14" t="s">
        <v>85</v>
      </c>
      <c r="AW601" s="14" t="s">
        <v>32</v>
      </c>
      <c r="AX601" s="14" t="s">
        <v>76</v>
      </c>
      <c r="AY601" s="276" t="s">
        <v>156</v>
      </c>
    </row>
    <row r="602" spans="1:51" s="13" customFormat="1" ht="12">
      <c r="A602" s="13"/>
      <c r="B602" s="255"/>
      <c r="C602" s="256"/>
      <c r="D602" s="257" t="s">
        <v>225</v>
      </c>
      <c r="E602" s="258" t="s">
        <v>1</v>
      </c>
      <c r="F602" s="259" t="s">
        <v>656</v>
      </c>
      <c r="G602" s="256"/>
      <c r="H602" s="258" t="s">
        <v>1</v>
      </c>
      <c r="I602" s="260"/>
      <c r="J602" s="256"/>
      <c r="K602" s="256"/>
      <c r="L602" s="261"/>
      <c r="M602" s="262"/>
      <c r="N602" s="263"/>
      <c r="O602" s="263"/>
      <c r="P602" s="263"/>
      <c r="Q602" s="263"/>
      <c r="R602" s="263"/>
      <c r="S602" s="263"/>
      <c r="T602" s="264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65" t="s">
        <v>225</v>
      </c>
      <c r="AU602" s="265" t="s">
        <v>85</v>
      </c>
      <c r="AV602" s="13" t="s">
        <v>83</v>
      </c>
      <c r="AW602" s="13" t="s">
        <v>32</v>
      </c>
      <c r="AX602" s="13" t="s">
        <v>76</v>
      </c>
      <c r="AY602" s="265" t="s">
        <v>156</v>
      </c>
    </row>
    <row r="603" spans="1:51" s="14" customFormat="1" ht="12">
      <c r="A603" s="14"/>
      <c r="B603" s="266"/>
      <c r="C603" s="267"/>
      <c r="D603" s="257" t="s">
        <v>225</v>
      </c>
      <c r="E603" s="268" t="s">
        <v>1</v>
      </c>
      <c r="F603" s="269" t="s">
        <v>657</v>
      </c>
      <c r="G603" s="267"/>
      <c r="H603" s="270">
        <v>86.71</v>
      </c>
      <c r="I603" s="271"/>
      <c r="J603" s="267"/>
      <c r="K603" s="267"/>
      <c r="L603" s="272"/>
      <c r="M603" s="273"/>
      <c r="N603" s="274"/>
      <c r="O603" s="274"/>
      <c r="P603" s="274"/>
      <c r="Q603" s="274"/>
      <c r="R603" s="274"/>
      <c r="S603" s="274"/>
      <c r="T603" s="275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T603" s="276" t="s">
        <v>225</v>
      </c>
      <c r="AU603" s="276" t="s">
        <v>85</v>
      </c>
      <c r="AV603" s="14" t="s">
        <v>85</v>
      </c>
      <c r="AW603" s="14" t="s">
        <v>32</v>
      </c>
      <c r="AX603" s="14" t="s">
        <v>76</v>
      </c>
      <c r="AY603" s="276" t="s">
        <v>156</v>
      </c>
    </row>
    <row r="604" spans="1:51" s="13" customFormat="1" ht="12">
      <c r="A604" s="13"/>
      <c r="B604" s="255"/>
      <c r="C604" s="256"/>
      <c r="D604" s="257" t="s">
        <v>225</v>
      </c>
      <c r="E604" s="258" t="s">
        <v>1</v>
      </c>
      <c r="F604" s="259" t="s">
        <v>658</v>
      </c>
      <c r="G604" s="256"/>
      <c r="H604" s="258" t="s">
        <v>1</v>
      </c>
      <c r="I604" s="260"/>
      <c r="J604" s="256"/>
      <c r="K604" s="256"/>
      <c r="L604" s="261"/>
      <c r="M604" s="262"/>
      <c r="N604" s="263"/>
      <c r="O604" s="263"/>
      <c r="P604" s="263"/>
      <c r="Q604" s="263"/>
      <c r="R604" s="263"/>
      <c r="S604" s="263"/>
      <c r="T604" s="264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65" t="s">
        <v>225</v>
      </c>
      <c r="AU604" s="265" t="s">
        <v>85</v>
      </c>
      <c r="AV604" s="13" t="s">
        <v>83</v>
      </c>
      <c r="AW604" s="13" t="s">
        <v>32</v>
      </c>
      <c r="AX604" s="13" t="s">
        <v>76</v>
      </c>
      <c r="AY604" s="265" t="s">
        <v>156</v>
      </c>
    </row>
    <row r="605" spans="1:51" s="14" customFormat="1" ht="12">
      <c r="A605" s="14"/>
      <c r="B605" s="266"/>
      <c r="C605" s="267"/>
      <c r="D605" s="257" t="s">
        <v>225</v>
      </c>
      <c r="E605" s="268" t="s">
        <v>1</v>
      </c>
      <c r="F605" s="269" t="s">
        <v>659</v>
      </c>
      <c r="G605" s="267"/>
      <c r="H605" s="270">
        <v>39.092</v>
      </c>
      <c r="I605" s="271"/>
      <c r="J605" s="267"/>
      <c r="K605" s="267"/>
      <c r="L605" s="272"/>
      <c r="M605" s="273"/>
      <c r="N605" s="274"/>
      <c r="O605" s="274"/>
      <c r="P605" s="274"/>
      <c r="Q605" s="274"/>
      <c r="R605" s="274"/>
      <c r="S605" s="274"/>
      <c r="T605" s="275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T605" s="276" t="s">
        <v>225</v>
      </c>
      <c r="AU605" s="276" t="s">
        <v>85</v>
      </c>
      <c r="AV605" s="14" t="s">
        <v>85</v>
      </c>
      <c r="AW605" s="14" t="s">
        <v>32</v>
      </c>
      <c r="AX605" s="14" t="s">
        <v>76</v>
      </c>
      <c r="AY605" s="276" t="s">
        <v>156</v>
      </c>
    </row>
    <row r="606" spans="1:51" s="13" customFormat="1" ht="12">
      <c r="A606" s="13"/>
      <c r="B606" s="255"/>
      <c r="C606" s="256"/>
      <c r="D606" s="257" t="s">
        <v>225</v>
      </c>
      <c r="E606" s="258" t="s">
        <v>1</v>
      </c>
      <c r="F606" s="259" t="s">
        <v>278</v>
      </c>
      <c r="G606" s="256"/>
      <c r="H606" s="258" t="s">
        <v>1</v>
      </c>
      <c r="I606" s="260"/>
      <c r="J606" s="256"/>
      <c r="K606" s="256"/>
      <c r="L606" s="261"/>
      <c r="M606" s="262"/>
      <c r="N606" s="263"/>
      <c r="O606" s="263"/>
      <c r="P606" s="263"/>
      <c r="Q606" s="263"/>
      <c r="R606" s="263"/>
      <c r="S606" s="263"/>
      <c r="T606" s="264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65" t="s">
        <v>225</v>
      </c>
      <c r="AU606" s="265" t="s">
        <v>85</v>
      </c>
      <c r="AV606" s="13" t="s">
        <v>83</v>
      </c>
      <c r="AW606" s="13" t="s">
        <v>32</v>
      </c>
      <c r="AX606" s="13" t="s">
        <v>76</v>
      </c>
      <c r="AY606" s="265" t="s">
        <v>156</v>
      </c>
    </row>
    <row r="607" spans="1:51" s="14" customFormat="1" ht="12">
      <c r="A607" s="14"/>
      <c r="B607" s="266"/>
      <c r="C607" s="267"/>
      <c r="D607" s="257" t="s">
        <v>225</v>
      </c>
      <c r="E607" s="268" t="s">
        <v>1</v>
      </c>
      <c r="F607" s="269" t="s">
        <v>660</v>
      </c>
      <c r="G607" s="267"/>
      <c r="H607" s="270">
        <v>40.426</v>
      </c>
      <c r="I607" s="271"/>
      <c r="J607" s="267"/>
      <c r="K607" s="267"/>
      <c r="L607" s="272"/>
      <c r="M607" s="273"/>
      <c r="N607" s="274"/>
      <c r="O607" s="274"/>
      <c r="P607" s="274"/>
      <c r="Q607" s="274"/>
      <c r="R607" s="274"/>
      <c r="S607" s="274"/>
      <c r="T607" s="275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T607" s="276" t="s">
        <v>225</v>
      </c>
      <c r="AU607" s="276" t="s">
        <v>85</v>
      </c>
      <c r="AV607" s="14" t="s">
        <v>85</v>
      </c>
      <c r="AW607" s="14" t="s">
        <v>32</v>
      </c>
      <c r="AX607" s="14" t="s">
        <v>76</v>
      </c>
      <c r="AY607" s="276" t="s">
        <v>156</v>
      </c>
    </row>
    <row r="608" spans="1:51" s="13" customFormat="1" ht="12">
      <c r="A608" s="13"/>
      <c r="B608" s="255"/>
      <c r="C608" s="256"/>
      <c r="D608" s="257" t="s">
        <v>225</v>
      </c>
      <c r="E608" s="258" t="s">
        <v>1</v>
      </c>
      <c r="F608" s="259" t="s">
        <v>280</v>
      </c>
      <c r="G608" s="256"/>
      <c r="H608" s="258" t="s">
        <v>1</v>
      </c>
      <c r="I608" s="260"/>
      <c r="J608" s="256"/>
      <c r="K608" s="256"/>
      <c r="L608" s="261"/>
      <c r="M608" s="262"/>
      <c r="N608" s="263"/>
      <c r="O608" s="263"/>
      <c r="P608" s="263"/>
      <c r="Q608" s="263"/>
      <c r="R608" s="263"/>
      <c r="S608" s="263"/>
      <c r="T608" s="264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265" t="s">
        <v>225</v>
      </c>
      <c r="AU608" s="265" t="s">
        <v>85</v>
      </c>
      <c r="AV608" s="13" t="s">
        <v>83</v>
      </c>
      <c r="AW608" s="13" t="s">
        <v>32</v>
      </c>
      <c r="AX608" s="13" t="s">
        <v>76</v>
      </c>
      <c r="AY608" s="265" t="s">
        <v>156</v>
      </c>
    </row>
    <row r="609" spans="1:51" s="14" customFormat="1" ht="12">
      <c r="A609" s="14"/>
      <c r="B609" s="266"/>
      <c r="C609" s="267"/>
      <c r="D609" s="257" t="s">
        <v>225</v>
      </c>
      <c r="E609" s="268" t="s">
        <v>1</v>
      </c>
      <c r="F609" s="269" t="s">
        <v>661</v>
      </c>
      <c r="G609" s="267"/>
      <c r="H609" s="270">
        <v>60.61</v>
      </c>
      <c r="I609" s="271"/>
      <c r="J609" s="267"/>
      <c r="K609" s="267"/>
      <c r="L609" s="272"/>
      <c r="M609" s="273"/>
      <c r="N609" s="274"/>
      <c r="O609" s="274"/>
      <c r="P609" s="274"/>
      <c r="Q609" s="274"/>
      <c r="R609" s="274"/>
      <c r="S609" s="274"/>
      <c r="T609" s="275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T609" s="276" t="s">
        <v>225</v>
      </c>
      <c r="AU609" s="276" t="s">
        <v>85</v>
      </c>
      <c r="AV609" s="14" t="s">
        <v>85</v>
      </c>
      <c r="AW609" s="14" t="s">
        <v>32</v>
      </c>
      <c r="AX609" s="14" t="s">
        <v>76</v>
      </c>
      <c r="AY609" s="276" t="s">
        <v>156</v>
      </c>
    </row>
    <row r="610" spans="1:51" s="15" customFormat="1" ht="12">
      <c r="A610" s="15"/>
      <c r="B610" s="277"/>
      <c r="C610" s="278"/>
      <c r="D610" s="257" t="s">
        <v>225</v>
      </c>
      <c r="E610" s="279" t="s">
        <v>1</v>
      </c>
      <c r="F610" s="280" t="s">
        <v>228</v>
      </c>
      <c r="G610" s="278"/>
      <c r="H610" s="281">
        <v>1453.0960000000002</v>
      </c>
      <c r="I610" s="282"/>
      <c r="J610" s="278"/>
      <c r="K610" s="278"/>
      <c r="L610" s="283"/>
      <c r="M610" s="284"/>
      <c r="N610" s="285"/>
      <c r="O610" s="285"/>
      <c r="P610" s="285"/>
      <c r="Q610" s="285"/>
      <c r="R610" s="285"/>
      <c r="S610" s="285"/>
      <c r="T610" s="286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T610" s="287" t="s">
        <v>225</v>
      </c>
      <c r="AU610" s="287" t="s">
        <v>85</v>
      </c>
      <c r="AV610" s="15" t="s">
        <v>173</v>
      </c>
      <c r="AW610" s="15" t="s">
        <v>32</v>
      </c>
      <c r="AX610" s="15" t="s">
        <v>83</v>
      </c>
      <c r="AY610" s="287" t="s">
        <v>156</v>
      </c>
    </row>
    <row r="611" spans="1:65" s="2" customFormat="1" ht="24.15" customHeight="1">
      <c r="A611" s="39"/>
      <c r="B611" s="40"/>
      <c r="C611" s="227" t="s">
        <v>662</v>
      </c>
      <c r="D611" s="227" t="s">
        <v>159</v>
      </c>
      <c r="E611" s="228" t="s">
        <v>663</v>
      </c>
      <c r="F611" s="229" t="s">
        <v>664</v>
      </c>
      <c r="G611" s="230" t="s">
        <v>237</v>
      </c>
      <c r="H611" s="231">
        <v>1453.096</v>
      </c>
      <c r="I611" s="232"/>
      <c r="J611" s="233">
        <f>ROUND(I611*H611,2)</f>
        <v>0</v>
      </c>
      <c r="K611" s="229" t="s">
        <v>218</v>
      </c>
      <c r="L611" s="45"/>
      <c r="M611" s="234" t="s">
        <v>1</v>
      </c>
      <c r="N611" s="235" t="s">
        <v>41</v>
      </c>
      <c r="O611" s="92"/>
      <c r="P611" s="236">
        <f>O611*H611</f>
        <v>0</v>
      </c>
      <c r="Q611" s="236">
        <v>0</v>
      </c>
      <c r="R611" s="236">
        <f>Q611*H611</f>
        <v>0</v>
      </c>
      <c r="S611" s="236">
        <v>0</v>
      </c>
      <c r="T611" s="237">
        <f>S611*H611</f>
        <v>0</v>
      </c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R611" s="238" t="s">
        <v>335</v>
      </c>
      <c r="AT611" s="238" t="s">
        <v>159</v>
      </c>
      <c r="AU611" s="238" t="s">
        <v>85</v>
      </c>
      <c r="AY611" s="18" t="s">
        <v>156</v>
      </c>
      <c r="BE611" s="239">
        <f>IF(N611="základní",J611,0)</f>
        <v>0</v>
      </c>
      <c r="BF611" s="239">
        <f>IF(N611="snížená",J611,0)</f>
        <v>0</v>
      </c>
      <c r="BG611" s="239">
        <f>IF(N611="zákl. přenesená",J611,0)</f>
        <v>0</v>
      </c>
      <c r="BH611" s="239">
        <f>IF(N611="sníž. přenesená",J611,0)</f>
        <v>0</v>
      </c>
      <c r="BI611" s="239">
        <f>IF(N611="nulová",J611,0)</f>
        <v>0</v>
      </c>
      <c r="BJ611" s="18" t="s">
        <v>83</v>
      </c>
      <c r="BK611" s="239">
        <f>ROUND(I611*H611,2)</f>
        <v>0</v>
      </c>
      <c r="BL611" s="18" t="s">
        <v>335</v>
      </c>
      <c r="BM611" s="238" t="s">
        <v>665</v>
      </c>
    </row>
    <row r="612" spans="1:65" s="2" customFormat="1" ht="24.15" customHeight="1">
      <c r="A612" s="39"/>
      <c r="B612" s="40"/>
      <c r="C612" s="227" t="s">
        <v>666</v>
      </c>
      <c r="D612" s="227" t="s">
        <v>159</v>
      </c>
      <c r="E612" s="228" t="s">
        <v>667</v>
      </c>
      <c r="F612" s="229" t="s">
        <v>668</v>
      </c>
      <c r="G612" s="230" t="s">
        <v>237</v>
      </c>
      <c r="H612" s="231">
        <v>500</v>
      </c>
      <c r="I612" s="232"/>
      <c r="J612" s="233">
        <f>ROUND(I612*H612,2)</f>
        <v>0</v>
      </c>
      <c r="K612" s="229" t="s">
        <v>218</v>
      </c>
      <c r="L612" s="45"/>
      <c r="M612" s="234" t="s">
        <v>1</v>
      </c>
      <c r="N612" s="235" t="s">
        <v>41</v>
      </c>
      <c r="O612" s="92"/>
      <c r="P612" s="236">
        <f>O612*H612</f>
        <v>0</v>
      </c>
      <c r="Q612" s="236">
        <v>0</v>
      </c>
      <c r="R612" s="236">
        <f>Q612*H612</f>
        <v>0</v>
      </c>
      <c r="S612" s="236">
        <v>0</v>
      </c>
      <c r="T612" s="237">
        <f>S612*H612</f>
        <v>0</v>
      </c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R612" s="238" t="s">
        <v>335</v>
      </c>
      <c r="AT612" s="238" t="s">
        <v>159</v>
      </c>
      <c r="AU612" s="238" t="s">
        <v>85</v>
      </c>
      <c r="AY612" s="18" t="s">
        <v>156</v>
      </c>
      <c r="BE612" s="239">
        <f>IF(N612="základní",J612,0)</f>
        <v>0</v>
      </c>
      <c r="BF612" s="239">
        <f>IF(N612="snížená",J612,0)</f>
        <v>0</v>
      </c>
      <c r="BG612" s="239">
        <f>IF(N612="zákl. přenesená",J612,0)</f>
        <v>0</v>
      </c>
      <c r="BH612" s="239">
        <f>IF(N612="sníž. přenesená",J612,0)</f>
        <v>0</v>
      </c>
      <c r="BI612" s="239">
        <f>IF(N612="nulová",J612,0)</f>
        <v>0</v>
      </c>
      <c r="BJ612" s="18" t="s">
        <v>83</v>
      </c>
      <c r="BK612" s="239">
        <f>ROUND(I612*H612,2)</f>
        <v>0</v>
      </c>
      <c r="BL612" s="18" t="s">
        <v>335</v>
      </c>
      <c r="BM612" s="238" t="s">
        <v>669</v>
      </c>
    </row>
    <row r="613" spans="1:65" s="2" customFormat="1" ht="16.5" customHeight="1">
      <c r="A613" s="39"/>
      <c r="B613" s="40"/>
      <c r="C613" s="245" t="s">
        <v>670</v>
      </c>
      <c r="D613" s="245" t="s">
        <v>220</v>
      </c>
      <c r="E613" s="246" t="s">
        <v>671</v>
      </c>
      <c r="F613" s="247" t="s">
        <v>672</v>
      </c>
      <c r="G613" s="248" t="s">
        <v>237</v>
      </c>
      <c r="H613" s="249">
        <v>525</v>
      </c>
      <c r="I613" s="250"/>
      <c r="J613" s="251">
        <f>ROUND(I613*H613,2)</f>
        <v>0</v>
      </c>
      <c r="K613" s="247" t="s">
        <v>218</v>
      </c>
      <c r="L613" s="252"/>
      <c r="M613" s="253" t="s">
        <v>1</v>
      </c>
      <c r="N613" s="254" t="s">
        <v>41</v>
      </c>
      <c r="O613" s="92"/>
      <c r="P613" s="236">
        <f>O613*H613</f>
        <v>0</v>
      </c>
      <c r="Q613" s="236">
        <v>0</v>
      </c>
      <c r="R613" s="236">
        <f>Q613*H613</f>
        <v>0</v>
      </c>
      <c r="S613" s="236">
        <v>0</v>
      </c>
      <c r="T613" s="237">
        <f>S613*H613</f>
        <v>0</v>
      </c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R613" s="238" t="s">
        <v>477</v>
      </c>
      <c r="AT613" s="238" t="s">
        <v>220</v>
      </c>
      <c r="AU613" s="238" t="s">
        <v>85</v>
      </c>
      <c r="AY613" s="18" t="s">
        <v>156</v>
      </c>
      <c r="BE613" s="239">
        <f>IF(N613="základní",J613,0)</f>
        <v>0</v>
      </c>
      <c r="BF613" s="239">
        <f>IF(N613="snížená",J613,0)</f>
        <v>0</v>
      </c>
      <c r="BG613" s="239">
        <f>IF(N613="zákl. přenesená",J613,0)</f>
        <v>0</v>
      </c>
      <c r="BH613" s="239">
        <f>IF(N613="sníž. přenesená",J613,0)</f>
        <v>0</v>
      </c>
      <c r="BI613" s="239">
        <f>IF(N613="nulová",J613,0)</f>
        <v>0</v>
      </c>
      <c r="BJ613" s="18" t="s">
        <v>83</v>
      </c>
      <c r="BK613" s="239">
        <f>ROUND(I613*H613,2)</f>
        <v>0</v>
      </c>
      <c r="BL613" s="18" t="s">
        <v>335</v>
      </c>
      <c r="BM613" s="238" t="s">
        <v>673</v>
      </c>
    </row>
    <row r="614" spans="1:51" s="14" customFormat="1" ht="12">
      <c r="A614" s="14"/>
      <c r="B614" s="266"/>
      <c r="C614" s="267"/>
      <c r="D614" s="257" t="s">
        <v>225</v>
      </c>
      <c r="E614" s="268" t="s">
        <v>1</v>
      </c>
      <c r="F614" s="269" t="s">
        <v>674</v>
      </c>
      <c r="G614" s="267"/>
      <c r="H614" s="270">
        <v>525</v>
      </c>
      <c r="I614" s="271"/>
      <c r="J614" s="267"/>
      <c r="K614" s="267"/>
      <c r="L614" s="272"/>
      <c r="M614" s="273"/>
      <c r="N614" s="274"/>
      <c r="O614" s="274"/>
      <c r="P614" s="274"/>
      <c r="Q614" s="274"/>
      <c r="R614" s="274"/>
      <c r="S614" s="274"/>
      <c r="T614" s="275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T614" s="276" t="s">
        <v>225</v>
      </c>
      <c r="AU614" s="276" t="s">
        <v>85</v>
      </c>
      <c r="AV614" s="14" t="s">
        <v>85</v>
      </c>
      <c r="AW614" s="14" t="s">
        <v>32</v>
      </c>
      <c r="AX614" s="14" t="s">
        <v>83</v>
      </c>
      <c r="AY614" s="276" t="s">
        <v>156</v>
      </c>
    </row>
    <row r="615" spans="1:63" s="12" customFormat="1" ht="22.8" customHeight="1">
      <c r="A615" s="12"/>
      <c r="B615" s="211"/>
      <c r="C615" s="212"/>
      <c r="D615" s="213" t="s">
        <v>75</v>
      </c>
      <c r="E615" s="225" t="s">
        <v>675</v>
      </c>
      <c r="F615" s="225" t="s">
        <v>676</v>
      </c>
      <c r="G615" s="212"/>
      <c r="H615" s="212"/>
      <c r="I615" s="215"/>
      <c r="J615" s="226">
        <f>BK615</f>
        <v>0</v>
      </c>
      <c r="K615" s="212"/>
      <c r="L615" s="217"/>
      <c r="M615" s="218"/>
      <c r="N615" s="219"/>
      <c r="O615" s="219"/>
      <c r="P615" s="220">
        <f>SUM(P616:P619)</f>
        <v>0</v>
      </c>
      <c r="Q615" s="219"/>
      <c r="R615" s="220">
        <f>SUM(R616:R619)</f>
        <v>0</v>
      </c>
      <c r="S615" s="219"/>
      <c r="T615" s="221">
        <f>SUM(T616:T619)</f>
        <v>0.053815999999999996</v>
      </c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R615" s="222" t="s">
        <v>85</v>
      </c>
      <c r="AT615" s="223" t="s">
        <v>75</v>
      </c>
      <c r="AU615" s="223" t="s">
        <v>83</v>
      </c>
      <c r="AY615" s="222" t="s">
        <v>156</v>
      </c>
      <c r="BK615" s="224">
        <f>SUM(BK616:BK619)</f>
        <v>0</v>
      </c>
    </row>
    <row r="616" spans="1:65" s="2" customFormat="1" ht="21.75" customHeight="1">
      <c r="A616" s="39"/>
      <c r="B616" s="40"/>
      <c r="C616" s="227" t="s">
        <v>677</v>
      </c>
      <c r="D616" s="227" t="s">
        <v>159</v>
      </c>
      <c r="E616" s="228" t="s">
        <v>678</v>
      </c>
      <c r="F616" s="229" t="s">
        <v>679</v>
      </c>
      <c r="G616" s="230" t="s">
        <v>237</v>
      </c>
      <c r="H616" s="231">
        <v>3.844</v>
      </c>
      <c r="I616" s="232"/>
      <c r="J616" s="233">
        <f>ROUND(I616*H616,2)</f>
        <v>0</v>
      </c>
      <c r="K616" s="229" t="s">
        <v>218</v>
      </c>
      <c r="L616" s="45"/>
      <c r="M616" s="234" t="s">
        <v>1</v>
      </c>
      <c r="N616" s="235" t="s">
        <v>41</v>
      </c>
      <c r="O616" s="92"/>
      <c r="P616" s="236">
        <f>O616*H616</f>
        <v>0</v>
      </c>
      <c r="Q616" s="236">
        <v>0</v>
      </c>
      <c r="R616" s="236">
        <f>Q616*H616</f>
        <v>0</v>
      </c>
      <c r="S616" s="236">
        <v>0.014</v>
      </c>
      <c r="T616" s="237">
        <f>S616*H616</f>
        <v>0.053815999999999996</v>
      </c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R616" s="238" t="s">
        <v>335</v>
      </c>
      <c r="AT616" s="238" t="s">
        <v>159</v>
      </c>
      <c r="AU616" s="238" t="s">
        <v>85</v>
      </c>
      <c r="AY616" s="18" t="s">
        <v>156</v>
      </c>
      <c r="BE616" s="239">
        <f>IF(N616="základní",J616,0)</f>
        <v>0</v>
      </c>
      <c r="BF616" s="239">
        <f>IF(N616="snížená",J616,0)</f>
        <v>0</v>
      </c>
      <c r="BG616" s="239">
        <f>IF(N616="zákl. přenesená",J616,0)</f>
        <v>0</v>
      </c>
      <c r="BH616" s="239">
        <f>IF(N616="sníž. přenesená",J616,0)</f>
        <v>0</v>
      </c>
      <c r="BI616" s="239">
        <f>IF(N616="nulová",J616,0)</f>
        <v>0</v>
      </c>
      <c r="BJ616" s="18" t="s">
        <v>83</v>
      </c>
      <c r="BK616" s="239">
        <f>ROUND(I616*H616,2)</f>
        <v>0</v>
      </c>
      <c r="BL616" s="18" t="s">
        <v>335</v>
      </c>
      <c r="BM616" s="238" t="s">
        <v>680</v>
      </c>
    </row>
    <row r="617" spans="1:51" s="13" customFormat="1" ht="12">
      <c r="A617" s="13"/>
      <c r="B617" s="255"/>
      <c r="C617" s="256"/>
      <c r="D617" s="257" t="s">
        <v>225</v>
      </c>
      <c r="E617" s="258" t="s">
        <v>1</v>
      </c>
      <c r="F617" s="259" t="s">
        <v>681</v>
      </c>
      <c r="G617" s="256"/>
      <c r="H617" s="258" t="s">
        <v>1</v>
      </c>
      <c r="I617" s="260"/>
      <c r="J617" s="256"/>
      <c r="K617" s="256"/>
      <c r="L617" s="261"/>
      <c r="M617" s="262"/>
      <c r="N617" s="263"/>
      <c r="O617" s="263"/>
      <c r="P617" s="263"/>
      <c r="Q617" s="263"/>
      <c r="R617" s="263"/>
      <c r="S617" s="263"/>
      <c r="T617" s="264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T617" s="265" t="s">
        <v>225</v>
      </c>
      <c r="AU617" s="265" t="s">
        <v>85</v>
      </c>
      <c r="AV617" s="13" t="s">
        <v>83</v>
      </c>
      <c r="AW617" s="13" t="s">
        <v>32</v>
      </c>
      <c r="AX617" s="13" t="s">
        <v>76</v>
      </c>
      <c r="AY617" s="265" t="s">
        <v>156</v>
      </c>
    </row>
    <row r="618" spans="1:51" s="14" customFormat="1" ht="12">
      <c r="A618" s="14"/>
      <c r="B618" s="266"/>
      <c r="C618" s="267"/>
      <c r="D618" s="257" t="s">
        <v>225</v>
      </c>
      <c r="E618" s="268" t="s">
        <v>1</v>
      </c>
      <c r="F618" s="269" t="s">
        <v>682</v>
      </c>
      <c r="G618" s="267"/>
      <c r="H618" s="270">
        <v>3.844</v>
      </c>
      <c r="I618" s="271"/>
      <c r="J618" s="267"/>
      <c r="K618" s="267"/>
      <c r="L618" s="272"/>
      <c r="M618" s="273"/>
      <c r="N618" s="274"/>
      <c r="O618" s="274"/>
      <c r="P618" s="274"/>
      <c r="Q618" s="274"/>
      <c r="R618" s="274"/>
      <c r="S618" s="274"/>
      <c r="T618" s="275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T618" s="276" t="s">
        <v>225</v>
      </c>
      <c r="AU618" s="276" t="s">
        <v>85</v>
      </c>
      <c r="AV618" s="14" t="s">
        <v>85</v>
      </c>
      <c r="AW618" s="14" t="s">
        <v>32</v>
      </c>
      <c r="AX618" s="14" t="s">
        <v>76</v>
      </c>
      <c r="AY618" s="276" t="s">
        <v>156</v>
      </c>
    </row>
    <row r="619" spans="1:51" s="15" customFormat="1" ht="12">
      <c r="A619" s="15"/>
      <c r="B619" s="277"/>
      <c r="C619" s="278"/>
      <c r="D619" s="257" t="s">
        <v>225</v>
      </c>
      <c r="E619" s="279" t="s">
        <v>1</v>
      </c>
      <c r="F619" s="280" t="s">
        <v>228</v>
      </c>
      <c r="G619" s="278"/>
      <c r="H619" s="281">
        <v>3.844</v>
      </c>
      <c r="I619" s="282"/>
      <c r="J619" s="278"/>
      <c r="K619" s="278"/>
      <c r="L619" s="283"/>
      <c r="M619" s="288"/>
      <c r="N619" s="289"/>
      <c r="O619" s="289"/>
      <c r="P619" s="289"/>
      <c r="Q619" s="289"/>
      <c r="R619" s="289"/>
      <c r="S619" s="289"/>
      <c r="T619" s="290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T619" s="287" t="s">
        <v>225</v>
      </c>
      <c r="AU619" s="287" t="s">
        <v>85</v>
      </c>
      <c r="AV619" s="15" t="s">
        <v>173</v>
      </c>
      <c r="AW619" s="15" t="s">
        <v>32</v>
      </c>
      <c r="AX619" s="15" t="s">
        <v>83</v>
      </c>
      <c r="AY619" s="287" t="s">
        <v>156</v>
      </c>
    </row>
    <row r="620" spans="1:31" s="2" customFormat="1" ht="6.95" customHeight="1">
      <c r="A620" s="39"/>
      <c r="B620" s="67"/>
      <c r="C620" s="68"/>
      <c r="D620" s="68"/>
      <c r="E620" s="68"/>
      <c r="F620" s="68"/>
      <c r="G620" s="68"/>
      <c r="H620" s="68"/>
      <c r="I620" s="68"/>
      <c r="J620" s="68"/>
      <c r="K620" s="68"/>
      <c r="L620" s="45"/>
      <c r="M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</row>
  </sheetData>
  <sheetProtection password="CC35" sheet="1" objects="1" scenarios="1" formatColumns="0" formatRows="0" autoFilter="0"/>
  <autoFilter ref="C139:K61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8:H128"/>
    <mergeCell ref="E130:H130"/>
    <mergeCell ref="E132:H13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2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101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85</v>
      </c>
    </row>
    <row r="4" spans="2:46" s="1" customFormat="1" ht="24.95" customHeight="1">
      <c r="B4" s="21"/>
      <c r="D4" s="149" t="s">
        <v>129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26.25" customHeight="1">
      <c r="B7" s="21"/>
      <c r="E7" s="152" t="str">
        <f>'Rekapitulace stavby'!K6</f>
        <v>Rekonstrukce objektu mateřské školy č.p. 367 na parc. č. st. 412 a 2464/4 v k.ú. Horní Cerekev</v>
      </c>
      <c r="F7" s="151"/>
      <c r="G7" s="151"/>
      <c r="H7" s="151"/>
      <c r="L7" s="21"/>
    </row>
    <row r="8" spans="2:12" s="1" customFormat="1" ht="12" customHeight="1">
      <c r="B8" s="21"/>
      <c r="D8" s="151" t="s">
        <v>130</v>
      </c>
      <c r="L8" s="21"/>
    </row>
    <row r="9" spans="1:31" s="2" customFormat="1" ht="16.5" customHeight="1">
      <c r="A9" s="39"/>
      <c r="B9" s="45"/>
      <c r="C9" s="39"/>
      <c r="D9" s="39"/>
      <c r="E9" s="152" t="s">
        <v>190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132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683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18</v>
      </c>
      <c r="E13" s="39"/>
      <c r="F13" s="142" t="s">
        <v>1</v>
      </c>
      <c r="G13" s="39"/>
      <c r="H13" s="39"/>
      <c r="I13" s="151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20</v>
      </c>
      <c r="E14" s="39"/>
      <c r="F14" s="142" t="s">
        <v>21</v>
      </c>
      <c r="G14" s="39"/>
      <c r="H14" s="39"/>
      <c r="I14" s="151" t="s">
        <v>22</v>
      </c>
      <c r="J14" s="154" t="str">
        <f>'Rekapitulace stavby'!AN8</f>
        <v>20. 11. 2020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24</v>
      </c>
      <c r="E16" s="39"/>
      <c r="F16" s="39"/>
      <c r="G16" s="39"/>
      <c r="H16" s="39"/>
      <c r="I16" s="151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1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28</v>
      </c>
      <c r="E19" s="39"/>
      <c r="F19" s="39"/>
      <c r="G19" s="39"/>
      <c r="H19" s="39"/>
      <c r="I19" s="151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30</v>
      </c>
      <c r="E22" s="39"/>
      <c r="F22" s="39"/>
      <c r="G22" s="39"/>
      <c r="H22" s="39"/>
      <c r="I22" s="151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1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33</v>
      </c>
      <c r="E25" s="39"/>
      <c r="F25" s="39"/>
      <c r="G25" s="39"/>
      <c r="H25" s="39"/>
      <c r="I25" s="151" t="s">
        <v>25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34</v>
      </c>
      <c r="F26" s="39"/>
      <c r="G26" s="39"/>
      <c r="H26" s="39"/>
      <c r="I26" s="151" t="s">
        <v>27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36</v>
      </c>
      <c r="E32" s="39"/>
      <c r="F32" s="39"/>
      <c r="G32" s="39"/>
      <c r="H32" s="39"/>
      <c r="I32" s="39"/>
      <c r="J32" s="161">
        <f>ROUND(J131,2)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38</v>
      </c>
      <c r="G34" s="39"/>
      <c r="H34" s="39"/>
      <c r="I34" s="162" t="s">
        <v>37</v>
      </c>
      <c r="J34" s="162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40</v>
      </c>
      <c r="E35" s="151" t="s">
        <v>41</v>
      </c>
      <c r="F35" s="164">
        <f>ROUND((SUM(BE131:BE326)),2)</f>
        <v>0</v>
      </c>
      <c r="G35" s="39"/>
      <c r="H35" s="39"/>
      <c r="I35" s="165">
        <v>0.21</v>
      </c>
      <c r="J35" s="164">
        <f>ROUND(((SUM(BE131:BE326))*I35),2)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42</v>
      </c>
      <c r="F36" s="164">
        <f>ROUND((SUM(BF131:BF326)),2)</f>
        <v>0</v>
      </c>
      <c r="G36" s="39"/>
      <c r="H36" s="39"/>
      <c r="I36" s="165">
        <v>0.15</v>
      </c>
      <c r="J36" s="164">
        <f>ROUND(((SUM(BF131:BF326))*I36),2)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43</v>
      </c>
      <c r="F37" s="164">
        <f>ROUND((SUM(BG131:BG326)),2)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44</v>
      </c>
      <c r="F38" s="164">
        <f>ROUND((SUM(BH131:BH326)),2)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45</v>
      </c>
      <c r="F39" s="164">
        <f>ROUND((SUM(BI131:BI326)),2)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46</v>
      </c>
      <c r="E41" s="168"/>
      <c r="F41" s="168"/>
      <c r="G41" s="169" t="s">
        <v>47</v>
      </c>
      <c r="H41" s="170" t="s">
        <v>48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49</v>
      </c>
      <c r="E50" s="174"/>
      <c r="F50" s="174"/>
      <c r="G50" s="173" t="s">
        <v>50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51</v>
      </c>
      <c r="E61" s="176"/>
      <c r="F61" s="177" t="s">
        <v>52</v>
      </c>
      <c r="G61" s="175" t="s">
        <v>51</v>
      </c>
      <c r="H61" s="176"/>
      <c r="I61" s="176"/>
      <c r="J61" s="178" t="s">
        <v>52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53</v>
      </c>
      <c r="E65" s="179"/>
      <c r="F65" s="179"/>
      <c r="G65" s="173" t="s">
        <v>54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51</v>
      </c>
      <c r="E76" s="176"/>
      <c r="F76" s="177" t="s">
        <v>52</v>
      </c>
      <c r="G76" s="175" t="s">
        <v>51</v>
      </c>
      <c r="H76" s="176"/>
      <c r="I76" s="176"/>
      <c r="J76" s="178" t="s">
        <v>52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84" t="str">
        <f>E7</f>
        <v>Rekonstrukce objektu mateřské školy č.p. 367 na parc. č. st. 412 a 2464/4 v k.ú. Horní Cerekev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130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190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132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01-02 - Bourací práce - Zateplení fasády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Horní Cerekev</v>
      </c>
      <c r="G91" s="41"/>
      <c r="H91" s="41"/>
      <c r="I91" s="33" t="s">
        <v>22</v>
      </c>
      <c r="J91" s="80" t="str">
        <f>IF(J14="","",J14)</f>
        <v>20. 11. 2020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>Město Horní Cerekev</v>
      </c>
      <c r="G93" s="41"/>
      <c r="H93" s="41"/>
      <c r="I93" s="33" t="s">
        <v>30</v>
      </c>
      <c r="J93" s="37" t="str">
        <f>E23</f>
        <v>INTEGRA Pelhřimov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 xml:space="preserve"> 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135</v>
      </c>
      <c r="D96" s="186"/>
      <c r="E96" s="186"/>
      <c r="F96" s="186"/>
      <c r="G96" s="186"/>
      <c r="H96" s="186"/>
      <c r="I96" s="186"/>
      <c r="J96" s="187" t="s">
        <v>136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137</v>
      </c>
      <c r="D98" s="41"/>
      <c r="E98" s="41"/>
      <c r="F98" s="41"/>
      <c r="G98" s="41"/>
      <c r="H98" s="41"/>
      <c r="I98" s="41"/>
      <c r="J98" s="111">
        <f>J131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138</v>
      </c>
    </row>
    <row r="99" spans="1:31" s="9" customFormat="1" ht="24.95" customHeight="1">
      <c r="A99" s="9"/>
      <c r="B99" s="189"/>
      <c r="C99" s="190"/>
      <c r="D99" s="191" t="s">
        <v>192</v>
      </c>
      <c r="E99" s="192"/>
      <c r="F99" s="192"/>
      <c r="G99" s="192"/>
      <c r="H99" s="192"/>
      <c r="I99" s="192"/>
      <c r="J99" s="193">
        <f>J132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195</v>
      </c>
      <c r="E100" s="197"/>
      <c r="F100" s="197"/>
      <c r="G100" s="197"/>
      <c r="H100" s="197"/>
      <c r="I100" s="197"/>
      <c r="J100" s="198">
        <f>J133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4.85" customHeight="1">
      <c r="A101" s="10"/>
      <c r="B101" s="195"/>
      <c r="C101" s="134"/>
      <c r="D101" s="196" t="s">
        <v>196</v>
      </c>
      <c r="E101" s="197"/>
      <c r="F101" s="197"/>
      <c r="G101" s="197"/>
      <c r="H101" s="197"/>
      <c r="I101" s="197"/>
      <c r="J101" s="198">
        <f>J134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4.85" customHeight="1">
      <c r="A102" s="10"/>
      <c r="B102" s="195"/>
      <c r="C102" s="134"/>
      <c r="D102" s="196" t="s">
        <v>197</v>
      </c>
      <c r="E102" s="197"/>
      <c r="F102" s="197"/>
      <c r="G102" s="197"/>
      <c r="H102" s="197"/>
      <c r="I102" s="197"/>
      <c r="J102" s="198">
        <f>J169</f>
        <v>0</v>
      </c>
      <c r="K102" s="134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5"/>
      <c r="C103" s="134"/>
      <c r="D103" s="196" t="s">
        <v>198</v>
      </c>
      <c r="E103" s="197"/>
      <c r="F103" s="197"/>
      <c r="G103" s="197"/>
      <c r="H103" s="197"/>
      <c r="I103" s="197"/>
      <c r="J103" s="198">
        <f>J263</f>
        <v>0</v>
      </c>
      <c r="K103" s="134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89"/>
      <c r="C104" s="190"/>
      <c r="D104" s="191" t="s">
        <v>200</v>
      </c>
      <c r="E104" s="192"/>
      <c r="F104" s="192"/>
      <c r="G104" s="192"/>
      <c r="H104" s="192"/>
      <c r="I104" s="192"/>
      <c r="J104" s="193">
        <f>J282</f>
        <v>0</v>
      </c>
      <c r="K104" s="190"/>
      <c r="L104" s="19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95"/>
      <c r="C105" s="134"/>
      <c r="D105" s="196" t="s">
        <v>684</v>
      </c>
      <c r="E105" s="197"/>
      <c r="F105" s="197"/>
      <c r="G105" s="197"/>
      <c r="H105" s="197"/>
      <c r="I105" s="197"/>
      <c r="J105" s="198">
        <f>J283</f>
        <v>0</v>
      </c>
      <c r="K105" s="134"/>
      <c r="L105" s="19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5"/>
      <c r="C106" s="134"/>
      <c r="D106" s="196" t="s">
        <v>201</v>
      </c>
      <c r="E106" s="197"/>
      <c r="F106" s="197"/>
      <c r="G106" s="197"/>
      <c r="H106" s="197"/>
      <c r="I106" s="197"/>
      <c r="J106" s="198">
        <f>J290</f>
        <v>0</v>
      </c>
      <c r="K106" s="134"/>
      <c r="L106" s="19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5"/>
      <c r="C107" s="134"/>
      <c r="D107" s="196" t="s">
        <v>205</v>
      </c>
      <c r="E107" s="197"/>
      <c r="F107" s="197"/>
      <c r="G107" s="197"/>
      <c r="H107" s="197"/>
      <c r="I107" s="197"/>
      <c r="J107" s="198">
        <f>J297</f>
        <v>0</v>
      </c>
      <c r="K107" s="134"/>
      <c r="L107" s="19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5"/>
      <c r="C108" s="134"/>
      <c r="D108" s="196" t="s">
        <v>685</v>
      </c>
      <c r="E108" s="197"/>
      <c r="F108" s="197"/>
      <c r="G108" s="197"/>
      <c r="H108" s="197"/>
      <c r="I108" s="197"/>
      <c r="J108" s="198">
        <f>J303</f>
        <v>0</v>
      </c>
      <c r="K108" s="134"/>
      <c r="L108" s="19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5"/>
      <c r="C109" s="134"/>
      <c r="D109" s="196" t="s">
        <v>209</v>
      </c>
      <c r="E109" s="197"/>
      <c r="F109" s="197"/>
      <c r="G109" s="197"/>
      <c r="H109" s="197"/>
      <c r="I109" s="197"/>
      <c r="J109" s="198">
        <f>J320</f>
        <v>0</v>
      </c>
      <c r="K109" s="134"/>
      <c r="L109" s="19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2" customFormat="1" ht="21.8" customHeight="1">
      <c r="A110" s="39"/>
      <c r="B110" s="40"/>
      <c r="C110" s="41"/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6.95" customHeight="1">
      <c r="A111" s="39"/>
      <c r="B111" s="67"/>
      <c r="C111" s="68"/>
      <c r="D111" s="68"/>
      <c r="E111" s="68"/>
      <c r="F111" s="68"/>
      <c r="G111" s="68"/>
      <c r="H111" s="68"/>
      <c r="I111" s="68"/>
      <c r="J111" s="68"/>
      <c r="K111" s="68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5" spans="1:31" s="2" customFormat="1" ht="6.95" customHeight="1">
      <c r="A115" s="39"/>
      <c r="B115" s="69"/>
      <c r="C115" s="70"/>
      <c r="D115" s="70"/>
      <c r="E115" s="70"/>
      <c r="F115" s="70"/>
      <c r="G115" s="70"/>
      <c r="H115" s="70"/>
      <c r="I115" s="70"/>
      <c r="J115" s="70"/>
      <c r="K115" s="70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24.95" customHeight="1">
      <c r="A116" s="39"/>
      <c r="B116" s="40"/>
      <c r="C116" s="24" t="s">
        <v>141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6.95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2" customHeight="1">
      <c r="A118" s="39"/>
      <c r="B118" s="40"/>
      <c r="C118" s="33" t="s">
        <v>16</v>
      </c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26.25" customHeight="1">
      <c r="A119" s="39"/>
      <c r="B119" s="40"/>
      <c r="C119" s="41"/>
      <c r="D119" s="41"/>
      <c r="E119" s="184" t="str">
        <f>E7</f>
        <v>Rekonstrukce objektu mateřské školy č.p. 367 na parc. č. st. 412 a 2464/4 v k.ú. Horní Cerekev</v>
      </c>
      <c r="F119" s="33"/>
      <c r="G119" s="33"/>
      <c r="H119" s="33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2:12" s="1" customFormat="1" ht="12" customHeight="1">
      <c r="B120" s="22"/>
      <c r="C120" s="33" t="s">
        <v>130</v>
      </c>
      <c r="D120" s="23"/>
      <c r="E120" s="23"/>
      <c r="F120" s="23"/>
      <c r="G120" s="23"/>
      <c r="H120" s="23"/>
      <c r="I120" s="23"/>
      <c r="J120" s="23"/>
      <c r="K120" s="23"/>
      <c r="L120" s="21"/>
    </row>
    <row r="121" spans="1:31" s="2" customFormat="1" ht="16.5" customHeight="1">
      <c r="A121" s="39"/>
      <c r="B121" s="40"/>
      <c r="C121" s="41"/>
      <c r="D121" s="41"/>
      <c r="E121" s="184" t="s">
        <v>190</v>
      </c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2" customHeight="1">
      <c r="A122" s="39"/>
      <c r="B122" s="40"/>
      <c r="C122" s="33" t="s">
        <v>132</v>
      </c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6.5" customHeight="1">
      <c r="A123" s="39"/>
      <c r="B123" s="40"/>
      <c r="C123" s="41"/>
      <c r="D123" s="41"/>
      <c r="E123" s="77" t="str">
        <f>E11</f>
        <v>01-02 - Bourací práce - Zateplení fasády</v>
      </c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2" customHeight="1">
      <c r="A125" s="39"/>
      <c r="B125" s="40"/>
      <c r="C125" s="33" t="s">
        <v>20</v>
      </c>
      <c r="D125" s="41"/>
      <c r="E125" s="41"/>
      <c r="F125" s="28" t="str">
        <f>F14</f>
        <v>Horní Cerekev</v>
      </c>
      <c r="G125" s="41"/>
      <c r="H125" s="41"/>
      <c r="I125" s="33" t="s">
        <v>22</v>
      </c>
      <c r="J125" s="80" t="str">
        <f>IF(J14="","",J14)</f>
        <v>20. 11. 2020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6.95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5.15" customHeight="1">
      <c r="A127" s="39"/>
      <c r="B127" s="40"/>
      <c r="C127" s="33" t="s">
        <v>24</v>
      </c>
      <c r="D127" s="41"/>
      <c r="E127" s="41"/>
      <c r="F127" s="28" t="str">
        <f>E17</f>
        <v>Město Horní Cerekev</v>
      </c>
      <c r="G127" s="41"/>
      <c r="H127" s="41"/>
      <c r="I127" s="33" t="s">
        <v>30</v>
      </c>
      <c r="J127" s="37" t="str">
        <f>E23</f>
        <v>INTEGRA Pelhřimov</v>
      </c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5.15" customHeight="1">
      <c r="A128" s="39"/>
      <c r="B128" s="40"/>
      <c r="C128" s="33" t="s">
        <v>28</v>
      </c>
      <c r="D128" s="41"/>
      <c r="E128" s="41"/>
      <c r="F128" s="28" t="str">
        <f>IF(E20="","",E20)</f>
        <v>Vyplň údaj</v>
      </c>
      <c r="G128" s="41"/>
      <c r="H128" s="41"/>
      <c r="I128" s="33" t="s">
        <v>33</v>
      </c>
      <c r="J128" s="37" t="str">
        <f>E26</f>
        <v xml:space="preserve"> </v>
      </c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0.3" customHeight="1">
      <c r="A129" s="39"/>
      <c r="B129" s="40"/>
      <c r="C129" s="41"/>
      <c r="D129" s="41"/>
      <c r="E129" s="41"/>
      <c r="F129" s="41"/>
      <c r="G129" s="41"/>
      <c r="H129" s="41"/>
      <c r="I129" s="41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11" customFormat="1" ht="29.25" customHeight="1">
      <c r="A130" s="200"/>
      <c r="B130" s="201"/>
      <c r="C130" s="202" t="s">
        <v>142</v>
      </c>
      <c r="D130" s="203" t="s">
        <v>61</v>
      </c>
      <c r="E130" s="203" t="s">
        <v>57</v>
      </c>
      <c r="F130" s="203" t="s">
        <v>58</v>
      </c>
      <c r="G130" s="203" t="s">
        <v>143</v>
      </c>
      <c r="H130" s="203" t="s">
        <v>144</v>
      </c>
      <c r="I130" s="203" t="s">
        <v>145</v>
      </c>
      <c r="J130" s="203" t="s">
        <v>136</v>
      </c>
      <c r="K130" s="204" t="s">
        <v>146</v>
      </c>
      <c r="L130" s="205"/>
      <c r="M130" s="101" t="s">
        <v>1</v>
      </c>
      <c r="N130" s="102" t="s">
        <v>40</v>
      </c>
      <c r="O130" s="102" t="s">
        <v>147</v>
      </c>
      <c r="P130" s="102" t="s">
        <v>148</v>
      </c>
      <c r="Q130" s="102" t="s">
        <v>149</v>
      </c>
      <c r="R130" s="102" t="s">
        <v>150</v>
      </c>
      <c r="S130" s="102" t="s">
        <v>151</v>
      </c>
      <c r="T130" s="103" t="s">
        <v>152</v>
      </c>
      <c r="U130" s="200"/>
      <c r="V130" s="200"/>
      <c r="W130" s="200"/>
      <c r="X130" s="200"/>
      <c r="Y130" s="200"/>
      <c r="Z130" s="200"/>
      <c r="AA130" s="200"/>
      <c r="AB130" s="200"/>
      <c r="AC130" s="200"/>
      <c r="AD130" s="200"/>
      <c r="AE130" s="200"/>
    </row>
    <row r="131" spans="1:63" s="2" customFormat="1" ht="22.8" customHeight="1">
      <c r="A131" s="39"/>
      <c r="B131" s="40"/>
      <c r="C131" s="108" t="s">
        <v>153</v>
      </c>
      <c r="D131" s="41"/>
      <c r="E131" s="41"/>
      <c r="F131" s="41"/>
      <c r="G131" s="41"/>
      <c r="H131" s="41"/>
      <c r="I131" s="41"/>
      <c r="J131" s="206">
        <f>BK131</f>
        <v>0</v>
      </c>
      <c r="K131" s="41"/>
      <c r="L131" s="45"/>
      <c r="M131" s="104"/>
      <c r="N131" s="207"/>
      <c r="O131" s="105"/>
      <c r="P131" s="208">
        <f>P132+P282</f>
        <v>0</v>
      </c>
      <c r="Q131" s="105"/>
      <c r="R131" s="208">
        <f>R132+R282</f>
        <v>3.2000000000000005E-05</v>
      </c>
      <c r="S131" s="105"/>
      <c r="T131" s="209">
        <f>T132+T282</f>
        <v>16.110242000000003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75</v>
      </c>
      <c r="AU131" s="18" t="s">
        <v>138</v>
      </c>
      <c r="BK131" s="210">
        <f>BK132+BK282</f>
        <v>0</v>
      </c>
    </row>
    <row r="132" spans="1:63" s="12" customFormat="1" ht="25.9" customHeight="1">
      <c r="A132" s="12"/>
      <c r="B132" s="211"/>
      <c r="C132" s="212"/>
      <c r="D132" s="213" t="s">
        <v>75</v>
      </c>
      <c r="E132" s="214" t="s">
        <v>212</v>
      </c>
      <c r="F132" s="214" t="s">
        <v>213</v>
      </c>
      <c r="G132" s="212"/>
      <c r="H132" s="212"/>
      <c r="I132" s="215"/>
      <c r="J132" s="216">
        <f>BK132</f>
        <v>0</v>
      </c>
      <c r="K132" s="212"/>
      <c r="L132" s="217"/>
      <c r="M132" s="218"/>
      <c r="N132" s="219"/>
      <c r="O132" s="219"/>
      <c r="P132" s="220">
        <f>P133+P263</f>
        <v>0</v>
      </c>
      <c r="Q132" s="219"/>
      <c r="R132" s="220">
        <f>R133+R263</f>
        <v>0</v>
      </c>
      <c r="S132" s="219"/>
      <c r="T132" s="221">
        <f>T133+T263</f>
        <v>14.543160000000002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2" t="s">
        <v>83</v>
      </c>
      <c r="AT132" s="223" t="s">
        <v>75</v>
      </c>
      <c r="AU132" s="223" t="s">
        <v>76</v>
      </c>
      <c r="AY132" s="222" t="s">
        <v>156</v>
      </c>
      <c r="BK132" s="224">
        <f>BK133+BK263</f>
        <v>0</v>
      </c>
    </row>
    <row r="133" spans="1:63" s="12" customFormat="1" ht="22.8" customHeight="1">
      <c r="A133" s="12"/>
      <c r="B133" s="211"/>
      <c r="C133" s="212"/>
      <c r="D133" s="213" t="s">
        <v>75</v>
      </c>
      <c r="E133" s="225" t="s">
        <v>247</v>
      </c>
      <c r="F133" s="225" t="s">
        <v>248</v>
      </c>
      <c r="G133" s="212"/>
      <c r="H133" s="212"/>
      <c r="I133" s="215"/>
      <c r="J133" s="226">
        <f>BK133</f>
        <v>0</v>
      </c>
      <c r="K133" s="212"/>
      <c r="L133" s="217"/>
      <c r="M133" s="218"/>
      <c r="N133" s="219"/>
      <c r="O133" s="219"/>
      <c r="P133" s="220">
        <f>P134+P169</f>
        <v>0</v>
      </c>
      <c r="Q133" s="219"/>
      <c r="R133" s="220">
        <f>R134+R169</f>
        <v>0</v>
      </c>
      <c r="S133" s="219"/>
      <c r="T133" s="221">
        <f>T134+T169</f>
        <v>14.543160000000002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2" t="s">
        <v>83</v>
      </c>
      <c r="AT133" s="223" t="s">
        <v>75</v>
      </c>
      <c r="AU133" s="223" t="s">
        <v>83</v>
      </c>
      <c r="AY133" s="222" t="s">
        <v>156</v>
      </c>
      <c r="BK133" s="224">
        <f>BK134+BK169</f>
        <v>0</v>
      </c>
    </row>
    <row r="134" spans="1:63" s="12" customFormat="1" ht="20.85" customHeight="1">
      <c r="A134" s="12"/>
      <c r="B134" s="211"/>
      <c r="C134" s="212"/>
      <c r="D134" s="213" t="s">
        <v>75</v>
      </c>
      <c r="E134" s="225" t="s">
        <v>249</v>
      </c>
      <c r="F134" s="225" t="s">
        <v>250</v>
      </c>
      <c r="G134" s="212"/>
      <c r="H134" s="212"/>
      <c r="I134" s="215"/>
      <c r="J134" s="226">
        <f>BK134</f>
        <v>0</v>
      </c>
      <c r="K134" s="212"/>
      <c r="L134" s="217"/>
      <c r="M134" s="218"/>
      <c r="N134" s="219"/>
      <c r="O134" s="219"/>
      <c r="P134" s="220">
        <f>SUM(P135:P168)</f>
        <v>0</v>
      </c>
      <c r="Q134" s="219"/>
      <c r="R134" s="220">
        <f>SUM(R135:R168)</f>
        <v>0</v>
      </c>
      <c r="S134" s="219"/>
      <c r="T134" s="221">
        <f>SUM(T135:T168)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2" t="s">
        <v>83</v>
      </c>
      <c r="AT134" s="223" t="s">
        <v>75</v>
      </c>
      <c r="AU134" s="223" t="s">
        <v>85</v>
      </c>
      <c r="AY134" s="222" t="s">
        <v>156</v>
      </c>
      <c r="BK134" s="224">
        <f>SUM(BK135:BK168)</f>
        <v>0</v>
      </c>
    </row>
    <row r="135" spans="1:65" s="2" customFormat="1" ht="33" customHeight="1">
      <c r="A135" s="39"/>
      <c r="B135" s="40"/>
      <c r="C135" s="227" t="s">
        <v>83</v>
      </c>
      <c r="D135" s="227" t="s">
        <v>159</v>
      </c>
      <c r="E135" s="228" t="s">
        <v>686</v>
      </c>
      <c r="F135" s="229" t="s">
        <v>687</v>
      </c>
      <c r="G135" s="230" t="s">
        <v>237</v>
      </c>
      <c r="H135" s="231">
        <v>680.255</v>
      </c>
      <c r="I135" s="232"/>
      <c r="J135" s="233">
        <f>ROUND(I135*H135,2)</f>
        <v>0</v>
      </c>
      <c r="K135" s="229" t="s">
        <v>218</v>
      </c>
      <c r="L135" s="45"/>
      <c r="M135" s="234" t="s">
        <v>1</v>
      </c>
      <c r="N135" s="235" t="s">
        <v>41</v>
      </c>
      <c r="O135" s="92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8" t="s">
        <v>173</v>
      </c>
      <c r="AT135" s="238" t="s">
        <v>159</v>
      </c>
      <c r="AU135" s="238" t="s">
        <v>169</v>
      </c>
      <c r="AY135" s="18" t="s">
        <v>156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8" t="s">
        <v>83</v>
      </c>
      <c r="BK135" s="239">
        <f>ROUND(I135*H135,2)</f>
        <v>0</v>
      </c>
      <c r="BL135" s="18" t="s">
        <v>173</v>
      </c>
      <c r="BM135" s="238" t="s">
        <v>688</v>
      </c>
    </row>
    <row r="136" spans="1:51" s="13" customFormat="1" ht="12">
      <c r="A136" s="13"/>
      <c r="B136" s="255"/>
      <c r="C136" s="256"/>
      <c r="D136" s="257" t="s">
        <v>225</v>
      </c>
      <c r="E136" s="258" t="s">
        <v>1</v>
      </c>
      <c r="F136" s="259" t="s">
        <v>689</v>
      </c>
      <c r="G136" s="256"/>
      <c r="H136" s="258" t="s">
        <v>1</v>
      </c>
      <c r="I136" s="260"/>
      <c r="J136" s="256"/>
      <c r="K136" s="256"/>
      <c r="L136" s="261"/>
      <c r="M136" s="262"/>
      <c r="N136" s="263"/>
      <c r="O136" s="263"/>
      <c r="P136" s="263"/>
      <c r="Q136" s="263"/>
      <c r="R136" s="263"/>
      <c r="S136" s="263"/>
      <c r="T136" s="26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65" t="s">
        <v>225</v>
      </c>
      <c r="AU136" s="265" t="s">
        <v>169</v>
      </c>
      <c r="AV136" s="13" t="s">
        <v>83</v>
      </c>
      <c r="AW136" s="13" t="s">
        <v>32</v>
      </c>
      <c r="AX136" s="13" t="s">
        <v>76</v>
      </c>
      <c r="AY136" s="265" t="s">
        <v>156</v>
      </c>
    </row>
    <row r="137" spans="1:51" s="14" customFormat="1" ht="12">
      <c r="A137" s="14"/>
      <c r="B137" s="266"/>
      <c r="C137" s="267"/>
      <c r="D137" s="257" t="s">
        <v>225</v>
      </c>
      <c r="E137" s="268" t="s">
        <v>1</v>
      </c>
      <c r="F137" s="269" t="s">
        <v>690</v>
      </c>
      <c r="G137" s="267"/>
      <c r="H137" s="270">
        <v>70.3</v>
      </c>
      <c r="I137" s="271"/>
      <c r="J137" s="267"/>
      <c r="K137" s="267"/>
      <c r="L137" s="272"/>
      <c r="M137" s="273"/>
      <c r="N137" s="274"/>
      <c r="O137" s="274"/>
      <c r="P137" s="274"/>
      <c r="Q137" s="274"/>
      <c r="R137" s="274"/>
      <c r="S137" s="274"/>
      <c r="T137" s="275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76" t="s">
        <v>225</v>
      </c>
      <c r="AU137" s="276" t="s">
        <v>169</v>
      </c>
      <c r="AV137" s="14" t="s">
        <v>85</v>
      </c>
      <c r="AW137" s="14" t="s">
        <v>32</v>
      </c>
      <c r="AX137" s="14" t="s">
        <v>76</v>
      </c>
      <c r="AY137" s="276" t="s">
        <v>156</v>
      </c>
    </row>
    <row r="138" spans="1:51" s="13" customFormat="1" ht="12">
      <c r="A138" s="13"/>
      <c r="B138" s="255"/>
      <c r="C138" s="256"/>
      <c r="D138" s="257" t="s">
        <v>225</v>
      </c>
      <c r="E138" s="258" t="s">
        <v>1</v>
      </c>
      <c r="F138" s="259" t="s">
        <v>691</v>
      </c>
      <c r="G138" s="256"/>
      <c r="H138" s="258" t="s">
        <v>1</v>
      </c>
      <c r="I138" s="260"/>
      <c r="J138" s="256"/>
      <c r="K138" s="256"/>
      <c r="L138" s="261"/>
      <c r="M138" s="262"/>
      <c r="N138" s="263"/>
      <c r="O138" s="263"/>
      <c r="P138" s="263"/>
      <c r="Q138" s="263"/>
      <c r="R138" s="263"/>
      <c r="S138" s="263"/>
      <c r="T138" s="26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65" t="s">
        <v>225</v>
      </c>
      <c r="AU138" s="265" t="s">
        <v>169</v>
      </c>
      <c r="AV138" s="13" t="s">
        <v>83</v>
      </c>
      <c r="AW138" s="13" t="s">
        <v>32</v>
      </c>
      <c r="AX138" s="13" t="s">
        <v>76</v>
      </c>
      <c r="AY138" s="265" t="s">
        <v>156</v>
      </c>
    </row>
    <row r="139" spans="1:51" s="14" customFormat="1" ht="12">
      <c r="A139" s="14"/>
      <c r="B139" s="266"/>
      <c r="C139" s="267"/>
      <c r="D139" s="257" t="s">
        <v>225</v>
      </c>
      <c r="E139" s="268" t="s">
        <v>1</v>
      </c>
      <c r="F139" s="269" t="s">
        <v>692</v>
      </c>
      <c r="G139" s="267"/>
      <c r="H139" s="270">
        <v>56.1</v>
      </c>
      <c r="I139" s="271"/>
      <c r="J139" s="267"/>
      <c r="K139" s="267"/>
      <c r="L139" s="272"/>
      <c r="M139" s="273"/>
      <c r="N139" s="274"/>
      <c r="O139" s="274"/>
      <c r="P139" s="274"/>
      <c r="Q139" s="274"/>
      <c r="R139" s="274"/>
      <c r="S139" s="274"/>
      <c r="T139" s="275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76" t="s">
        <v>225</v>
      </c>
      <c r="AU139" s="276" t="s">
        <v>169</v>
      </c>
      <c r="AV139" s="14" t="s">
        <v>85</v>
      </c>
      <c r="AW139" s="14" t="s">
        <v>32</v>
      </c>
      <c r="AX139" s="14" t="s">
        <v>76</v>
      </c>
      <c r="AY139" s="276" t="s">
        <v>156</v>
      </c>
    </row>
    <row r="140" spans="1:51" s="14" customFormat="1" ht="12">
      <c r="A140" s="14"/>
      <c r="B140" s="266"/>
      <c r="C140" s="267"/>
      <c r="D140" s="257" t="s">
        <v>225</v>
      </c>
      <c r="E140" s="268" t="s">
        <v>1</v>
      </c>
      <c r="F140" s="269" t="s">
        <v>693</v>
      </c>
      <c r="G140" s="267"/>
      <c r="H140" s="270">
        <v>12.5</v>
      </c>
      <c r="I140" s="271"/>
      <c r="J140" s="267"/>
      <c r="K140" s="267"/>
      <c r="L140" s="272"/>
      <c r="M140" s="273"/>
      <c r="N140" s="274"/>
      <c r="O140" s="274"/>
      <c r="P140" s="274"/>
      <c r="Q140" s="274"/>
      <c r="R140" s="274"/>
      <c r="S140" s="274"/>
      <c r="T140" s="275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76" t="s">
        <v>225</v>
      </c>
      <c r="AU140" s="276" t="s">
        <v>169</v>
      </c>
      <c r="AV140" s="14" t="s">
        <v>85</v>
      </c>
      <c r="AW140" s="14" t="s">
        <v>32</v>
      </c>
      <c r="AX140" s="14" t="s">
        <v>76</v>
      </c>
      <c r="AY140" s="276" t="s">
        <v>156</v>
      </c>
    </row>
    <row r="141" spans="1:51" s="14" customFormat="1" ht="12">
      <c r="A141" s="14"/>
      <c r="B141" s="266"/>
      <c r="C141" s="267"/>
      <c r="D141" s="257" t="s">
        <v>225</v>
      </c>
      <c r="E141" s="268" t="s">
        <v>1</v>
      </c>
      <c r="F141" s="269" t="s">
        <v>694</v>
      </c>
      <c r="G141" s="267"/>
      <c r="H141" s="270">
        <v>28.96</v>
      </c>
      <c r="I141" s="271"/>
      <c r="J141" s="267"/>
      <c r="K141" s="267"/>
      <c r="L141" s="272"/>
      <c r="M141" s="273"/>
      <c r="N141" s="274"/>
      <c r="O141" s="274"/>
      <c r="P141" s="274"/>
      <c r="Q141" s="274"/>
      <c r="R141" s="274"/>
      <c r="S141" s="274"/>
      <c r="T141" s="275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76" t="s">
        <v>225</v>
      </c>
      <c r="AU141" s="276" t="s">
        <v>169</v>
      </c>
      <c r="AV141" s="14" t="s">
        <v>85</v>
      </c>
      <c r="AW141" s="14" t="s">
        <v>32</v>
      </c>
      <c r="AX141" s="14" t="s">
        <v>76</v>
      </c>
      <c r="AY141" s="276" t="s">
        <v>156</v>
      </c>
    </row>
    <row r="142" spans="1:51" s="14" customFormat="1" ht="12">
      <c r="A142" s="14"/>
      <c r="B142" s="266"/>
      <c r="C142" s="267"/>
      <c r="D142" s="257" t="s">
        <v>225</v>
      </c>
      <c r="E142" s="268" t="s">
        <v>1</v>
      </c>
      <c r="F142" s="269" t="s">
        <v>695</v>
      </c>
      <c r="G142" s="267"/>
      <c r="H142" s="270">
        <v>28.04</v>
      </c>
      <c r="I142" s="271"/>
      <c r="J142" s="267"/>
      <c r="K142" s="267"/>
      <c r="L142" s="272"/>
      <c r="M142" s="273"/>
      <c r="N142" s="274"/>
      <c r="O142" s="274"/>
      <c r="P142" s="274"/>
      <c r="Q142" s="274"/>
      <c r="R142" s="274"/>
      <c r="S142" s="274"/>
      <c r="T142" s="275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76" t="s">
        <v>225</v>
      </c>
      <c r="AU142" s="276" t="s">
        <v>169</v>
      </c>
      <c r="AV142" s="14" t="s">
        <v>85</v>
      </c>
      <c r="AW142" s="14" t="s">
        <v>32</v>
      </c>
      <c r="AX142" s="14" t="s">
        <v>76</v>
      </c>
      <c r="AY142" s="276" t="s">
        <v>156</v>
      </c>
    </row>
    <row r="143" spans="1:51" s="14" customFormat="1" ht="12">
      <c r="A143" s="14"/>
      <c r="B143" s="266"/>
      <c r="C143" s="267"/>
      <c r="D143" s="257" t="s">
        <v>225</v>
      </c>
      <c r="E143" s="268" t="s">
        <v>1</v>
      </c>
      <c r="F143" s="269" t="s">
        <v>696</v>
      </c>
      <c r="G143" s="267"/>
      <c r="H143" s="270">
        <v>139.88</v>
      </c>
      <c r="I143" s="271"/>
      <c r="J143" s="267"/>
      <c r="K143" s="267"/>
      <c r="L143" s="272"/>
      <c r="M143" s="273"/>
      <c r="N143" s="274"/>
      <c r="O143" s="274"/>
      <c r="P143" s="274"/>
      <c r="Q143" s="274"/>
      <c r="R143" s="274"/>
      <c r="S143" s="274"/>
      <c r="T143" s="275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76" t="s">
        <v>225</v>
      </c>
      <c r="AU143" s="276" t="s">
        <v>169</v>
      </c>
      <c r="AV143" s="14" t="s">
        <v>85</v>
      </c>
      <c r="AW143" s="14" t="s">
        <v>32</v>
      </c>
      <c r="AX143" s="14" t="s">
        <v>76</v>
      </c>
      <c r="AY143" s="276" t="s">
        <v>156</v>
      </c>
    </row>
    <row r="144" spans="1:51" s="13" customFormat="1" ht="12">
      <c r="A144" s="13"/>
      <c r="B144" s="255"/>
      <c r="C144" s="256"/>
      <c r="D144" s="257" t="s">
        <v>225</v>
      </c>
      <c r="E144" s="258" t="s">
        <v>1</v>
      </c>
      <c r="F144" s="259" t="s">
        <v>697</v>
      </c>
      <c r="G144" s="256"/>
      <c r="H144" s="258" t="s">
        <v>1</v>
      </c>
      <c r="I144" s="260"/>
      <c r="J144" s="256"/>
      <c r="K144" s="256"/>
      <c r="L144" s="261"/>
      <c r="M144" s="262"/>
      <c r="N144" s="263"/>
      <c r="O144" s="263"/>
      <c r="P144" s="263"/>
      <c r="Q144" s="263"/>
      <c r="R144" s="263"/>
      <c r="S144" s="263"/>
      <c r="T144" s="26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65" t="s">
        <v>225</v>
      </c>
      <c r="AU144" s="265" t="s">
        <v>169</v>
      </c>
      <c r="AV144" s="13" t="s">
        <v>83</v>
      </c>
      <c r="AW144" s="13" t="s">
        <v>32</v>
      </c>
      <c r="AX144" s="13" t="s">
        <v>76</v>
      </c>
      <c r="AY144" s="265" t="s">
        <v>156</v>
      </c>
    </row>
    <row r="145" spans="1:51" s="14" customFormat="1" ht="12">
      <c r="A145" s="14"/>
      <c r="B145" s="266"/>
      <c r="C145" s="267"/>
      <c r="D145" s="257" t="s">
        <v>225</v>
      </c>
      <c r="E145" s="268" t="s">
        <v>1</v>
      </c>
      <c r="F145" s="269" t="s">
        <v>698</v>
      </c>
      <c r="G145" s="267"/>
      <c r="H145" s="270">
        <v>74.475</v>
      </c>
      <c r="I145" s="271"/>
      <c r="J145" s="267"/>
      <c r="K145" s="267"/>
      <c r="L145" s="272"/>
      <c r="M145" s="273"/>
      <c r="N145" s="274"/>
      <c r="O145" s="274"/>
      <c r="P145" s="274"/>
      <c r="Q145" s="274"/>
      <c r="R145" s="274"/>
      <c r="S145" s="274"/>
      <c r="T145" s="275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76" t="s">
        <v>225</v>
      </c>
      <c r="AU145" s="276" t="s">
        <v>169</v>
      </c>
      <c r="AV145" s="14" t="s">
        <v>85</v>
      </c>
      <c r="AW145" s="14" t="s">
        <v>32</v>
      </c>
      <c r="AX145" s="14" t="s">
        <v>76</v>
      </c>
      <c r="AY145" s="276" t="s">
        <v>156</v>
      </c>
    </row>
    <row r="146" spans="1:51" s="13" customFormat="1" ht="12">
      <c r="A146" s="13"/>
      <c r="B146" s="255"/>
      <c r="C146" s="256"/>
      <c r="D146" s="257" t="s">
        <v>225</v>
      </c>
      <c r="E146" s="258" t="s">
        <v>1</v>
      </c>
      <c r="F146" s="259" t="s">
        <v>699</v>
      </c>
      <c r="G146" s="256"/>
      <c r="H146" s="258" t="s">
        <v>1</v>
      </c>
      <c r="I146" s="260"/>
      <c r="J146" s="256"/>
      <c r="K146" s="256"/>
      <c r="L146" s="261"/>
      <c r="M146" s="262"/>
      <c r="N146" s="263"/>
      <c r="O146" s="263"/>
      <c r="P146" s="263"/>
      <c r="Q146" s="263"/>
      <c r="R146" s="263"/>
      <c r="S146" s="263"/>
      <c r="T146" s="26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5" t="s">
        <v>225</v>
      </c>
      <c r="AU146" s="265" t="s">
        <v>169</v>
      </c>
      <c r="AV146" s="13" t="s">
        <v>83</v>
      </c>
      <c r="AW146" s="13" t="s">
        <v>32</v>
      </c>
      <c r="AX146" s="13" t="s">
        <v>76</v>
      </c>
      <c r="AY146" s="265" t="s">
        <v>156</v>
      </c>
    </row>
    <row r="147" spans="1:51" s="14" customFormat="1" ht="12">
      <c r="A147" s="14"/>
      <c r="B147" s="266"/>
      <c r="C147" s="267"/>
      <c r="D147" s="257" t="s">
        <v>225</v>
      </c>
      <c r="E147" s="268" t="s">
        <v>1</v>
      </c>
      <c r="F147" s="269" t="s">
        <v>700</v>
      </c>
      <c r="G147" s="267"/>
      <c r="H147" s="270">
        <v>58.4</v>
      </c>
      <c r="I147" s="271"/>
      <c r="J147" s="267"/>
      <c r="K147" s="267"/>
      <c r="L147" s="272"/>
      <c r="M147" s="273"/>
      <c r="N147" s="274"/>
      <c r="O147" s="274"/>
      <c r="P147" s="274"/>
      <c r="Q147" s="274"/>
      <c r="R147" s="274"/>
      <c r="S147" s="274"/>
      <c r="T147" s="275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76" t="s">
        <v>225</v>
      </c>
      <c r="AU147" s="276" t="s">
        <v>169</v>
      </c>
      <c r="AV147" s="14" t="s">
        <v>85</v>
      </c>
      <c r="AW147" s="14" t="s">
        <v>32</v>
      </c>
      <c r="AX147" s="14" t="s">
        <v>76</v>
      </c>
      <c r="AY147" s="276" t="s">
        <v>156</v>
      </c>
    </row>
    <row r="148" spans="1:51" s="14" customFormat="1" ht="12">
      <c r="A148" s="14"/>
      <c r="B148" s="266"/>
      <c r="C148" s="267"/>
      <c r="D148" s="257" t="s">
        <v>225</v>
      </c>
      <c r="E148" s="268" t="s">
        <v>1</v>
      </c>
      <c r="F148" s="269" t="s">
        <v>701</v>
      </c>
      <c r="G148" s="267"/>
      <c r="H148" s="270">
        <v>32.2</v>
      </c>
      <c r="I148" s="271"/>
      <c r="J148" s="267"/>
      <c r="K148" s="267"/>
      <c r="L148" s="272"/>
      <c r="M148" s="273"/>
      <c r="N148" s="274"/>
      <c r="O148" s="274"/>
      <c r="P148" s="274"/>
      <c r="Q148" s="274"/>
      <c r="R148" s="274"/>
      <c r="S148" s="274"/>
      <c r="T148" s="275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76" t="s">
        <v>225</v>
      </c>
      <c r="AU148" s="276" t="s">
        <v>169</v>
      </c>
      <c r="AV148" s="14" t="s">
        <v>85</v>
      </c>
      <c r="AW148" s="14" t="s">
        <v>32</v>
      </c>
      <c r="AX148" s="14" t="s">
        <v>76</v>
      </c>
      <c r="AY148" s="276" t="s">
        <v>156</v>
      </c>
    </row>
    <row r="149" spans="1:51" s="14" customFormat="1" ht="12">
      <c r="A149" s="14"/>
      <c r="B149" s="266"/>
      <c r="C149" s="267"/>
      <c r="D149" s="257" t="s">
        <v>225</v>
      </c>
      <c r="E149" s="268" t="s">
        <v>1</v>
      </c>
      <c r="F149" s="269" t="s">
        <v>702</v>
      </c>
      <c r="G149" s="267"/>
      <c r="H149" s="270">
        <v>72.84</v>
      </c>
      <c r="I149" s="271"/>
      <c r="J149" s="267"/>
      <c r="K149" s="267"/>
      <c r="L149" s="272"/>
      <c r="M149" s="273"/>
      <c r="N149" s="274"/>
      <c r="O149" s="274"/>
      <c r="P149" s="274"/>
      <c r="Q149" s="274"/>
      <c r="R149" s="274"/>
      <c r="S149" s="274"/>
      <c r="T149" s="275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76" t="s">
        <v>225</v>
      </c>
      <c r="AU149" s="276" t="s">
        <v>169</v>
      </c>
      <c r="AV149" s="14" t="s">
        <v>85</v>
      </c>
      <c r="AW149" s="14" t="s">
        <v>32</v>
      </c>
      <c r="AX149" s="14" t="s">
        <v>76</v>
      </c>
      <c r="AY149" s="276" t="s">
        <v>156</v>
      </c>
    </row>
    <row r="150" spans="1:51" s="14" customFormat="1" ht="12">
      <c r="A150" s="14"/>
      <c r="B150" s="266"/>
      <c r="C150" s="267"/>
      <c r="D150" s="257" t="s">
        <v>225</v>
      </c>
      <c r="E150" s="268" t="s">
        <v>1</v>
      </c>
      <c r="F150" s="269" t="s">
        <v>703</v>
      </c>
      <c r="G150" s="267"/>
      <c r="H150" s="270">
        <v>52.11</v>
      </c>
      <c r="I150" s="271"/>
      <c r="J150" s="267"/>
      <c r="K150" s="267"/>
      <c r="L150" s="272"/>
      <c r="M150" s="273"/>
      <c r="N150" s="274"/>
      <c r="O150" s="274"/>
      <c r="P150" s="274"/>
      <c r="Q150" s="274"/>
      <c r="R150" s="274"/>
      <c r="S150" s="274"/>
      <c r="T150" s="275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76" t="s">
        <v>225</v>
      </c>
      <c r="AU150" s="276" t="s">
        <v>169</v>
      </c>
      <c r="AV150" s="14" t="s">
        <v>85</v>
      </c>
      <c r="AW150" s="14" t="s">
        <v>32</v>
      </c>
      <c r="AX150" s="14" t="s">
        <v>76</v>
      </c>
      <c r="AY150" s="276" t="s">
        <v>156</v>
      </c>
    </row>
    <row r="151" spans="1:51" s="14" customFormat="1" ht="12">
      <c r="A151" s="14"/>
      <c r="B151" s="266"/>
      <c r="C151" s="267"/>
      <c r="D151" s="257" t="s">
        <v>225</v>
      </c>
      <c r="E151" s="268" t="s">
        <v>1</v>
      </c>
      <c r="F151" s="269" t="s">
        <v>704</v>
      </c>
      <c r="G151" s="267"/>
      <c r="H151" s="270">
        <v>54.45</v>
      </c>
      <c r="I151" s="271"/>
      <c r="J151" s="267"/>
      <c r="K151" s="267"/>
      <c r="L151" s="272"/>
      <c r="M151" s="273"/>
      <c r="N151" s="274"/>
      <c r="O151" s="274"/>
      <c r="P151" s="274"/>
      <c r="Q151" s="274"/>
      <c r="R151" s="274"/>
      <c r="S151" s="274"/>
      <c r="T151" s="275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76" t="s">
        <v>225</v>
      </c>
      <c r="AU151" s="276" t="s">
        <v>169</v>
      </c>
      <c r="AV151" s="14" t="s">
        <v>85</v>
      </c>
      <c r="AW151" s="14" t="s">
        <v>32</v>
      </c>
      <c r="AX151" s="14" t="s">
        <v>76</v>
      </c>
      <c r="AY151" s="276" t="s">
        <v>156</v>
      </c>
    </row>
    <row r="152" spans="1:51" s="15" customFormat="1" ht="12">
      <c r="A152" s="15"/>
      <c r="B152" s="277"/>
      <c r="C152" s="278"/>
      <c r="D152" s="257" t="s">
        <v>225</v>
      </c>
      <c r="E152" s="279" t="s">
        <v>1</v>
      </c>
      <c r="F152" s="280" t="s">
        <v>228</v>
      </c>
      <c r="G152" s="278"/>
      <c r="H152" s="281">
        <v>680.255</v>
      </c>
      <c r="I152" s="282"/>
      <c r="J152" s="278"/>
      <c r="K152" s="278"/>
      <c r="L152" s="283"/>
      <c r="M152" s="284"/>
      <c r="N152" s="285"/>
      <c r="O152" s="285"/>
      <c r="P152" s="285"/>
      <c r="Q152" s="285"/>
      <c r="R152" s="285"/>
      <c r="S152" s="285"/>
      <c r="T152" s="286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87" t="s">
        <v>225</v>
      </c>
      <c r="AU152" s="287" t="s">
        <v>169</v>
      </c>
      <c r="AV152" s="15" t="s">
        <v>173</v>
      </c>
      <c r="AW152" s="15" t="s">
        <v>32</v>
      </c>
      <c r="AX152" s="15" t="s">
        <v>83</v>
      </c>
      <c r="AY152" s="287" t="s">
        <v>156</v>
      </c>
    </row>
    <row r="153" spans="1:65" s="2" customFormat="1" ht="33" customHeight="1">
      <c r="A153" s="39"/>
      <c r="B153" s="40"/>
      <c r="C153" s="227" t="s">
        <v>85</v>
      </c>
      <c r="D153" s="227" t="s">
        <v>159</v>
      </c>
      <c r="E153" s="228" t="s">
        <v>705</v>
      </c>
      <c r="F153" s="229" t="s">
        <v>706</v>
      </c>
      <c r="G153" s="230" t="s">
        <v>237</v>
      </c>
      <c r="H153" s="231">
        <v>20407.65</v>
      </c>
      <c r="I153" s="232"/>
      <c r="J153" s="233">
        <f>ROUND(I153*H153,2)</f>
        <v>0</v>
      </c>
      <c r="K153" s="229" t="s">
        <v>218</v>
      </c>
      <c r="L153" s="45"/>
      <c r="M153" s="234" t="s">
        <v>1</v>
      </c>
      <c r="N153" s="235" t="s">
        <v>41</v>
      </c>
      <c r="O153" s="92"/>
      <c r="P153" s="236">
        <f>O153*H153</f>
        <v>0</v>
      </c>
      <c r="Q153" s="236">
        <v>0</v>
      </c>
      <c r="R153" s="236">
        <f>Q153*H153</f>
        <v>0</v>
      </c>
      <c r="S153" s="236">
        <v>0</v>
      </c>
      <c r="T153" s="237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8" t="s">
        <v>173</v>
      </c>
      <c r="AT153" s="238" t="s">
        <v>159</v>
      </c>
      <c r="AU153" s="238" t="s">
        <v>169</v>
      </c>
      <c r="AY153" s="18" t="s">
        <v>156</v>
      </c>
      <c r="BE153" s="239">
        <f>IF(N153="základní",J153,0)</f>
        <v>0</v>
      </c>
      <c r="BF153" s="239">
        <f>IF(N153="snížená",J153,0)</f>
        <v>0</v>
      </c>
      <c r="BG153" s="239">
        <f>IF(N153="zákl. přenesená",J153,0)</f>
        <v>0</v>
      </c>
      <c r="BH153" s="239">
        <f>IF(N153="sníž. přenesená",J153,0)</f>
        <v>0</v>
      </c>
      <c r="BI153" s="239">
        <f>IF(N153="nulová",J153,0)</f>
        <v>0</v>
      </c>
      <c r="BJ153" s="18" t="s">
        <v>83</v>
      </c>
      <c r="BK153" s="239">
        <f>ROUND(I153*H153,2)</f>
        <v>0</v>
      </c>
      <c r="BL153" s="18" t="s">
        <v>173</v>
      </c>
      <c r="BM153" s="238" t="s">
        <v>707</v>
      </c>
    </row>
    <row r="154" spans="1:51" s="14" customFormat="1" ht="12">
      <c r="A154" s="14"/>
      <c r="B154" s="266"/>
      <c r="C154" s="267"/>
      <c r="D154" s="257" t="s">
        <v>225</v>
      </c>
      <c r="E154" s="268" t="s">
        <v>1</v>
      </c>
      <c r="F154" s="269" t="s">
        <v>708</v>
      </c>
      <c r="G154" s="267"/>
      <c r="H154" s="270">
        <v>20407.65</v>
      </c>
      <c r="I154" s="271"/>
      <c r="J154" s="267"/>
      <c r="K154" s="267"/>
      <c r="L154" s="272"/>
      <c r="M154" s="273"/>
      <c r="N154" s="274"/>
      <c r="O154" s="274"/>
      <c r="P154" s="274"/>
      <c r="Q154" s="274"/>
      <c r="R154" s="274"/>
      <c r="S154" s="274"/>
      <c r="T154" s="275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76" t="s">
        <v>225</v>
      </c>
      <c r="AU154" s="276" t="s">
        <v>169</v>
      </c>
      <c r="AV154" s="14" t="s">
        <v>85</v>
      </c>
      <c r="AW154" s="14" t="s">
        <v>32</v>
      </c>
      <c r="AX154" s="14" t="s">
        <v>76</v>
      </c>
      <c r="AY154" s="276" t="s">
        <v>156</v>
      </c>
    </row>
    <row r="155" spans="1:51" s="15" customFormat="1" ht="12">
      <c r="A155" s="15"/>
      <c r="B155" s="277"/>
      <c r="C155" s="278"/>
      <c r="D155" s="257" t="s">
        <v>225</v>
      </c>
      <c r="E155" s="279" t="s">
        <v>1</v>
      </c>
      <c r="F155" s="280" t="s">
        <v>228</v>
      </c>
      <c r="G155" s="278"/>
      <c r="H155" s="281">
        <v>20407.65</v>
      </c>
      <c r="I155" s="282"/>
      <c r="J155" s="278"/>
      <c r="K155" s="278"/>
      <c r="L155" s="283"/>
      <c r="M155" s="284"/>
      <c r="N155" s="285"/>
      <c r="O155" s="285"/>
      <c r="P155" s="285"/>
      <c r="Q155" s="285"/>
      <c r="R155" s="285"/>
      <c r="S155" s="285"/>
      <c r="T155" s="286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87" t="s">
        <v>225</v>
      </c>
      <c r="AU155" s="287" t="s">
        <v>169</v>
      </c>
      <c r="AV155" s="15" t="s">
        <v>173</v>
      </c>
      <c r="AW155" s="15" t="s">
        <v>32</v>
      </c>
      <c r="AX155" s="15" t="s">
        <v>83</v>
      </c>
      <c r="AY155" s="287" t="s">
        <v>156</v>
      </c>
    </row>
    <row r="156" spans="1:65" s="2" customFormat="1" ht="16.5" customHeight="1">
      <c r="A156" s="39"/>
      <c r="B156" s="40"/>
      <c r="C156" s="227" t="s">
        <v>169</v>
      </c>
      <c r="D156" s="227" t="s">
        <v>159</v>
      </c>
      <c r="E156" s="228" t="s">
        <v>709</v>
      </c>
      <c r="F156" s="229" t="s">
        <v>710</v>
      </c>
      <c r="G156" s="230" t="s">
        <v>342</v>
      </c>
      <c r="H156" s="231">
        <v>9</v>
      </c>
      <c r="I156" s="232"/>
      <c r="J156" s="233">
        <f>ROUND(I156*H156,2)</f>
        <v>0</v>
      </c>
      <c r="K156" s="229" t="s">
        <v>218</v>
      </c>
      <c r="L156" s="45"/>
      <c r="M156" s="234" t="s">
        <v>1</v>
      </c>
      <c r="N156" s="235" t="s">
        <v>41</v>
      </c>
      <c r="O156" s="92"/>
      <c r="P156" s="236">
        <f>O156*H156</f>
        <v>0</v>
      </c>
      <c r="Q156" s="236">
        <v>0</v>
      </c>
      <c r="R156" s="236">
        <f>Q156*H156</f>
        <v>0</v>
      </c>
      <c r="S156" s="236">
        <v>0</v>
      </c>
      <c r="T156" s="237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8" t="s">
        <v>173</v>
      </c>
      <c r="AT156" s="238" t="s">
        <v>159</v>
      </c>
      <c r="AU156" s="238" t="s">
        <v>169</v>
      </c>
      <c r="AY156" s="18" t="s">
        <v>156</v>
      </c>
      <c r="BE156" s="239">
        <f>IF(N156="základní",J156,0)</f>
        <v>0</v>
      </c>
      <c r="BF156" s="239">
        <f>IF(N156="snížená",J156,0)</f>
        <v>0</v>
      </c>
      <c r="BG156" s="239">
        <f>IF(N156="zákl. přenesená",J156,0)</f>
        <v>0</v>
      </c>
      <c r="BH156" s="239">
        <f>IF(N156="sníž. přenesená",J156,0)</f>
        <v>0</v>
      </c>
      <c r="BI156" s="239">
        <f>IF(N156="nulová",J156,0)</f>
        <v>0</v>
      </c>
      <c r="BJ156" s="18" t="s">
        <v>83</v>
      </c>
      <c r="BK156" s="239">
        <f>ROUND(I156*H156,2)</f>
        <v>0</v>
      </c>
      <c r="BL156" s="18" t="s">
        <v>173</v>
      </c>
      <c r="BM156" s="238" t="s">
        <v>711</v>
      </c>
    </row>
    <row r="157" spans="1:51" s="13" customFormat="1" ht="12">
      <c r="A157" s="13"/>
      <c r="B157" s="255"/>
      <c r="C157" s="256"/>
      <c r="D157" s="257" t="s">
        <v>225</v>
      </c>
      <c r="E157" s="258" t="s">
        <v>1</v>
      </c>
      <c r="F157" s="259" t="s">
        <v>712</v>
      </c>
      <c r="G157" s="256"/>
      <c r="H157" s="258" t="s">
        <v>1</v>
      </c>
      <c r="I157" s="260"/>
      <c r="J157" s="256"/>
      <c r="K157" s="256"/>
      <c r="L157" s="261"/>
      <c r="M157" s="262"/>
      <c r="N157" s="263"/>
      <c r="O157" s="263"/>
      <c r="P157" s="263"/>
      <c r="Q157" s="263"/>
      <c r="R157" s="263"/>
      <c r="S157" s="263"/>
      <c r="T157" s="26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65" t="s">
        <v>225</v>
      </c>
      <c r="AU157" s="265" t="s">
        <v>169</v>
      </c>
      <c r="AV157" s="13" t="s">
        <v>83</v>
      </c>
      <c r="AW157" s="13" t="s">
        <v>32</v>
      </c>
      <c r="AX157" s="13" t="s">
        <v>76</v>
      </c>
      <c r="AY157" s="265" t="s">
        <v>156</v>
      </c>
    </row>
    <row r="158" spans="1:51" s="14" customFormat="1" ht="12">
      <c r="A158" s="14"/>
      <c r="B158" s="266"/>
      <c r="C158" s="267"/>
      <c r="D158" s="257" t="s">
        <v>225</v>
      </c>
      <c r="E158" s="268" t="s">
        <v>1</v>
      </c>
      <c r="F158" s="269" t="s">
        <v>169</v>
      </c>
      <c r="G158" s="267"/>
      <c r="H158" s="270">
        <v>3</v>
      </c>
      <c r="I158" s="271"/>
      <c r="J158" s="267"/>
      <c r="K158" s="267"/>
      <c r="L158" s="272"/>
      <c r="M158" s="273"/>
      <c r="N158" s="274"/>
      <c r="O158" s="274"/>
      <c r="P158" s="274"/>
      <c r="Q158" s="274"/>
      <c r="R158" s="274"/>
      <c r="S158" s="274"/>
      <c r="T158" s="275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76" t="s">
        <v>225</v>
      </c>
      <c r="AU158" s="276" t="s">
        <v>169</v>
      </c>
      <c r="AV158" s="14" t="s">
        <v>85</v>
      </c>
      <c r="AW158" s="14" t="s">
        <v>32</v>
      </c>
      <c r="AX158" s="14" t="s">
        <v>76</v>
      </c>
      <c r="AY158" s="276" t="s">
        <v>156</v>
      </c>
    </row>
    <row r="159" spans="1:51" s="13" customFormat="1" ht="12">
      <c r="A159" s="13"/>
      <c r="B159" s="255"/>
      <c r="C159" s="256"/>
      <c r="D159" s="257" t="s">
        <v>225</v>
      </c>
      <c r="E159" s="258" t="s">
        <v>1</v>
      </c>
      <c r="F159" s="259" t="s">
        <v>286</v>
      </c>
      <c r="G159" s="256"/>
      <c r="H159" s="258" t="s">
        <v>1</v>
      </c>
      <c r="I159" s="260"/>
      <c r="J159" s="256"/>
      <c r="K159" s="256"/>
      <c r="L159" s="261"/>
      <c r="M159" s="262"/>
      <c r="N159" s="263"/>
      <c r="O159" s="263"/>
      <c r="P159" s="263"/>
      <c r="Q159" s="263"/>
      <c r="R159" s="263"/>
      <c r="S159" s="263"/>
      <c r="T159" s="26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5" t="s">
        <v>225</v>
      </c>
      <c r="AU159" s="265" t="s">
        <v>169</v>
      </c>
      <c r="AV159" s="13" t="s">
        <v>83</v>
      </c>
      <c r="AW159" s="13" t="s">
        <v>32</v>
      </c>
      <c r="AX159" s="13" t="s">
        <v>76</v>
      </c>
      <c r="AY159" s="265" t="s">
        <v>156</v>
      </c>
    </row>
    <row r="160" spans="1:51" s="14" customFormat="1" ht="12">
      <c r="A160" s="14"/>
      <c r="B160" s="266"/>
      <c r="C160" s="267"/>
      <c r="D160" s="257" t="s">
        <v>225</v>
      </c>
      <c r="E160" s="268" t="s">
        <v>1</v>
      </c>
      <c r="F160" s="269" t="s">
        <v>169</v>
      </c>
      <c r="G160" s="267"/>
      <c r="H160" s="270">
        <v>3</v>
      </c>
      <c r="I160" s="271"/>
      <c r="J160" s="267"/>
      <c r="K160" s="267"/>
      <c r="L160" s="272"/>
      <c r="M160" s="273"/>
      <c r="N160" s="274"/>
      <c r="O160" s="274"/>
      <c r="P160" s="274"/>
      <c r="Q160" s="274"/>
      <c r="R160" s="274"/>
      <c r="S160" s="274"/>
      <c r="T160" s="275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76" t="s">
        <v>225</v>
      </c>
      <c r="AU160" s="276" t="s">
        <v>169</v>
      </c>
      <c r="AV160" s="14" t="s">
        <v>85</v>
      </c>
      <c r="AW160" s="14" t="s">
        <v>32</v>
      </c>
      <c r="AX160" s="14" t="s">
        <v>76</v>
      </c>
      <c r="AY160" s="276" t="s">
        <v>156</v>
      </c>
    </row>
    <row r="161" spans="1:51" s="13" customFormat="1" ht="12">
      <c r="A161" s="13"/>
      <c r="B161" s="255"/>
      <c r="C161" s="256"/>
      <c r="D161" s="257" t="s">
        <v>225</v>
      </c>
      <c r="E161" s="258" t="s">
        <v>1</v>
      </c>
      <c r="F161" s="259" t="s">
        <v>713</v>
      </c>
      <c r="G161" s="256"/>
      <c r="H161" s="258" t="s">
        <v>1</v>
      </c>
      <c r="I161" s="260"/>
      <c r="J161" s="256"/>
      <c r="K161" s="256"/>
      <c r="L161" s="261"/>
      <c r="M161" s="262"/>
      <c r="N161" s="263"/>
      <c r="O161" s="263"/>
      <c r="P161" s="263"/>
      <c r="Q161" s="263"/>
      <c r="R161" s="263"/>
      <c r="S161" s="263"/>
      <c r="T161" s="26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5" t="s">
        <v>225</v>
      </c>
      <c r="AU161" s="265" t="s">
        <v>169</v>
      </c>
      <c r="AV161" s="13" t="s">
        <v>83</v>
      </c>
      <c r="AW161" s="13" t="s">
        <v>32</v>
      </c>
      <c r="AX161" s="13" t="s">
        <v>76</v>
      </c>
      <c r="AY161" s="265" t="s">
        <v>156</v>
      </c>
    </row>
    <row r="162" spans="1:51" s="14" customFormat="1" ht="12">
      <c r="A162" s="14"/>
      <c r="B162" s="266"/>
      <c r="C162" s="267"/>
      <c r="D162" s="257" t="s">
        <v>225</v>
      </c>
      <c r="E162" s="268" t="s">
        <v>1</v>
      </c>
      <c r="F162" s="269" t="s">
        <v>169</v>
      </c>
      <c r="G162" s="267"/>
      <c r="H162" s="270">
        <v>3</v>
      </c>
      <c r="I162" s="271"/>
      <c r="J162" s="267"/>
      <c r="K162" s="267"/>
      <c r="L162" s="272"/>
      <c r="M162" s="273"/>
      <c r="N162" s="274"/>
      <c r="O162" s="274"/>
      <c r="P162" s="274"/>
      <c r="Q162" s="274"/>
      <c r="R162" s="274"/>
      <c r="S162" s="274"/>
      <c r="T162" s="275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76" t="s">
        <v>225</v>
      </c>
      <c r="AU162" s="276" t="s">
        <v>169</v>
      </c>
      <c r="AV162" s="14" t="s">
        <v>85</v>
      </c>
      <c r="AW162" s="14" t="s">
        <v>32</v>
      </c>
      <c r="AX162" s="14" t="s">
        <v>76</v>
      </c>
      <c r="AY162" s="276" t="s">
        <v>156</v>
      </c>
    </row>
    <row r="163" spans="1:51" s="15" customFormat="1" ht="12">
      <c r="A163" s="15"/>
      <c r="B163" s="277"/>
      <c r="C163" s="278"/>
      <c r="D163" s="257" t="s">
        <v>225</v>
      </c>
      <c r="E163" s="279" t="s">
        <v>1</v>
      </c>
      <c r="F163" s="280" t="s">
        <v>228</v>
      </c>
      <c r="G163" s="278"/>
      <c r="H163" s="281">
        <v>9</v>
      </c>
      <c r="I163" s="282"/>
      <c r="J163" s="278"/>
      <c r="K163" s="278"/>
      <c r="L163" s="283"/>
      <c r="M163" s="284"/>
      <c r="N163" s="285"/>
      <c r="O163" s="285"/>
      <c r="P163" s="285"/>
      <c r="Q163" s="285"/>
      <c r="R163" s="285"/>
      <c r="S163" s="285"/>
      <c r="T163" s="286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87" t="s">
        <v>225</v>
      </c>
      <c r="AU163" s="287" t="s">
        <v>169</v>
      </c>
      <c r="AV163" s="15" t="s">
        <v>173</v>
      </c>
      <c r="AW163" s="15" t="s">
        <v>32</v>
      </c>
      <c r="AX163" s="15" t="s">
        <v>83</v>
      </c>
      <c r="AY163" s="287" t="s">
        <v>156</v>
      </c>
    </row>
    <row r="164" spans="1:65" s="2" customFormat="1" ht="24.15" customHeight="1">
      <c r="A164" s="39"/>
      <c r="B164" s="40"/>
      <c r="C164" s="227" t="s">
        <v>173</v>
      </c>
      <c r="D164" s="227" t="s">
        <v>159</v>
      </c>
      <c r="E164" s="228" t="s">
        <v>714</v>
      </c>
      <c r="F164" s="229" t="s">
        <v>715</v>
      </c>
      <c r="G164" s="230" t="s">
        <v>342</v>
      </c>
      <c r="H164" s="231">
        <v>270</v>
      </c>
      <c r="I164" s="232"/>
      <c r="J164" s="233">
        <f>ROUND(I164*H164,2)</f>
        <v>0</v>
      </c>
      <c r="K164" s="229" t="s">
        <v>218</v>
      </c>
      <c r="L164" s="45"/>
      <c r="M164" s="234" t="s">
        <v>1</v>
      </c>
      <c r="N164" s="235" t="s">
        <v>41</v>
      </c>
      <c r="O164" s="92"/>
      <c r="P164" s="236">
        <f>O164*H164</f>
        <v>0</v>
      </c>
      <c r="Q164" s="236">
        <v>0</v>
      </c>
      <c r="R164" s="236">
        <f>Q164*H164</f>
        <v>0</v>
      </c>
      <c r="S164" s="236">
        <v>0</v>
      </c>
      <c r="T164" s="237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8" t="s">
        <v>173</v>
      </c>
      <c r="AT164" s="238" t="s">
        <v>159</v>
      </c>
      <c r="AU164" s="238" t="s">
        <v>169</v>
      </c>
      <c r="AY164" s="18" t="s">
        <v>156</v>
      </c>
      <c r="BE164" s="239">
        <f>IF(N164="základní",J164,0)</f>
        <v>0</v>
      </c>
      <c r="BF164" s="239">
        <f>IF(N164="snížená",J164,0)</f>
        <v>0</v>
      </c>
      <c r="BG164" s="239">
        <f>IF(N164="zákl. přenesená",J164,0)</f>
        <v>0</v>
      </c>
      <c r="BH164" s="239">
        <f>IF(N164="sníž. přenesená",J164,0)</f>
        <v>0</v>
      </c>
      <c r="BI164" s="239">
        <f>IF(N164="nulová",J164,0)</f>
        <v>0</v>
      </c>
      <c r="BJ164" s="18" t="s">
        <v>83</v>
      </c>
      <c r="BK164" s="239">
        <f>ROUND(I164*H164,2)</f>
        <v>0</v>
      </c>
      <c r="BL164" s="18" t="s">
        <v>173</v>
      </c>
      <c r="BM164" s="238" t="s">
        <v>716</v>
      </c>
    </row>
    <row r="165" spans="1:51" s="14" customFormat="1" ht="12">
      <c r="A165" s="14"/>
      <c r="B165" s="266"/>
      <c r="C165" s="267"/>
      <c r="D165" s="257" t="s">
        <v>225</v>
      </c>
      <c r="E165" s="268" t="s">
        <v>1</v>
      </c>
      <c r="F165" s="269" t="s">
        <v>717</v>
      </c>
      <c r="G165" s="267"/>
      <c r="H165" s="270">
        <v>270</v>
      </c>
      <c r="I165" s="271"/>
      <c r="J165" s="267"/>
      <c r="K165" s="267"/>
      <c r="L165" s="272"/>
      <c r="M165" s="273"/>
      <c r="N165" s="274"/>
      <c r="O165" s="274"/>
      <c r="P165" s="274"/>
      <c r="Q165" s="274"/>
      <c r="R165" s="274"/>
      <c r="S165" s="274"/>
      <c r="T165" s="275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76" t="s">
        <v>225</v>
      </c>
      <c r="AU165" s="276" t="s">
        <v>169</v>
      </c>
      <c r="AV165" s="14" t="s">
        <v>85</v>
      </c>
      <c r="AW165" s="14" t="s">
        <v>32</v>
      </c>
      <c r="AX165" s="14" t="s">
        <v>76</v>
      </c>
      <c r="AY165" s="276" t="s">
        <v>156</v>
      </c>
    </row>
    <row r="166" spans="1:51" s="15" customFormat="1" ht="12">
      <c r="A166" s="15"/>
      <c r="B166" s="277"/>
      <c r="C166" s="278"/>
      <c r="D166" s="257" t="s">
        <v>225</v>
      </c>
      <c r="E166" s="279" t="s">
        <v>1</v>
      </c>
      <c r="F166" s="280" t="s">
        <v>228</v>
      </c>
      <c r="G166" s="278"/>
      <c r="H166" s="281">
        <v>270</v>
      </c>
      <c r="I166" s="282"/>
      <c r="J166" s="278"/>
      <c r="K166" s="278"/>
      <c r="L166" s="283"/>
      <c r="M166" s="284"/>
      <c r="N166" s="285"/>
      <c r="O166" s="285"/>
      <c r="P166" s="285"/>
      <c r="Q166" s="285"/>
      <c r="R166" s="285"/>
      <c r="S166" s="285"/>
      <c r="T166" s="286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87" t="s">
        <v>225</v>
      </c>
      <c r="AU166" s="287" t="s">
        <v>169</v>
      </c>
      <c r="AV166" s="15" t="s">
        <v>173</v>
      </c>
      <c r="AW166" s="15" t="s">
        <v>32</v>
      </c>
      <c r="AX166" s="15" t="s">
        <v>83</v>
      </c>
      <c r="AY166" s="287" t="s">
        <v>156</v>
      </c>
    </row>
    <row r="167" spans="1:65" s="2" customFormat="1" ht="16.5" customHeight="1">
      <c r="A167" s="39"/>
      <c r="B167" s="40"/>
      <c r="C167" s="227" t="s">
        <v>155</v>
      </c>
      <c r="D167" s="227" t="s">
        <v>159</v>
      </c>
      <c r="E167" s="228" t="s">
        <v>718</v>
      </c>
      <c r="F167" s="229" t="s">
        <v>719</v>
      </c>
      <c r="G167" s="230" t="s">
        <v>237</v>
      </c>
      <c r="H167" s="231">
        <v>680.255</v>
      </c>
      <c r="I167" s="232"/>
      <c r="J167" s="233">
        <f>ROUND(I167*H167,2)</f>
        <v>0</v>
      </c>
      <c r="K167" s="229" t="s">
        <v>218</v>
      </c>
      <c r="L167" s="45"/>
      <c r="M167" s="234" t="s">
        <v>1</v>
      </c>
      <c r="N167" s="235" t="s">
        <v>41</v>
      </c>
      <c r="O167" s="92"/>
      <c r="P167" s="236">
        <f>O167*H167</f>
        <v>0</v>
      </c>
      <c r="Q167" s="236">
        <v>0</v>
      </c>
      <c r="R167" s="236">
        <f>Q167*H167</f>
        <v>0</v>
      </c>
      <c r="S167" s="236">
        <v>0</v>
      </c>
      <c r="T167" s="237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8" t="s">
        <v>173</v>
      </c>
      <c r="AT167" s="238" t="s">
        <v>159</v>
      </c>
      <c r="AU167" s="238" t="s">
        <v>169</v>
      </c>
      <c r="AY167" s="18" t="s">
        <v>156</v>
      </c>
      <c r="BE167" s="239">
        <f>IF(N167="základní",J167,0)</f>
        <v>0</v>
      </c>
      <c r="BF167" s="239">
        <f>IF(N167="snížená",J167,0)</f>
        <v>0</v>
      </c>
      <c r="BG167" s="239">
        <f>IF(N167="zákl. přenesená",J167,0)</f>
        <v>0</v>
      </c>
      <c r="BH167" s="239">
        <f>IF(N167="sníž. přenesená",J167,0)</f>
        <v>0</v>
      </c>
      <c r="BI167" s="239">
        <f>IF(N167="nulová",J167,0)</f>
        <v>0</v>
      </c>
      <c r="BJ167" s="18" t="s">
        <v>83</v>
      </c>
      <c r="BK167" s="239">
        <f>ROUND(I167*H167,2)</f>
        <v>0</v>
      </c>
      <c r="BL167" s="18" t="s">
        <v>173</v>
      </c>
      <c r="BM167" s="238" t="s">
        <v>720</v>
      </c>
    </row>
    <row r="168" spans="1:65" s="2" customFormat="1" ht="21.75" customHeight="1">
      <c r="A168" s="39"/>
      <c r="B168" s="40"/>
      <c r="C168" s="227" t="s">
        <v>186</v>
      </c>
      <c r="D168" s="227" t="s">
        <v>159</v>
      </c>
      <c r="E168" s="228" t="s">
        <v>721</v>
      </c>
      <c r="F168" s="229" t="s">
        <v>722</v>
      </c>
      <c r="G168" s="230" t="s">
        <v>237</v>
      </c>
      <c r="H168" s="231">
        <v>20407.65</v>
      </c>
      <c r="I168" s="232"/>
      <c r="J168" s="233">
        <f>ROUND(I168*H168,2)</f>
        <v>0</v>
      </c>
      <c r="K168" s="229" t="s">
        <v>218</v>
      </c>
      <c r="L168" s="45"/>
      <c r="M168" s="234" t="s">
        <v>1</v>
      </c>
      <c r="N168" s="235" t="s">
        <v>41</v>
      </c>
      <c r="O168" s="92"/>
      <c r="P168" s="236">
        <f>O168*H168</f>
        <v>0</v>
      </c>
      <c r="Q168" s="236">
        <v>0</v>
      </c>
      <c r="R168" s="236">
        <f>Q168*H168</f>
        <v>0</v>
      </c>
      <c r="S168" s="236">
        <v>0</v>
      </c>
      <c r="T168" s="237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8" t="s">
        <v>173</v>
      </c>
      <c r="AT168" s="238" t="s">
        <v>159</v>
      </c>
      <c r="AU168" s="238" t="s">
        <v>169</v>
      </c>
      <c r="AY168" s="18" t="s">
        <v>156</v>
      </c>
      <c r="BE168" s="239">
        <f>IF(N168="základní",J168,0)</f>
        <v>0</v>
      </c>
      <c r="BF168" s="239">
        <f>IF(N168="snížená",J168,0)</f>
        <v>0</v>
      </c>
      <c r="BG168" s="239">
        <f>IF(N168="zákl. přenesená",J168,0)</f>
        <v>0</v>
      </c>
      <c r="BH168" s="239">
        <f>IF(N168="sníž. přenesená",J168,0)</f>
        <v>0</v>
      </c>
      <c r="BI168" s="239">
        <f>IF(N168="nulová",J168,0)</f>
        <v>0</v>
      </c>
      <c r="BJ168" s="18" t="s">
        <v>83</v>
      </c>
      <c r="BK168" s="239">
        <f>ROUND(I168*H168,2)</f>
        <v>0</v>
      </c>
      <c r="BL168" s="18" t="s">
        <v>173</v>
      </c>
      <c r="BM168" s="238" t="s">
        <v>723</v>
      </c>
    </row>
    <row r="169" spans="1:63" s="12" customFormat="1" ht="20.85" customHeight="1">
      <c r="A169" s="12"/>
      <c r="B169" s="211"/>
      <c r="C169" s="212"/>
      <c r="D169" s="213" t="s">
        <v>75</v>
      </c>
      <c r="E169" s="225" t="s">
        <v>254</v>
      </c>
      <c r="F169" s="225" t="s">
        <v>255</v>
      </c>
      <c r="G169" s="212"/>
      <c r="H169" s="212"/>
      <c r="I169" s="215"/>
      <c r="J169" s="226">
        <f>BK169</f>
        <v>0</v>
      </c>
      <c r="K169" s="212"/>
      <c r="L169" s="217"/>
      <c r="M169" s="218"/>
      <c r="N169" s="219"/>
      <c r="O169" s="219"/>
      <c r="P169" s="220">
        <f>SUM(P170:P262)</f>
        <v>0</v>
      </c>
      <c r="Q169" s="219"/>
      <c r="R169" s="220">
        <f>SUM(R170:R262)</f>
        <v>0</v>
      </c>
      <c r="S169" s="219"/>
      <c r="T169" s="221">
        <f>SUM(T170:T262)</f>
        <v>14.543160000000002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22" t="s">
        <v>83</v>
      </c>
      <c r="AT169" s="223" t="s">
        <v>75</v>
      </c>
      <c r="AU169" s="223" t="s">
        <v>85</v>
      </c>
      <c r="AY169" s="222" t="s">
        <v>156</v>
      </c>
      <c r="BK169" s="224">
        <f>SUM(BK170:BK262)</f>
        <v>0</v>
      </c>
    </row>
    <row r="170" spans="1:65" s="2" customFormat="1" ht="24.15" customHeight="1">
      <c r="A170" s="39"/>
      <c r="B170" s="40"/>
      <c r="C170" s="227" t="s">
        <v>256</v>
      </c>
      <c r="D170" s="227" t="s">
        <v>159</v>
      </c>
      <c r="E170" s="228" t="s">
        <v>724</v>
      </c>
      <c r="F170" s="229" t="s">
        <v>725</v>
      </c>
      <c r="G170" s="230" t="s">
        <v>265</v>
      </c>
      <c r="H170" s="231">
        <v>1</v>
      </c>
      <c r="I170" s="232"/>
      <c r="J170" s="233">
        <f>ROUND(I170*H170,2)</f>
        <v>0</v>
      </c>
      <c r="K170" s="229" t="s">
        <v>1</v>
      </c>
      <c r="L170" s="45"/>
      <c r="M170" s="234" t="s">
        <v>1</v>
      </c>
      <c r="N170" s="235" t="s">
        <v>41</v>
      </c>
      <c r="O170" s="92"/>
      <c r="P170" s="236">
        <f>O170*H170</f>
        <v>0</v>
      </c>
      <c r="Q170" s="236">
        <v>0</v>
      </c>
      <c r="R170" s="236">
        <f>Q170*H170</f>
        <v>0</v>
      </c>
      <c r="S170" s="236">
        <v>0</v>
      </c>
      <c r="T170" s="237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8" t="s">
        <v>173</v>
      </c>
      <c r="AT170" s="238" t="s">
        <v>159</v>
      </c>
      <c r="AU170" s="238" t="s">
        <v>169</v>
      </c>
      <c r="AY170" s="18" t="s">
        <v>156</v>
      </c>
      <c r="BE170" s="239">
        <f>IF(N170="základní",J170,0)</f>
        <v>0</v>
      </c>
      <c r="BF170" s="239">
        <f>IF(N170="snížená",J170,0)</f>
        <v>0</v>
      </c>
      <c r="BG170" s="239">
        <f>IF(N170="zákl. přenesená",J170,0)</f>
        <v>0</v>
      </c>
      <c r="BH170" s="239">
        <f>IF(N170="sníž. přenesená",J170,0)</f>
        <v>0</v>
      </c>
      <c r="BI170" s="239">
        <f>IF(N170="nulová",J170,0)</f>
        <v>0</v>
      </c>
      <c r="BJ170" s="18" t="s">
        <v>83</v>
      </c>
      <c r="BK170" s="239">
        <f>ROUND(I170*H170,2)</f>
        <v>0</v>
      </c>
      <c r="BL170" s="18" t="s">
        <v>173</v>
      </c>
      <c r="BM170" s="238" t="s">
        <v>726</v>
      </c>
    </row>
    <row r="171" spans="1:65" s="2" customFormat="1" ht="16.5" customHeight="1">
      <c r="A171" s="39"/>
      <c r="B171" s="40"/>
      <c r="C171" s="227" t="s">
        <v>223</v>
      </c>
      <c r="D171" s="227" t="s">
        <v>159</v>
      </c>
      <c r="E171" s="228" t="s">
        <v>727</v>
      </c>
      <c r="F171" s="229" t="s">
        <v>728</v>
      </c>
      <c r="G171" s="230" t="s">
        <v>729</v>
      </c>
      <c r="H171" s="231">
        <v>0.66</v>
      </c>
      <c r="I171" s="232"/>
      <c r="J171" s="233">
        <f>ROUND(I171*H171,2)</f>
        <v>0</v>
      </c>
      <c r="K171" s="229" t="s">
        <v>218</v>
      </c>
      <c r="L171" s="45"/>
      <c r="M171" s="234" t="s">
        <v>1</v>
      </c>
      <c r="N171" s="235" t="s">
        <v>41</v>
      </c>
      <c r="O171" s="92"/>
      <c r="P171" s="236">
        <f>O171*H171</f>
        <v>0</v>
      </c>
      <c r="Q171" s="236">
        <v>0</v>
      </c>
      <c r="R171" s="236">
        <f>Q171*H171</f>
        <v>0</v>
      </c>
      <c r="S171" s="236">
        <v>2</v>
      </c>
      <c r="T171" s="237">
        <f>S171*H171</f>
        <v>1.32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8" t="s">
        <v>173</v>
      </c>
      <c r="AT171" s="238" t="s">
        <v>159</v>
      </c>
      <c r="AU171" s="238" t="s">
        <v>169</v>
      </c>
      <c r="AY171" s="18" t="s">
        <v>156</v>
      </c>
      <c r="BE171" s="239">
        <f>IF(N171="základní",J171,0)</f>
        <v>0</v>
      </c>
      <c r="BF171" s="239">
        <f>IF(N171="snížená",J171,0)</f>
        <v>0</v>
      </c>
      <c r="BG171" s="239">
        <f>IF(N171="zákl. přenesená",J171,0)</f>
        <v>0</v>
      </c>
      <c r="BH171" s="239">
        <f>IF(N171="sníž. přenesená",J171,0)</f>
        <v>0</v>
      </c>
      <c r="BI171" s="239">
        <f>IF(N171="nulová",J171,0)</f>
        <v>0</v>
      </c>
      <c r="BJ171" s="18" t="s">
        <v>83</v>
      </c>
      <c r="BK171" s="239">
        <f>ROUND(I171*H171,2)</f>
        <v>0</v>
      </c>
      <c r="BL171" s="18" t="s">
        <v>173</v>
      </c>
      <c r="BM171" s="238" t="s">
        <v>730</v>
      </c>
    </row>
    <row r="172" spans="1:51" s="13" customFormat="1" ht="12">
      <c r="A172" s="13"/>
      <c r="B172" s="255"/>
      <c r="C172" s="256"/>
      <c r="D172" s="257" t="s">
        <v>225</v>
      </c>
      <c r="E172" s="258" t="s">
        <v>1</v>
      </c>
      <c r="F172" s="259" t="s">
        <v>731</v>
      </c>
      <c r="G172" s="256"/>
      <c r="H172" s="258" t="s">
        <v>1</v>
      </c>
      <c r="I172" s="260"/>
      <c r="J172" s="256"/>
      <c r="K172" s="256"/>
      <c r="L172" s="261"/>
      <c r="M172" s="262"/>
      <c r="N172" s="263"/>
      <c r="O172" s="263"/>
      <c r="P172" s="263"/>
      <c r="Q172" s="263"/>
      <c r="R172" s="263"/>
      <c r="S172" s="263"/>
      <c r="T172" s="26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5" t="s">
        <v>225</v>
      </c>
      <c r="AU172" s="265" t="s">
        <v>169</v>
      </c>
      <c r="AV172" s="13" t="s">
        <v>83</v>
      </c>
      <c r="AW172" s="13" t="s">
        <v>32</v>
      </c>
      <c r="AX172" s="13" t="s">
        <v>76</v>
      </c>
      <c r="AY172" s="265" t="s">
        <v>156</v>
      </c>
    </row>
    <row r="173" spans="1:51" s="13" customFormat="1" ht="12">
      <c r="A173" s="13"/>
      <c r="B173" s="255"/>
      <c r="C173" s="256"/>
      <c r="D173" s="257" t="s">
        <v>225</v>
      </c>
      <c r="E173" s="258" t="s">
        <v>1</v>
      </c>
      <c r="F173" s="259" t="s">
        <v>732</v>
      </c>
      <c r="G173" s="256"/>
      <c r="H173" s="258" t="s">
        <v>1</v>
      </c>
      <c r="I173" s="260"/>
      <c r="J173" s="256"/>
      <c r="K173" s="256"/>
      <c r="L173" s="261"/>
      <c r="M173" s="262"/>
      <c r="N173" s="263"/>
      <c r="O173" s="263"/>
      <c r="P173" s="263"/>
      <c r="Q173" s="263"/>
      <c r="R173" s="263"/>
      <c r="S173" s="263"/>
      <c r="T173" s="26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65" t="s">
        <v>225</v>
      </c>
      <c r="AU173" s="265" t="s">
        <v>169</v>
      </c>
      <c r="AV173" s="13" t="s">
        <v>83</v>
      </c>
      <c r="AW173" s="13" t="s">
        <v>32</v>
      </c>
      <c r="AX173" s="13" t="s">
        <v>76</v>
      </c>
      <c r="AY173" s="265" t="s">
        <v>156</v>
      </c>
    </row>
    <row r="174" spans="1:51" s="14" customFormat="1" ht="12">
      <c r="A174" s="14"/>
      <c r="B174" s="266"/>
      <c r="C174" s="267"/>
      <c r="D174" s="257" t="s">
        <v>225</v>
      </c>
      <c r="E174" s="268" t="s">
        <v>1</v>
      </c>
      <c r="F174" s="269" t="s">
        <v>733</v>
      </c>
      <c r="G174" s="267"/>
      <c r="H174" s="270">
        <v>0.66</v>
      </c>
      <c r="I174" s="271"/>
      <c r="J174" s="267"/>
      <c r="K174" s="267"/>
      <c r="L174" s="272"/>
      <c r="M174" s="273"/>
      <c r="N174" s="274"/>
      <c r="O174" s="274"/>
      <c r="P174" s="274"/>
      <c r="Q174" s="274"/>
      <c r="R174" s="274"/>
      <c r="S174" s="274"/>
      <c r="T174" s="275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76" t="s">
        <v>225</v>
      </c>
      <c r="AU174" s="276" t="s">
        <v>169</v>
      </c>
      <c r="AV174" s="14" t="s">
        <v>85</v>
      </c>
      <c r="AW174" s="14" t="s">
        <v>32</v>
      </c>
      <c r="AX174" s="14" t="s">
        <v>76</v>
      </c>
      <c r="AY174" s="276" t="s">
        <v>156</v>
      </c>
    </row>
    <row r="175" spans="1:51" s="15" customFormat="1" ht="12">
      <c r="A175" s="15"/>
      <c r="B175" s="277"/>
      <c r="C175" s="278"/>
      <c r="D175" s="257" t="s">
        <v>225</v>
      </c>
      <c r="E175" s="279" t="s">
        <v>1</v>
      </c>
      <c r="F175" s="280" t="s">
        <v>228</v>
      </c>
      <c r="G175" s="278"/>
      <c r="H175" s="281">
        <v>0.66</v>
      </c>
      <c r="I175" s="282"/>
      <c r="J175" s="278"/>
      <c r="K175" s="278"/>
      <c r="L175" s="283"/>
      <c r="M175" s="284"/>
      <c r="N175" s="285"/>
      <c r="O175" s="285"/>
      <c r="P175" s="285"/>
      <c r="Q175" s="285"/>
      <c r="R175" s="285"/>
      <c r="S175" s="285"/>
      <c r="T175" s="286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87" t="s">
        <v>225</v>
      </c>
      <c r="AU175" s="287" t="s">
        <v>169</v>
      </c>
      <c r="AV175" s="15" t="s">
        <v>173</v>
      </c>
      <c r="AW175" s="15" t="s">
        <v>32</v>
      </c>
      <c r="AX175" s="15" t="s">
        <v>83</v>
      </c>
      <c r="AY175" s="287" t="s">
        <v>156</v>
      </c>
    </row>
    <row r="176" spans="1:65" s="2" customFormat="1" ht="24.15" customHeight="1">
      <c r="A176" s="39"/>
      <c r="B176" s="40"/>
      <c r="C176" s="227" t="s">
        <v>247</v>
      </c>
      <c r="D176" s="227" t="s">
        <v>159</v>
      </c>
      <c r="E176" s="228" t="s">
        <v>734</v>
      </c>
      <c r="F176" s="229" t="s">
        <v>735</v>
      </c>
      <c r="G176" s="230" t="s">
        <v>342</v>
      </c>
      <c r="H176" s="231">
        <v>3</v>
      </c>
      <c r="I176" s="232"/>
      <c r="J176" s="233">
        <f>ROUND(I176*H176,2)</f>
        <v>0</v>
      </c>
      <c r="K176" s="229" t="s">
        <v>218</v>
      </c>
      <c r="L176" s="45"/>
      <c r="M176" s="234" t="s">
        <v>1</v>
      </c>
      <c r="N176" s="235" t="s">
        <v>41</v>
      </c>
      <c r="O176" s="92"/>
      <c r="P176" s="236">
        <f>O176*H176</f>
        <v>0</v>
      </c>
      <c r="Q176" s="236">
        <v>0</v>
      </c>
      <c r="R176" s="236">
        <f>Q176*H176</f>
        <v>0</v>
      </c>
      <c r="S176" s="236">
        <v>0.112</v>
      </c>
      <c r="T176" s="237">
        <f>S176*H176</f>
        <v>0.336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8" t="s">
        <v>173</v>
      </c>
      <c r="AT176" s="238" t="s">
        <v>159</v>
      </c>
      <c r="AU176" s="238" t="s">
        <v>169</v>
      </c>
      <c r="AY176" s="18" t="s">
        <v>156</v>
      </c>
      <c r="BE176" s="239">
        <f>IF(N176="základní",J176,0)</f>
        <v>0</v>
      </c>
      <c r="BF176" s="239">
        <f>IF(N176="snížená",J176,0)</f>
        <v>0</v>
      </c>
      <c r="BG176" s="239">
        <f>IF(N176="zákl. přenesená",J176,0)</f>
        <v>0</v>
      </c>
      <c r="BH176" s="239">
        <f>IF(N176="sníž. přenesená",J176,0)</f>
        <v>0</v>
      </c>
      <c r="BI176" s="239">
        <f>IF(N176="nulová",J176,0)</f>
        <v>0</v>
      </c>
      <c r="BJ176" s="18" t="s">
        <v>83</v>
      </c>
      <c r="BK176" s="239">
        <f>ROUND(I176*H176,2)</f>
        <v>0</v>
      </c>
      <c r="BL176" s="18" t="s">
        <v>173</v>
      </c>
      <c r="BM176" s="238" t="s">
        <v>736</v>
      </c>
    </row>
    <row r="177" spans="1:51" s="13" customFormat="1" ht="12">
      <c r="A177" s="13"/>
      <c r="B177" s="255"/>
      <c r="C177" s="256"/>
      <c r="D177" s="257" t="s">
        <v>225</v>
      </c>
      <c r="E177" s="258" t="s">
        <v>1</v>
      </c>
      <c r="F177" s="259" t="s">
        <v>731</v>
      </c>
      <c r="G177" s="256"/>
      <c r="H177" s="258" t="s">
        <v>1</v>
      </c>
      <c r="I177" s="260"/>
      <c r="J177" s="256"/>
      <c r="K177" s="256"/>
      <c r="L177" s="261"/>
      <c r="M177" s="262"/>
      <c r="N177" s="263"/>
      <c r="O177" s="263"/>
      <c r="P177" s="263"/>
      <c r="Q177" s="263"/>
      <c r="R177" s="263"/>
      <c r="S177" s="263"/>
      <c r="T177" s="26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65" t="s">
        <v>225</v>
      </c>
      <c r="AU177" s="265" t="s">
        <v>169</v>
      </c>
      <c r="AV177" s="13" t="s">
        <v>83</v>
      </c>
      <c r="AW177" s="13" t="s">
        <v>32</v>
      </c>
      <c r="AX177" s="13" t="s">
        <v>76</v>
      </c>
      <c r="AY177" s="265" t="s">
        <v>156</v>
      </c>
    </row>
    <row r="178" spans="1:51" s="13" customFormat="1" ht="12">
      <c r="A178" s="13"/>
      <c r="B178" s="255"/>
      <c r="C178" s="256"/>
      <c r="D178" s="257" t="s">
        <v>225</v>
      </c>
      <c r="E178" s="258" t="s">
        <v>1</v>
      </c>
      <c r="F178" s="259" t="s">
        <v>737</v>
      </c>
      <c r="G178" s="256"/>
      <c r="H178" s="258" t="s">
        <v>1</v>
      </c>
      <c r="I178" s="260"/>
      <c r="J178" s="256"/>
      <c r="K178" s="256"/>
      <c r="L178" s="261"/>
      <c r="M178" s="262"/>
      <c r="N178" s="263"/>
      <c r="O178" s="263"/>
      <c r="P178" s="263"/>
      <c r="Q178" s="263"/>
      <c r="R178" s="263"/>
      <c r="S178" s="263"/>
      <c r="T178" s="264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5" t="s">
        <v>225</v>
      </c>
      <c r="AU178" s="265" t="s">
        <v>169</v>
      </c>
      <c r="AV178" s="13" t="s">
        <v>83</v>
      </c>
      <c r="AW178" s="13" t="s">
        <v>32</v>
      </c>
      <c r="AX178" s="13" t="s">
        <v>76</v>
      </c>
      <c r="AY178" s="265" t="s">
        <v>156</v>
      </c>
    </row>
    <row r="179" spans="1:51" s="14" customFormat="1" ht="12">
      <c r="A179" s="14"/>
      <c r="B179" s="266"/>
      <c r="C179" s="267"/>
      <c r="D179" s="257" t="s">
        <v>225</v>
      </c>
      <c r="E179" s="268" t="s">
        <v>1</v>
      </c>
      <c r="F179" s="269" t="s">
        <v>348</v>
      </c>
      <c r="G179" s="267"/>
      <c r="H179" s="270">
        <v>3</v>
      </c>
      <c r="I179" s="271"/>
      <c r="J179" s="267"/>
      <c r="K179" s="267"/>
      <c r="L179" s="272"/>
      <c r="M179" s="273"/>
      <c r="N179" s="274"/>
      <c r="O179" s="274"/>
      <c r="P179" s="274"/>
      <c r="Q179" s="274"/>
      <c r="R179" s="274"/>
      <c r="S179" s="274"/>
      <c r="T179" s="275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76" t="s">
        <v>225</v>
      </c>
      <c r="AU179" s="276" t="s">
        <v>169</v>
      </c>
      <c r="AV179" s="14" t="s">
        <v>85</v>
      </c>
      <c r="AW179" s="14" t="s">
        <v>32</v>
      </c>
      <c r="AX179" s="14" t="s">
        <v>76</v>
      </c>
      <c r="AY179" s="276" t="s">
        <v>156</v>
      </c>
    </row>
    <row r="180" spans="1:51" s="15" customFormat="1" ht="12">
      <c r="A180" s="15"/>
      <c r="B180" s="277"/>
      <c r="C180" s="278"/>
      <c r="D180" s="257" t="s">
        <v>225</v>
      </c>
      <c r="E180" s="279" t="s">
        <v>1</v>
      </c>
      <c r="F180" s="280" t="s">
        <v>228</v>
      </c>
      <c r="G180" s="278"/>
      <c r="H180" s="281">
        <v>3</v>
      </c>
      <c r="I180" s="282"/>
      <c r="J180" s="278"/>
      <c r="K180" s="278"/>
      <c r="L180" s="283"/>
      <c r="M180" s="284"/>
      <c r="N180" s="285"/>
      <c r="O180" s="285"/>
      <c r="P180" s="285"/>
      <c r="Q180" s="285"/>
      <c r="R180" s="285"/>
      <c r="S180" s="285"/>
      <c r="T180" s="286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87" t="s">
        <v>225</v>
      </c>
      <c r="AU180" s="287" t="s">
        <v>169</v>
      </c>
      <c r="AV180" s="15" t="s">
        <v>173</v>
      </c>
      <c r="AW180" s="15" t="s">
        <v>32</v>
      </c>
      <c r="AX180" s="15" t="s">
        <v>83</v>
      </c>
      <c r="AY180" s="287" t="s">
        <v>156</v>
      </c>
    </row>
    <row r="181" spans="1:65" s="2" customFormat="1" ht="16.5" customHeight="1">
      <c r="A181" s="39"/>
      <c r="B181" s="40"/>
      <c r="C181" s="227" t="s">
        <v>120</v>
      </c>
      <c r="D181" s="227" t="s">
        <v>159</v>
      </c>
      <c r="E181" s="228" t="s">
        <v>738</v>
      </c>
      <c r="F181" s="229" t="s">
        <v>739</v>
      </c>
      <c r="G181" s="230" t="s">
        <v>729</v>
      </c>
      <c r="H181" s="231">
        <v>0.18</v>
      </c>
      <c r="I181" s="232"/>
      <c r="J181" s="233">
        <f>ROUND(I181*H181,2)</f>
        <v>0</v>
      </c>
      <c r="K181" s="229" t="s">
        <v>218</v>
      </c>
      <c r="L181" s="45"/>
      <c r="M181" s="234" t="s">
        <v>1</v>
      </c>
      <c r="N181" s="235" t="s">
        <v>41</v>
      </c>
      <c r="O181" s="92"/>
      <c r="P181" s="236">
        <f>O181*H181</f>
        <v>0</v>
      </c>
      <c r="Q181" s="236">
        <v>0</v>
      </c>
      <c r="R181" s="236">
        <f>Q181*H181</f>
        <v>0</v>
      </c>
      <c r="S181" s="236">
        <v>2.4</v>
      </c>
      <c r="T181" s="237">
        <f>S181*H181</f>
        <v>0.432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8" t="s">
        <v>173</v>
      </c>
      <c r="AT181" s="238" t="s">
        <v>159</v>
      </c>
      <c r="AU181" s="238" t="s">
        <v>169</v>
      </c>
      <c r="AY181" s="18" t="s">
        <v>156</v>
      </c>
      <c r="BE181" s="239">
        <f>IF(N181="základní",J181,0)</f>
        <v>0</v>
      </c>
      <c r="BF181" s="239">
        <f>IF(N181="snížená",J181,0)</f>
        <v>0</v>
      </c>
      <c r="BG181" s="239">
        <f>IF(N181="zákl. přenesená",J181,0)</f>
        <v>0</v>
      </c>
      <c r="BH181" s="239">
        <f>IF(N181="sníž. přenesená",J181,0)</f>
        <v>0</v>
      </c>
      <c r="BI181" s="239">
        <f>IF(N181="nulová",J181,0)</f>
        <v>0</v>
      </c>
      <c r="BJ181" s="18" t="s">
        <v>83</v>
      </c>
      <c r="BK181" s="239">
        <f>ROUND(I181*H181,2)</f>
        <v>0</v>
      </c>
      <c r="BL181" s="18" t="s">
        <v>173</v>
      </c>
      <c r="BM181" s="238" t="s">
        <v>740</v>
      </c>
    </row>
    <row r="182" spans="1:51" s="13" customFormat="1" ht="12">
      <c r="A182" s="13"/>
      <c r="B182" s="255"/>
      <c r="C182" s="256"/>
      <c r="D182" s="257" t="s">
        <v>225</v>
      </c>
      <c r="E182" s="258" t="s">
        <v>1</v>
      </c>
      <c r="F182" s="259" t="s">
        <v>741</v>
      </c>
      <c r="G182" s="256"/>
      <c r="H182" s="258" t="s">
        <v>1</v>
      </c>
      <c r="I182" s="260"/>
      <c r="J182" s="256"/>
      <c r="K182" s="256"/>
      <c r="L182" s="261"/>
      <c r="M182" s="262"/>
      <c r="N182" s="263"/>
      <c r="O182" s="263"/>
      <c r="P182" s="263"/>
      <c r="Q182" s="263"/>
      <c r="R182" s="263"/>
      <c r="S182" s="263"/>
      <c r="T182" s="26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5" t="s">
        <v>225</v>
      </c>
      <c r="AU182" s="265" t="s">
        <v>169</v>
      </c>
      <c r="AV182" s="13" t="s">
        <v>83</v>
      </c>
      <c r="AW182" s="13" t="s">
        <v>32</v>
      </c>
      <c r="AX182" s="13" t="s">
        <v>76</v>
      </c>
      <c r="AY182" s="265" t="s">
        <v>156</v>
      </c>
    </row>
    <row r="183" spans="1:51" s="14" customFormat="1" ht="12">
      <c r="A183" s="14"/>
      <c r="B183" s="266"/>
      <c r="C183" s="267"/>
      <c r="D183" s="257" t="s">
        <v>225</v>
      </c>
      <c r="E183" s="268" t="s">
        <v>1</v>
      </c>
      <c r="F183" s="269" t="s">
        <v>742</v>
      </c>
      <c r="G183" s="267"/>
      <c r="H183" s="270">
        <v>0.18</v>
      </c>
      <c r="I183" s="271"/>
      <c r="J183" s="267"/>
      <c r="K183" s="267"/>
      <c r="L183" s="272"/>
      <c r="M183" s="273"/>
      <c r="N183" s="274"/>
      <c r="O183" s="274"/>
      <c r="P183" s="274"/>
      <c r="Q183" s="274"/>
      <c r="R183" s="274"/>
      <c r="S183" s="274"/>
      <c r="T183" s="275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76" t="s">
        <v>225</v>
      </c>
      <c r="AU183" s="276" t="s">
        <v>169</v>
      </c>
      <c r="AV183" s="14" t="s">
        <v>85</v>
      </c>
      <c r="AW183" s="14" t="s">
        <v>32</v>
      </c>
      <c r="AX183" s="14" t="s">
        <v>76</v>
      </c>
      <c r="AY183" s="276" t="s">
        <v>156</v>
      </c>
    </row>
    <row r="184" spans="1:51" s="15" customFormat="1" ht="12">
      <c r="A184" s="15"/>
      <c r="B184" s="277"/>
      <c r="C184" s="278"/>
      <c r="D184" s="257" t="s">
        <v>225</v>
      </c>
      <c r="E184" s="279" t="s">
        <v>1</v>
      </c>
      <c r="F184" s="280" t="s">
        <v>228</v>
      </c>
      <c r="G184" s="278"/>
      <c r="H184" s="281">
        <v>0.18</v>
      </c>
      <c r="I184" s="282"/>
      <c r="J184" s="278"/>
      <c r="K184" s="278"/>
      <c r="L184" s="283"/>
      <c r="M184" s="284"/>
      <c r="N184" s="285"/>
      <c r="O184" s="285"/>
      <c r="P184" s="285"/>
      <c r="Q184" s="285"/>
      <c r="R184" s="285"/>
      <c r="S184" s="285"/>
      <c r="T184" s="286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87" t="s">
        <v>225</v>
      </c>
      <c r="AU184" s="287" t="s">
        <v>169</v>
      </c>
      <c r="AV184" s="15" t="s">
        <v>173</v>
      </c>
      <c r="AW184" s="15" t="s">
        <v>32</v>
      </c>
      <c r="AX184" s="15" t="s">
        <v>83</v>
      </c>
      <c r="AY184" s="287" t="s">
        <v>156</v>
      </c>
    </row>
    <row r="185" spans="1:65" s="2" customFormat="1" ht="21.75" customHeight="1">
      <c r="A185" s="39"/>
      <c r="B185" s="40"/>
      <c r="C185" s="227" t="s">
        <v>274</v>
      </c>
      <c r="D185" s="227" t="s">
        <v>159</v>
      </c>
      <c r="E185" s="228" t="s">
        <v>275</v>
      </c>
      <c r="F185" s="229" t="s">
        <v>276</v>
      </c>
      <c r="G185" s="230" t="s">
        <v>237</v>
      </c>
      <c r="H185" s="231">
        <v>43</v>
      </c>
      <c r="I185" s="232"/>
      <c r="J185" s="233">
        <f>ROUND(I185*H185,2)</f>
        <v>0</v>
      </c>
      <c r="K185" s="229" t="s">
        <v>218</v>
      </c>
      <c r="L185" s="45"/>
      <c r="M185" s="234" t="s">
        <v>1</v>
      </c>
      <c r="N185" s="235" t="s">
        <v>41</v>
      </c>
      <c r="O185" s="92"/>
      <c r="P185" s="236">
        <f>O185*H185</f>
        <v>0</v>
      </c>
      <c r="Q185" s="236">
        <v>0</v>
      </c>
      <c r="R185" s="236">
        <f>Q185*H185</f>
        <v>0</v>
      </c>
      <c r="S185" s="236">
        <v>0.007</v>
      </c>
      <c r="T185" s="237">
        <f>S185*H185</f>
        <v>0.301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8" t="s">
        <v>173</v>
      </c>
      <c r="AT185" s="238" t="s">
        <v>159</v>
      </c>
      <c r="AU185" s="238" t="s">
        <v>169</v>
      </c>
      <c r="AY185" s="18" t="s">
        <v>156</v>
      </c>
      <c r="BE185" s="239">
        <f>IF(N185="základní",J185,0)</f>
        <v>0</v>
      </c>
      <c r="BF185" s="239">
        <f>IF(N185="snížená",J185,0)</f>
        <v>0</v>
      </c>
      <c r="BG185" s="239">
        <f>IF(N185="zákl. přenesená",J185,0)</f>
        <v>0</v>
      </c>
      <c r="BH185" s="239">
        <f>IF(N185="sníž. přenesená",J185,0)</f>
        <v>0</v>
      </c>
      <c r="BI185" s="239">
        <f>IF(N185="nulová",J185,0)</f>
        <v>0</v>
      </c>
      <c r="BJ185" s="18" t="s">
        <v>83</v>
      </c>
      <c r="BK185" s="239">
        <f>ROUND(I185*H185,2)</f>
        <v>0</v>
      </c>
      <c r="BL185" s="18" t="s">
        <v>173</v>
      </c>
      <c r="BM185" s="238" t="s">
        <v>743</v>
      </c>
    </row>
    <row r="186" spans="1:51" s="13" customFormat="1" ht="12">
      <c r="A186" s="13"/>
      <c r="B186" s="255"/>
      <c r="C186" s="256"/>
      <c r="D186" s="257" t="s">
        <v>225</v>
      </c>
      <c r="E186" s="258" t="s">
        <v>1</v>
      </c>
      <c r="F186" s="259" t="s">
        <v>744</v>
      </c>
      <c r="G186" s="256"/>
      <c r="H186" s="258" t="s">
        <v>1</v>
      </c>
      <c r="I186" s="260"/>
      <c r="J186" s="256"/>
      <c r="K186" s="256"/>
      <c r="L186" s="261"/>
      <c r="M186" s="262"/>
      <c r="N186" s="263"/>
      <c r="O186" s="263"/>
      <c r="P186" s="263"/>
      <c r="Q186" s="263"/>
      <c r="R186" s="263"/>
      <c r="S186" s="263"/>
      <c r="T186" s="264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65" t="s">
        <v>225</v>
      </c>
      <c r="AU186" s="265" t="s">
        <v>169</v>
      </c>
      <c r="AV186" s="13" t="s">
        <v>83</v>
      </c>
      <c r="AW186" s="13" t="s">
        <v>32</v>
      </c>
      <c r="AX186" s="13" t="s">
        <v>76</v>
      </c>
      <c r="AY186" s="265" t="s">
        <v>156</v>
      </c>
    </row>
    <row r="187" spans="1:51" s="14" customFormat="1" ht="12">
      <c r="A187" s="14"/>
      <c r="B187" s="266"/>
      <c r="C187" s="267"/>
      <c r="D187" s="257" t="s">
        <v>225</v>
      </c>
      <c r="E187" s="268" t="s">
        <v>1</v>
      </c>
      <c r="F187" s="269" t="s">
        <v>335</v>
      </c>
      <c r="G187" s="267"/>
      <c r="H187" s="270">
        <v>16</v>
      </c>
      <c r="I187" s="271"/>
      <c r="J187" s="267"/>
      <c r="K187" s="267"/>
      <c r="L187" s="272"/>
      <c r="M187" s="273"/>
      <c r="N187" s="274"/>
      <c r="O187" s="274"/>
      <c r="P187" s="274"/>
      <c r="Q187" s="274"/>
      <c r="R187" s="274"/>
      <c r="S187" s="274"/>
      <c r="T187" s="275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76" t="s">
        <v>225</v>
      </c>
      <c r="AU187" s="276" t="s">
        <v>169</v>
      </c>
      <c r="AV187" s="14" t="s">
        <v>85</v>
      </c>
      <c r="AW187" s="14" t="s">
        <v>32</v>
      </c>
      <c r="AX187" s="14" t="s">
        <v>76</v>
      </c>
      <c r="AY187" s="276" t="s">
        <v>156</v>
      </c>
    </row>
    <row r="188" spans="1:51" s="13" customFormat="1" ht="12">
      <c r="A188" s="13"/>
      <c r="B188" s="255"/>
      <c r="C188" s="256"/>
      <c r="D188" s="257" t="s">
        <v>225</v>
      </c>
      <c r="E188" s="258" t="s">
        <v>1</v>
      </c>
      <c r="F188" s="259" t="s">
        <v>745</v>
      </c>
      <c r="G188" s="256"/>
      <c r="H188" s="258" t="s">
        <v>1</v>
      </c>
      <c r="I188" s="260"/>
      <c r="J188" s="256"/>
      <c r="K188" s="256"/>
      <c r="L188" s="261"/>
      <c r="M188" s="262"/>
      <c r="N188" s="263"/>
      <c r="O188" s="263"/>
      <c r="P188" s="263"/>
      <c r="Q188" s="263"/>
      <c r="R188" s="263"/>
      <c r="S188" s="263"/>
      <c r="T188" s="264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5" t="s">
        <v>225</v>
      </c>
      <c r="AU188" s="265" t="s">
        <v>169</v>
      </c>
      <c r="AV188" s="13" t="s">
        <v>83</v>
      </c>
      <c r="AW188" s="13" t="s">
        <v>32</v>
      </c>
      <c r="AX188" s="13" t="s">
        <v>76</v>
      </c>
      <c r="AY188" s="265" t="s">
        <v>156</v>
      </c>
    </row>
    <row r="189" spans="1:51" s="14" customFormat="1" ht="12">
      <c r="A189" s="14"/>
      <c r="B189" s="266"/>
      <c r="C189" s="267"/>
      <c r="D189" s="257" t="s">
        <v>225</v>
      </c>
      <c r="E189" s="268" t="s">
        <v>1</v>
      </c>
      <c r="F189" s="269" t="s">
        <v>256</v>
      </c>
      <c r="G189" s="267"/>
      <c r="H189" s="270">
        <v>7</v>
      </c>
      <c r="I189" s="271"/>
      <c r="J189" s="267"/>
      <c r="K189" s="267"/>
      <c r="L189" s="272"/>
      <c r="M189" s="273"/>
      <c r="N189" s="274"/>
      <c r="O189" s="274"/>
      <c r="P189" s="274"/>
      <c r="Q189" s="274"/>
      <c r="R189" s="274"/>
      <c r="S189" s="274"/>
      <c r="T189" s="275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76" t="s">
        <v>225</v>
      </c>
      <c r="AU189" s="276" t="s">
        <v>169</v>
      </c>
      <c r="AV189" s="14" t="s">
        <v>85</v>
      </c>
      <c r="AW189" s="14" t="s">
        <v>32</v>
      </c>
      <c r="AX189" s="14" t="s">
        <v>76</v>
      </c>
      <c r="AY189" s="276" t="s">
        <v>156</v>
      </c>
    </row>
    <row r="190" spans="1:51" s="13" customFormat="1" ht="12">
      <c r="A190" s="13"/>
      <c r="B190" s="255"/>
      <c r="C190" s="256"/>
      <c r="D190" s="257" t="s">
        <v>225</v>
      </c>
      <c r="E190" s="258" t="s">
        <v>1</v>
      </c>
      <c r="F190" s="259" t="s">
        <v>746</v>
      </c>
      <c r="G190" s="256"/>
      <c r="H190" s="258" t="s">
        <v>1</v>
      </c>
      <c r="I190" s="260"/>
      <c r="J190" s="256"/>
      <c r="K190" s="256"/>
      <c r="L190" s="261"/>
      <c r="M190" s="262"/>
      <c r="N190" s="263"/>
      <c r="O190" s="263"/>
      <c r="P190" s="263"/>
      <c r="Q190" s="263"/>
      <c r="R190" s="263"/>
      <c r="S190" s="263"/>
      <c r="T190" s="26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65" t="s">
        <v>225</v>
      </c>
      <c r="AU190" s="265" t="s">
        <v>169</v>
      </c>
      <c r="AV190" s="13" t="s">
        <v>83</v>
      </c>
      <c r="AW190" s="13" t="s">
        <v>32</v>
      </c>
      <c r="AX190" s="13" t="s">
        <v>76</v>
      </c>
      <c r="AY190" s="265" t="s">
        <v>156</v>
      </c>
    </row>
    <row r="191" spans="1:51" s="14" customFormat="1" ht="12">
      <c r="A191" s="14"/>
      <c r="B191" s="266"/>
      <c r="C191" s="267"/>
      <c r="D191" s="257" t="s">
        <v>225</v>
      </c>
      <c r="E191" s="268" t="s">
        <v>1</v>
      </c>
      <c r="F191" s="269" t="s">
        <v>155</v>
      </c>
      <c r="G191" s="267"/>
      <c r="H191" s="270">
        <v>5</v>
      </c>
      <c r="I191" s="271"/>
      <c r="J191" s="267"/>
      <c r="K191" s="267"/>
      <c r="L191" s="272"/>
      <c r="M191" s="273"/>
      <c r="N191" s="274"/>
      <c r="O191" s="274"/>
      <c r="P191" s="274"/>
      <c r="Q191" s="274"/>
      <c r="R191" s="274"/>
      <c r="S191" s="274"/>
      <c r="T191" s="275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76" t="s">
        <v>225</v>
      </c>
      <c r="AU191" s="276" t="s">
        <v>169</v>
      </c>
      <c r="AV191" s="14" t="s">
        <v>85</v>
      </c>
      <c r="AW191" s="14" t="s">
        <v>32</v>
      </c>
      <c r="AX191" s="14" t="s">
        <v>76</v>
      </c>
      <c r="AY191" s="276" t="s">
        <v>156</v>
      </c>
    </row>
    <row r="192" spans="1:51" s="13" customFormat="1" ht="12">
      <c r="A192" s="13"/>
      <c r="B192" s="255"/>
      <c r="C192" s="256"/>
      <c r="D192" s="257" t="s">
        <v>225</v>
      </c>
      <c r="E192" s="258" t="s">
        <v>1</v>
      </c>
      <c r="F192" s="259" t="s">
        <v>747</v>
      </c>
      <c r="G192" s="256"/>
      <c r="H192" s="258" t="s">
        <v>1</v>
      </c>
      <c r="I192" s="260"/>
      <c r="J192" s="256"/>
      <c r="K192" s="256"/>
      <c r="L192" s="261"/>
      <c r="M192" s="262"/>
      <c r="N192" s="263"/>
      <c r="O192" s="263"/>
      <c r="P192" s="263"/>
      <c r="Q192" s="263"/>
      <c r="R192" s="263"/>
      <c r="S192" s="263"/>
      <c r="T192" s="264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5" t="s">
        <v>225</v>
      </c>
      <c r="AU192" s="265" t="s">
        <v>169</v>
      </c>
      <c r="AV192" s="13" t="s">
        <v>83</v>
      </c>
      <c r="AW192" s="13" t="s">
        <v>32</v>
      </c>
      <c r="AX192" s="13" t="s">
        <v>76</v>
      </c>
      <c r="AY192" s="265" t="s">
        <v>156</v>
      </c>
    </row>
    <row r="193" spans="1:51" s="14" customFormat="1" ht="12">
      <c r="A193" s="14"/>
      <c r="B193" s="266"/>
      <c r="C193" s="267"/>
      <c r="D193" s="257" t="s">
        <v>225</v>
      </c>
      <c r="E193" s="268" t="s">
        <v>1</v>
      </c>
      <c r="F193" s="269" t="s">
        <v>8</v>
      </c>
      <c r="G193" s="267"/>
      <c r="H193" s="270">
        <v>15</v>
      </c>
      <c r="I193" s="271"/>
      <c r="J193" s="267"/>
      <c r="K193" s="267"/>
      <c r="L193" s="272"/>
      <c r="M193" s="273"/>
      <c r="N193" s="274"/>
      <c r="O193" s="274"/>
      <c r="P193" s="274"/>
      <c r="Q193" s="274"/>
      <c r="R193" s="274"/>
      <c r="S193" s="274"/>
      <c r="T193" s="275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76" t="s">
        <v>225</v>
      </c>
      <c r="AU193" s="276" t="s">
        <v>169</v>
      </c>
      <c r="AV193" s="14" t="s">
        <v>85</v>
      </c>
      <c r="AW193" s="14" t="s">
        <v>32</v>
      </c>
      <c r="AX193" s="14" t="s">
        <v>76</v>
      </c>
      <c r="AY193" s="276" t="s">
        <v>156</v>
      </c>
    </row>
    <row r="194" spans="1:51" s="15" customFormat="1" ht="12">
      <c r="A194" s="15"/>
      <c r="B194" s="277"/>
      <c r="C194" s="278"/>
      <c r="D194" s="257" t="s">
        <v>225</v>
      </c>
      <c r="E194" s="279" t="s">
        <v>1</v>
      </c>
      <c r="F194" s="280" t="s">
        <v>228</v>
      </c>
      <c r="G194" s="278"/>
      <c r="H194" s="281">
        <v>43</v>
      </c>
      <c r="I194" s="282"/>
      <c r="J194" s="278"/>
      <c r="K194" s="278"/>
      <c r="L194" s="283"/>
      <c r="M194" s="284"/>
      <c r="N194" s="285"/>
      <c r="O194" s="285"/>
      <c r="P194" s="285"/>
      <c r="Q194" s="285"/>
      <c r="R194" s="285"/>
      <c r="S194" s="285"/>
      <c r="T194" s="286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87" t="s">
        <v>225</v>
      </c>
      <c r="AU194" s="287" t="s">
        <v>169</v>
      </c>
      <c r="AV194" s="15" t="s">
        <v>173</v>
      </c>
      <c r="AW194" s="15" t="s">
        <v>32</v>
      </c>
      <c r="AX194" s="15" t="s">
        <v>83</v>
      </c>
      <c r="AY194" s="287" t="s">
        <v>156</v>
      </c>
    </row>
    <row r="195" spans="1:65" s="2" customFormat="1" ht="24.15" customHeight="1">
      <c r="A195" s="39"/>
      <c r="B195" s="40"/>
      <c r="C195" s="227" t="s">
        <v>306</v>
      </c>
      <c r="D195" s="227" t="s">
        <v>159</v>
      </c>
      <c r="E195" s="228" t="s">
        <v>307</v>
      </c>
      <c r="F195" s="229" t="s">
        <v>308</v>
      </c>
      <c r="G195" s="230" t="s">
        <v>237</v>
      </c>
      <c r="H195" s="231">
        <v>301</v>
      </c>
      <c r="I195" s="232"/>
      <c r="J195" s="233">
        <f>ROUND(I195*H195,2)</f>
        <v>0</v>
      </c>
      <c r="K195" s="229" t="s">
        <v>218</v>
      </c>
      <c r="L195" s="45"/>
      <c r="M195" s="234" t="s">
        <v>1</v>
      </c>
      <c r="N195" s="235" t="s">
        <v>41</v>
      </c>
      <c r="O195" s="92"/>
      <c r="P195" s="236">
        <f>O195*H195</f>
        <v>0</v>
      </c>
      <c r="Q195" s="236">
        <v>0</v>
      </c>
      <c r="R195" s="236">
        <f>Q195*H195</f>
        <v>0</v>
      </c>
      <c r="S195" s="236">
        <v>0.002</v>
      </c>
      <c r="T195" s="237">
        <f>S195*H195</f>
        <v>0.602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8" t="s">
        <v>173</v>
      </c>
      <c r="AT195" s="238" t="s">
        <v>159</v>
      </c>
      <c r="AU195" s="238" t="s">
        <v>169</v>
      </c>
      <c r="AY195" s="18" t="s">
        <v>156</v>
      </c>
      <c r="BE195" s="239">
        <f>IF(N195="základní",J195,0)</f>
        <v>0</v>
      </c>
      <c r="BF195" s="239">
        <f>IF(N195="snížená",J195,0)</f>
        <v>0</v>
      </c>
      <c r="BG195" s="239">
        <f>IF(N195="zákl. přenesená",J195,0)</f>
        <v>0</v>
      </c>
      <c r="BH195" s="239">
        <f>IF(N195="sníž. přenesená",J195,0)</f>
        <v>0</v>
      </c>
      <c r="BI195" s="239">
        <f>IF(N195="nulová",J195,0)</f>
        <v>0</v>
      </c>
      <c r="BJ195" s="18" t="s">
        <v>83</v>
      </c>
      <c r="BK195" s="239">
        <f>ROUND(I195*H195,2)</f>
        <v>0</v>
      </c>
      <c r="BL195" s="18" t="s">
        <v>173</v>
      </c>
      <c r="BM195" s="238" t="s">
        <v>748</v>
      </c>
    </row>
    <row r="196" spans="1:51" s="14" customFormat="1" ht="12">
      <c r="A196" s="14"/>
      <c r="B196" s="266"/>
      <c r="C196" s="267"/>
      <c r="D196" s="257" t="s">
        <v>225</v>
      </c>
      <c r="E196" s="268" t="s">
        <v>1</v>
      </c>
      <c r="F196" s="269" t="s">
        <v>749</v>
      </c>
      <c r="G196" s="267"/>
      <c r="H196" s="270">
        <v>112</v>
      </c>
      <c r="I196" s="271"/>
      <c r="J196" s="267"/>
      <c r="K196" s="267"/>
      <c r="L196" s="272"/>
      <c r="M196" s="273"/>
      <c r="N196" s="274"/>
      <c r="O196" s="274"/>
      <c r="P196" s="274"/>
      <c r="Q196" s="274"/>
      <c r="R196" s="274"/>
      <c r="S196" s="274"/>
      <c r="T196" s="275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76" t="s">
        <v>225</v>
      </c>
      <c r="AU196" s="276" t="s">
        <v>169</v>
      </c>
      <c r="AV196" s="14" t="s">
        <v>85</v>
      </c>
      <c r="AW196" s="14" t="s">
        <v>32</v>
      </c>
      <c r="AX196" s="14" t="s">
        <v>76</v>
      </c>
      <c r="AY196" s="276" t="s">
        <v>156</v>
      </c>
    </row>
    <row r="197" spans="1:51" s="14" customFormat="1" ht="12">
      <c r="A197" s="14"/>
      <c r="B197" s="266"/>
      <c r="C197" s="267"/>
      <c r="D197" s="257" t="s">
        <v>225</v>
      </c>
      <c r="E197" s="268" t="s">
        <v>1</v>
      </c>
      <c r="F197" s="269" t="s">
        <v>750</v>
      </c>
      <c r="G197" s="267"/>
      <c r="H197" s="270">
        <v>49</v>
      </c>
      <c r="I197" s="271"/>
      <c r="J197" s="267"/>
      <c r="K197" s="267"/>
      <c r="L197" s="272"/>
      <c r="M197" s="273"/>
      <c r="N197" s="274"/>
      <c r="O197" s="274"/>
      <c r="P197" s="274"/>
      <c r="Q197" s="274"/>
      <c r="R197" s="274"/>
      <c r="S197" s="274"/>
      <c r="T197" s="275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76" t="s">
        <v>225</v>
      </c>
      <c r="AU197" s="276" t="s">
        <v>169</v>
      </c>
      <c r="AV197" s="14" t="s">
        <v>85</v>
      </c>
      <c r="AW197" s="14" t="s">
        <v>32</v>
      </c>
      <c r="AX197" s="14" t="s">
        <v>76</v>
      </c>
      <c r="AY197" s="276" t="s">
        <v>156</v>
      </c>
    </row>
    <row r="198" spans="1:51" s="14" customFormat="1" ht="12">
      <c r="A198" s="14"/>
      <c r="B198" s="266"/>
      <c r="C198" s="267"/>
      <c r="D198" s="257" t="s">
        <v>225</v>
      </c>
      <c r="E198" s="268" t="s">
        <v>1</v>
      </c>
      <c r="F198" s="269" t="s">
        <v>751</v>
      </c>
      <c r="G198" s="267"/>
      <c r="H198" s="270">
        <v>35</v>
      </c>
      <c r="I198" s="271"/>
      <c r="J198" s="267"/>
      <c r="K198" s="267"/>
      <c r="L198" s="272"/>
      <c r="M198" s="273"/>
      <c r="N198" s="274"/>
      <c r="O198" s="274"/>
      <c r="P198" s="274"/>
      <c r="Q198" s="274"/>
      <c r="R198" s="274"/>
      <c r="S198" s="274"/>
      <c r="T198" s="275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76" t="s">
        <v>225</v>
      </c>
      <c r="AU198" s="276" t="s">
        <v>169</v>
      </c>
      <c r="AV198" s="14" t="s">
        <v>85</v>
      </c>
      <c r="AW198" s="14" t="s">
        <v>32</v>
      </c>
      <c r="AX198" s="14" t="s">
        <v>76</v>
      </c>
      <c r="AY198" s="276" t="s">
        <v>156</v>
      </c>
    </row>
    <row r="199" spans="1:51" s="14" customFormat="1" ht="12">
      <c r="A199" s="14"/>
      <c r="B199" s="266"/>
      <c r="C199" s="267"/>
      <c r="D199" s="257" t="s">
        <v>225</v>
      </c>
      <c r="E199" s="268" t="s">
        <v>1</v>
      </c>
      <c r="F199" s="269" t="s">
        <v>752</v>
      </c>
      <c r="G199" s="267"/>
      <c r="H199" s="270">
        <v>105</v>
      </c>
      <c r="I199" s="271"/>
      <c r="J199" s="267"/>
      <c r="K199" s="267"/>
      <c r="L199" s="272"/>
      <c r="M199" s="273"/>
      <c r="N199" s="274"/>
      <c r="O199" s="274"/>
      <c r="P199" s="274"/>
      <c r="Q199" s="274"/>
      <c r="R199" s="274"/>
      <c r="S199" s="274"/>
      <c r="T199" s="275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76" t="s">
        <v>225</v>
      </c>
      <c r="AU199" s="276" t="s">
        <v>169</v>
      </c>
      <c r="AV199" s="14" t="s">
        <v>85</v>
      </c>
      <c r="AW199" s="14" t="s">
        <v>32</v>
      </c>
      <c r="AX199" s="14" t="s">
        <v>76</v>
      </c>
      <c r="AY199" s="276" t="s">
        <v>156</v>
      </c>
    </row>
    <row r="200" spans="1:51" s="15" customFormat="1" ht="12">
      <c r="A200" s="15"/>
      <c r="B200" s="277"/>
      <c r="C200" s="278"/>
      <c r="D200" s="257" t="s">
        <v>225</v>
      </c>
      <c r="E200" s="279" t="s">
        <v>1</v>
      </c>
      <c r="F200" s="280" t="s">
        <v>228</v>
      </c>
      <c r="G200" s="278"/>
      <c r="H200" s="281">
        <v>301</v>
      </c>
      <c r="I200" s="282"/>
      <c r="J200" s="278"/>
      <c r="K200" s="278"/>
      <c r="L200" s="283"/>
      <c r="M200" s="284"/>
      <c r="N200" s="285"/>
      <c r="O200" s="285"/>
      <c r="P200" s="285"/>
      <c r="Q200" s="285"/>
      <c r="R200" s="285"/>
      <c r="S200" s="285"/>
      <c r="T200" s="286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87" t="s">
        <v>225</v>
      </c>
      <c r="AU200" s="287" t="s">
        <v>169</v>
      </c>
      <c r="AV200" s="15" t="s">
        <v>173</v>
      </c>
      <c r="AW200" s="15" t="s">
        <v>32</v>
      </c>
      <c r="AX200" s="15" t="s">
        <v>83</v>
      </c>
      <c r="AY200" s="287" t="s">
        <v>156</v>
      </c>
    </row>
    <row r="201" spans="1:65" s="2" customFormat="1" ht="24.15" customHeight="1">
      <c r="A201" s="39"/>
      <c r="B201" s="40"/>
      <c r="C201" s="227" t="s">
        <v>323</v>
      </c>
      <c r="D201" s="227" t="s">
        <v>159</v>
      </c>
      <c r="E201" s="228" t="s">
        <v>324</v>
      </c>
      <c r="F201" s="229" t="s">
        <v>325</v>
      </c>
      <c r="G201" s="230" t="s">
        <v>237</v>
      </c>
      <c r="H201" s="231">
        <v>28</v>
      </c>
      <c r="I201" s="232"/>
      <c r="J201" s="233">
        <f>ROUND(I201*H201,2)</f>
        <v>0</v>
      </c>
      <c r="K201" s="229" t="s">
        <v>218</v>
      </c>
      <c r="L201" s="45"/>
      <c r="M201" s="234" t="s">
        <v>1</v>
      </c>
      <c r="N201" s="235" t="s">
        <v>41</v>
      </c>
      <c r="O201" s="92"/>
      <c r="P201" s="236">
        <f>O201*H201</f>
        <v>0</v>
      </c>
      <c r="Q201" s="236">
        <v>0</v>
      </c>
      <c r="R201" s="236">
        <f>Q201*H201</f>
        <v>0</v>
      </c>
      <c r="S201" s="236">
        <v>0.035</v>
      </c>
      <c r="T201" s="237">
        <f>S201*H201</f>
        <v>0.9800000000000001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38" t="s">
        <v>173</v>
      </c>
      <c r="AT201" s="238" t="s">
        <v>159</v>
      </c>
      <c r="AU201" s="238" t="s">
        <v>169</v>
      </c>
      <c r="AY201" s="18" t="s">
        <v>156</v>
      </c>
      <c r="BE201" s="239">
        <f>IF(N201="základní",J201,0)</f>
        <v>0</v>
      </c>
      <c r="BF201" s="239">
        <f>IF(N201="snížená",J201,0)</f>
        <v>0</v>
      </c>
      <c r="BG201" s="239">
        <f>IF(N201="zákl. přenesená",J201,0)</f>
        <v>0</v>
      </c>
      <c r="BH201" s="239">
        <f>IF(N201="sníž. přenesená",J201,0)</f>
        <v>0</v>
      </c>
      <c r="BI201" s="239">
        <f>IF(N201="nulová",J201,0)</f>
        <v>0</v>
      </c>
      <c r="BJ201" s="18" t="s">
        <v>83</v>
      </c>
      <c r="BK201" s="239">
        <f>ROUND(I201*H201,2)</f>
        <v>0</v>
      </c>
      <c r="BL201" s="18" t="s">
        <v>173</v>
      </c>
      <c r="BM201" s="238" t="s">
        <v>753</v>
      </c>
    </row>
    <row r="202" spans="1:51" s="13" customFormat="1" ht="12">
      <c r="A202" s="13"/>
      <c r="B202" s="255"/>
      <c r="C202" s="256"/>
      <c r="D202" s="257" t="s">
        <v>225</v>
      </c>
      <c r="E202" s="258" t="s">
        <v>1</v>
      </c>
      <c r="F202" s="259" t="s">
        <v>744</v>
      </c>
      <c r="G202" s="256"/>
      <c r="H202" s="258" t="s">
        <v>1</v>
      </c>
      <c r="I202" s="260"/>
      <c r="J202" s="256"/>
      <c r="K202" s="256"/>
      <c r="L202" s="261"/>
      <c r="M202" s="262"/>
      <c r="N202" s="263"/>
      <c r="O202" s="263"/>
      <c r="P202" s="263"/>
      <c r="Q202" s="263"/>
      <c r="R202" s="263"/>
      <c r="S202" s="263"/>
      <c r="T202" s="264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65" t="s">
        <v>225</v>
      </c>
      <c r="AU202" s="265" t="s">
        <v>169</v>
      </c>
      <c r="AV202" s="13" t="s">
        <v>83</v>
      </c>
      <c r="AW202" s="13" t="s">
        <v>32</v>
      </c>
      <c r="AX202" s="13" t="s">
        <v>76</v>
      </c>
      <c r="AY202" s="265" t="s">
        <v>156</v>
      </c>
    </row>
    <row r="203" spans="1:51" s="14" customFormat="1" ht="12">
      <c r="A203" s="14"/>
      <c r="B203" s="266"/>
      <c r="C203" s="267"/>
      <c r="D203" s="257" t="s">
        <v>225</v>
      </c>
      <c r="E203" s="268" t="s">
        <v>1</v>
      </c>
      <c r="F203" s="269" t="s">
        <v>335</v>
      </c>
      <c r="G203" s="267"/>
      <c r="H203" s="270">
        <v>16</v>
      </c>
      <c r="I203" s="271"/>
      <c r="J203" s="267"/>
      <c r="K203" s="267"/>
      <c r="L203" s="272"/>
      <c r="M203" s="273"/>
      <c r="N203" s="274"/>
      <c r="O203" s="274"/>
      <c r="P203" s="274"/>
      <c r="Q203" s="274"/>
      <c r="R203" s="274"/>
      <c r="S203" s="274"/>
      <c r="T203" s="275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76" t="s">
        <v>225</v>
      </c>
      <c r="AU203" s="276" t="s">
        <v>169</v>
      </c>
      <c r="AV203" s="14" t="s">
        <v>85</v>
      </c>
      <c r="AW203" s="14" t="s">
        <v>32</v>
      </c>
      <c r="AX203" s="14" t="s">
        <v>76</v>
      </c>
      <c r="AY203" s="276" t="s">
        <v>156</v>
      </c>
    </row>
    <row r="204" spans="1:51" s="13" customFormat="1" ht="12">
      <c r="A204" s="13"/>
      <c r="B204" s="255"/>
      <c r="C204" s="256"/>
      <c r="D204" s="257" t="s">
        <v>225</v>
      </c>
      <c r="E204" s="258" t="s">
        <v>1</v>
      </c>
      <c r="F204" s="259" t="s">
        <v>745</v>
      </c>
      <c r="G204" s="256"/>
      <c r="H204" s="258" t="s">
        <v>1</v>
      </c>
      <c r="I204" s="260"/>
      <c r="J204" s="256"/>
      <c r="K204" s="256"/>
      <c r="L204" s="261"/>
      <c r="M204" s="262"/>
      <c r="N204" s="263"/>
      <c r="O204" s="263"/>
      <c r="P204" s="263"/>
      <c r="Q204" s="263"/>
      <c r="R204" s="263"/>
      <c r="S204" s="263"/>
      <c r="T204" s="264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65" t="s">
        <v>225</v>
      </c>
      <c r="AU204" s="265" t="s">
        <v>169</v>
      </c>
      <c r="AV204" s="13" t="s">
        <v>83</v>
      </c>
      <c r="AW204" s="13" t="s">
        <v>32</v>
      </c>
      <c r="AX204" s="13" t="s">
        <v>76</v>
      </c>
      <c r="AY204" s="265" t="s">
        <v>156</v>
      </c>
    </row>
    <row r="205" spans="1:51" s="14" customFormat="1" ht="12">
      <c r="A205" s="14"/>
      <c r="B205" s="266"/>
      <c r="C205" s="267"/>
      <c r="D205" s="257" t="s">
        <v>225</v>
      </c>
      <c r="E205" s="268" t="s">
        <v>1</v>
      </c>
      <c r="F205" s="269" t="s">
        <v>256</v>
      </c>
      <c r="G205" s="267"/>
      <c r="H205" s="270">
        <v>7</v>
      </c>
      <c r="I205" s="271"/>
      <c r="J205" s="267"/>
      <c r="K205" s="267"/>
      <c r="L205" s="272"/>
      <c r="M205" s="273"/>
      <c r="N205" s="274"/>
      <c r="O205" s="274"/>
      <c r="P205" s="274"/>
      <c r="Q205" s="274"/>
      <c r="R205" s="274"/>
      <c r="S205" s="274"/>
      <c r="T205" s="275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76" t="s">
        <v>225</v>
      </c>
      <c r="AU205" s="276" t="s">
        <v>169</v>
      </c>
      <c r="AV205" s="14" t="s">
        <v>85</v>
      </c>
      <c r="AW205" s="14" t="s">
        <v>32</v>
      </c>
      <c r="AX205" s="14" t="s">
        <v>76</v>
      </c>
      <c r="AY205" s="276" t="s">
        <v>156</v>
      </c>
    </row>
    <row r="206" spans="1:51" s="13" customFormat="1" ht="12">
      <c r="A206" s="13"/>
      <c r="B206" s="255"/>
      <c r="C206" s="256"/>
      <c r="D206" s="257" t="s">
        <v>225</v>
      </c>
      <c r="E206" s="258" t="s">
        <v>1</v>
      </c>
      <c r="F206" s="259" t="s">
        <v>754</v>
      </c>
      <c r="G206" s="256"/>
      <c r="H206" s="258" t="s">
        <v>1</v>
      </c>
      <c r="I206" s="260"/>
      <c r="J206" s="256"/>
      <c r="K206" s="256"/>
      <c r="L206" s="261"/>
      <c r="M206" s="262"/>
      <c r="N206" s="263"/>
      <c r="O206" s="263"/>
      <c r="P206" s="263"/>
      <c r="Q206" s="263"/>
      <c r="R206" s="263"/>
      <c r="S206" s="263"/>
      <c r="T206" s="264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65" t="s">
        <v>225</v>
      </c>
      <c r="AU206" s="265" t="s">
        <v>169</v>
      </c>
      <c r="AV206" s="13" t="s">
        <v>83</v>
      </c>
      <c r="AW206" s="13" t="s">
        <v>32</v>
      </c>
      <c r="AX206" s="13" t="s">
        <v>76</v>
      </c>
      <c r="AY206" s="265" t="s">
        <v>156</v>
      </c>
    </row>
    <row r="207" spans="1:51" s="14" customFormat="1" ht="12">
      <c r="A207" s="14"/>
      <c r="B207" s="266"/>
      <c r="C207" s="267"/>
      <c r="D207" s="257" t="s">
        <v>225</v>
      </c>
      <c r="E207" s="268" t="s">
        <v>1</v>
      </c>
      <c r="F207" s="269" t="s">
        <v>155</v>
      </c>
      <c r="G207" s="267"/>
      <c r="H207" s="270">
        <v>5</v>
      </c>
      <c r="I207" s="271"/>
      <c r="J207" s="267"/>
      <c r="K207" s="267"/>
      <c r="L207" s="272"/>
      <c r="M207" s="273"/>
      <c r="N207" s="274"/>
      <c r="O207" s="274"/>
      <c r="P207" s="274"/>
      <c r="Q207" s="274"/>
      <c r="R207" s="274"/>
      <c r="S207" s="274"/>
      <c r="T207" s="275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76" t="s">
        <v>225</v>
      </c>
      <c r="AU207" s="276" t="s">
        <v>169</v>
      </c>
      <c r="AV207" s="14" t="s">
        <v>85</v>
      </c>
      <c r="AW207" s="14" t="s">
        <v>32</v>
      </c>
      <c r="AX207" s="14" t="s">
        <v>76</v>
      </c>
      <c r="AY207" s="276" t="s">
        <v>156</v>
      </c>
    </row>
    <row r="208" spans="1:51" s="15" customFormat="1" ht="12">
      <c r="A208" s="15"/>
      <c r="B208" s="277"/>
      <c r="C208" s="278"/>
      <c r="D208" s="257" t="s">
        <v>225</v>
      </c>
      <c r="E208" s="279" t="s">
        <v>1</v>
      </c>
      <c r="F208" s="280" t="s">
        <v>228</v>
      </c>
      <c r="G208" s="278"/>
      <c r="H208" s="281">
        <v>28</v>
      </c>
      <c r="I208" s="282"/>
      <c r="J208" s="278"/>
      <c r="K208" s="278"/>
      <c r="L208" s="283"/>
      <c r="M208" s="284"/>
      <c r="N208" s="285"/>
      <c r="O208" s="285"/>
      <c r="P208" s="285"/>
      <c r="Q208" s="285"/>
      <c r="R208" s="285"/>
      <c r="S208" s="285"/>
      <c r="T208" s="286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87" t="s">
        <v>225</v>
      </c>
      <c r="AU208" s="287" t="s">
        <v>169</v>
      </c>
      <c r="AV208" s="15" t="s">
        <v>173</v>
      </c>
      <c r="AW208" s="15" t="s">
        <v>32</v>
      </c>
      <c r="AX208" s="15" t="s">
        <v>83</v>
      </c>
      <c r="AY208" s="287" t="s">
        <v>156</v>
      </c>
    </row>
    <row r="209" spans="1:65" s="2" customFormat="1" ht="16.5" customHeight="1">
      <c r="A209" s="39"/>
      <c r="B209" s="40"/>
      <c r="C209" s="227" t="s">
        <v>328</v>
      </c>
      <c r="D209" s="227" t="s">
        <v>159</v>
      </c>
      <c r="E209" s="228" t="s">
        <v>755</v>
      </c>
      <c r="F209" s="229" t="s">
        <v>756</v>
      </c>
      <c r="G209" s="230" t="s">
        <v>342</v>
      </c>
      <c r="H209" s="231">
        <v>18</v>
      </c>
      <c r="I209" s="232"/>
      <c r="J209" s="233">
        <f>ROUND(I209*H209,2)</f>
        <v>0</v>
      </c>
      <c r="K209" s="229" t="s">
        <v>218</v>
      </c>
      <c r="L209" s="45"/>
      <c r="M209" s="234" t="s">
        <v>1</v>
      </c>
      <c r="N209" s="235" t="s">
        <v>41</v>
      </c>
      <c r="O209" s="92"/>
      <c r="P209" s="236">
        <f>O209*H209</f>
        <v>0</v>
      </c>
      <c r="Q209" s="236">
        <v>0</v>
      </c>
      <c r="R209" s="236">
        <f>Q209*H209</f>
        <v>0</v>
      </c>
      <c r="S209" s="236">
        <v>0.009</v>
      </c>
      <c r="T209" s="237">
        <f>S209*H209</f>
        <v>0.16199999999999998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38" t="s">
        <v>173</v>
      </c>
      <c r="AT209" s="238" t="s">
        <v>159</v>
      </c>
      <c r="AU209" s="238" t="s">
        <v>169</v>
      </c>
      <c r="AY209" s="18" t="s">
        <v>156</v>
      </c>
      <c r="BE209" s="239">
        <f>IF(N209="základní",J209,0)</f>
        <v>0</v>
      </c>
      <c r="BF209" s="239">
        <f>IF(N209="snížená",J209,0)</f>
        <v>0</v>
      </c>
      <c r="BG209" s="239">
        <f>IF(N209="zákl. přenesená",J209,0)</f>
        <v>0</v>
      </c>
      <c r="BH209" s="239">
        <f>IF(N209="sníž. přenesená",J209,0)</f>
        <v>0</v>
      </c>
      <c r="BI209" s="239">
        <f>IF(N209="nulová",J209,0)</f>
        <v>0</v>
      </c>
      <c r="BJ209" s="18" t="s">
        <v>83</v>
      </c>
      <c r="BK209" s="239">
        <f>ROUND(I209*H209,2)</f>
        <v>0</v>
      </c>
      <c r="BL209" s="18" t="s">
        <v>173</v>
      </c>
      <c r="BM209" s="238" t="s">
        <v>757</v>
      </c>
    </row>
    <row r="210" spans="1:51" s="13" customFormat="1" ht="12">
      <c r="A210" s="13"/>
      <c r="B210" s="255"/>
      <c r="C210" s="256"/>
      <c r="D210" s="257" t="s">
        <v>225</v>
      </c>
      <c r="E210" s="258" t="s">
        <v>1</v>
      </c>
      <c r="F210" s="259" t="s">
        <v>712</v>
      </c>
      <c r="G210" s="256"/>
      <c r="H210" s="258" t="s">
        <v>1</v>
      </c>
      <c r="I210" s="260"/>
      <c r="J210" s="256"/>
      <c r="K210" s="256"/>
      <c r="L210" s="261"/>
      <c r="M210" s="262"/>
      <c r="N210" s="263"/>
      <c r="O210" s="263"/>
      <c r="P210" s="263"/>
      <c r="Q210" s="263"/>
      <c r="R210" s="263"/>
      <c r="S210" s="263"/>
      <c r="T210" s="264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5" t="s">
        <v>225</v>
      </c>
      <c r="AU210" s="265" t="s">
        <v>169</v>
      </c>
      <c r="AV210" s="13" t="s">
        <v>83</v>
      </c>
      <c r="AW210" s="13" t="s">
        <v>32</v>
      </c>
      <c r="AX210" s="13" t="s">
        <v>76</v>
      </c>
      <c r="AY210" s="265" t="s">
        <v>156</v>
      </c>
    </row>
    <row r="211" spans="1:51" s="14" customFormat="1" ht="12">
      <c r="A211" s="14"/>
      <c r="B211" s="266"/>
      <c r="C211" s="267"/>
      <c r="D211" s="257" t="s">
        <v>225</v>
      </c>
      <c r="E211" s="268" t="s">
        <v>1</v>
      </c>
      <c r="F211" s="269" t="s">
        <v>758</v>
      </c>
      <c r="G211" s="267"/>
      <c r="H211" s="270">
        <v>10</v>
      </c>
      <c r="I211" s="271"/>
      <c r="J211" s="267"/>
      <c r="K211" s="267"/>
      <c r="L211" s="272"/>
      <c r="M211" s="273"/>
      <c r="N211" s="274"/>
      <c r="O211" s="274"/>
      <c r="P211" s="274"/>
      <c r="Q211" s="274"/>
      <c r="R211" s="274"/>
      <c r="S211" s="274"/>
      <c r="T211" s="275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76" t="s">
        <v>225</v>
      </c>
      <c r="AU211" s="276" t="s">
        <v>169</v>
      </c>
      <c r="AV211" s="14" t="s">
        <v>85</v>
      </c>
      <c r="AW211" s="14" t="s">
        <v>32</v>
      </c>
      <c r="AX211" s="14" t="s">
        <v>76</v>
      </c>
      <c r="AY211" s="276" t="s">
        <v>156</v>
      </c>
    </row>
    <row r="212" spans="1:51" s="13" customFormat="1" ht="12">
      <c r="A212" s="13"/>
      <c r="B212" s="255"/>
      <c r="C212" s="256"/>
      <c r="D212" s="257" t="s">
        <v>225</v>
      </c>
      <c r="E212" s="258" t="s">
        <v>1</v>
      </c>
      <c r="F212" s="259" t="s">
        <v>737</v>
      </c>
      <c r="G212" s="256"/>
      <c r="H212" s="258" t="s">
        <v>1</v>
      </c>
      <c r="I212" s="260"/>
      <c r="J212" s="256"/>
      <c r="K212" s="256"/>
      <c r="L212" s="261"/>
      <c r="M212" s="262"/>
      <c r="N212" s="263"/>
      <c r="O212" s="263"/>
      <c r="P212" s="263"/>
      <c r="Q212" s="263"/>
      <c r="R212" s="263"/>
      <c r="S212" s="263"/>
      <c r="T212" s="264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5" t="s">
        <v>225</v>
      </c>
      <c r="AU212" s="265" t="s">
        <v>169</v>
      </c>
      <c r="AV212" s="13" t="s">
        <v>83</v>
      </c>
      <c r="AW212" s="13" t="s">
        <v>32</v>
      </c>
      <c r="AX212" s="13" t="s">
        <v>76</v>
      </c>
      <c r="AY212" s="265" t="s">
        <v>156</v>
      </c>
    </row>
    <row r="213" spans="1:51" s="14" customFormat="1" ht="12">
      <c r="A213" s="14"/>
      <c r="B213" s="266"/>
      <c r="C213" s="267"/>
      <c r="D213" s="257" t="s">
        <v>225</v>
      </c>
      <c r="E213" s="268" t="s">
        <v>1</v>
      </c>
      <c r="F213" s="269" t="s">
        <v>759</v>
      </c>
      <c r="G213" s="267"/>
      <c r="H213" s="270">
        <v>2</v>
      </c>
      <c r="I213" s="271"/>
      <c r="J213" s="267"/>
      <c r="K213" s="267"/>
      <c r="L213" s="272"/>
      <c r="M213" s="273"/>
      <c r="N213" s="274"/>
      <c r="O213" s="274"/>
      <c r="P213" s="274"/>
      <c r="Q213" s="274"/>
      <c r="R213" s="274"/>
      <c r="S213" s="274"/>
      <c r="T213" s="275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76" t="s">
        <v>225</v>
      </c>
      <c r="AU213" s="276" t="s">
        <v>169</v>
      </c>
      <c r="AV213" s="14" t="s">
        <v>85</v>
      </c>
      <c r="AW213" s="14" t="s">
        <v>32</v>
      </c>
      <c r="AX213" s="14" t="s">
        <v>76</v>
      </c>
      <c r="AY213" s="276" t="s">
        <v>156</v>
      </c>
    </row>
    <row r="214" spans="1:51" s="13" customFormat="1" ht="12">
      <c r="A214" s="13"/>
      <c r="B214" s="255"/>
      <c r="C214" s="256"/>
      <c r="D214" s="257" t="s">
        <v>225</v>
      </c>
      <c r="E214" s="258" t="s">
        <v>1</v>
      </c>
      <c r="F214" s="259" t="s">
        <v>713</v>
      </c>
      <c r="G214" s="256"/>
      <c r="H214" s="258" t="s">
        <v>1</v>
      </c>
      <c r="I214" s="260"/>
      <c r="J214" s="256"/>
      <c r="K214" s="256"/>
      <c r="L214" s="261"/>
      <c r="M214" s="262"/>
      <c r="N214" s="263"/>
      <c r="O214" s="263"/>
      <c r="P214" s="263"/>
      <c r="Q214" s="263"/>
      <c r="R214" s="263"/>
      <c r="S214" s="263"/>
      <c r="T214" s="264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65" t="s">
        <v>225</v>
      </c>
      <c r="AU214" s="265" t="s">
        <v>169</v>
      </c>
      <c r="AV214" s="13" t="s">
        <v>83</v>
      </c>
      <c r="AW214" s="13" t="s">
        <v>32</v>
      </c>
      <c r="AX214" s="13" t="s">
        <v>76</v>
      </c>
      <c r="AY214" s="265" t="s">
        <v>156</v>
      </c>
    </row>
    <row r="215" spans="1:51" s="14" customFormat="1" ht="12">
      <c r="A215" s="14"/>
      <c r="B215" s="266"/>
      <c r="C215" s="267"/>
      <c r="D215" s="257" t="s">
        <v>225</v>
      </c>
      <c r="E215" s="268" t="s">
        <v>1</v>
      </c>
      <c r="F215" s="269" t="s">
        <v>760</v>
      </c>
      <c r="G215" s="267"/>
      <c r="H215" s="270">
        <v>6</v>
      </c>
      <c r="I215" s="271"/>
      <c r="J215" s="267"/>
      <c r="K215" s="267"/>
      <c r="L215" s="272"/>
      <c r="M215" s="273"/>
      <c r="N215" s="274"/>
      <c r="O215" s="274"/>
      <c r="P215" s="274"/>
      <c r="Q215" s="274"/>
      <c r="R215" s="274"/>
      <c r="S215" s="274"/>
      <c r="T215" s="275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76" t="s">
        <v>225</v>
      </c>
      <c r="AU215" s="276" t="s">
        <v>169</v>
      </c>
      <c r="AV215" s="14" t="s">
        <v>85</v>
      </c>
      <c r="AW215" s="14" t="s">
        <v>32</v>
      </c>
      <c r="AX215" s="14" t="s">
        <v>76</v>
      </c>
      <c r="AY215" s="276" t="s">
        <v>156</v>
      </c>
    </row>
    <row r="216" spans="1:51" s="15" customFormat="1" ht="12">
      <c r="A216" s="15"/>
      <c r="B216" s="277"/>
      <c r="C216" s="278"/>
      <c r="D216" s="257" t="s">
        <v>225</v>
      </c>
      <c r="E216" s="279" t="s">
        <v>1</v>
      </c>
      <c r="F216" s="280" t="s">
        <v>228</v>
      </c>
      <c r="G216" s="278"/>
      <c r="H216" s="281">
        <v>18</v>
      </c>
      <c r="I216" s="282"/>
      <c r="J216" s="278"/>
      <c r="K216" s="278"/>
      <c r="L216" s="283"/>
      <c r="M216" s="284"/>
      <c r="N216" s="285"/>
      <c r="O216" s="285"/>
      <c r="P216" s="285"/>
      <c r="Q216" s="285"/>
      <c r="R216" s="285"/>
      <c r="S216" s="285"/>
      <c r="T216" s="286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87" t="s">
        <v>225</v>
      </c>
      <c r="AU216" s="287" t="s">
        <v>169</v>
      </c>
      <c r="AV216" s="15" t="s">
        <v>173</v>
      </c>
      <c r="AW216" s="15" t="s">
        <v>32</v>
      </c>
      <c r="AX216" s="15" t="s">
        <v>83</v>
      </c>
      <c r="AY216" s="287" t="s">
        <v>156</v>
      </c>
    </row>
    <row r="217" spans="1:65" s="2" customFormat="1" ht="16.5" customHeight="1">
      <c r="A217" s="39"/>
      <c r="B217" s="40"/>
      <c r="C217" s="227" t="s">
        <v>8</v>
      </c>
      <c r="D217" s="227" t="s">
        <v>159</v>
      </c>
      <c r="E217" s="228" t="s">
        <v>761</v>
      </c>
      <c r="F217" s="229" t="s">
        <v>762</v>
      </c>
      <c r="G217" s="230" t="s">
        <v>342</v>
      </c>
      <c r="H217" s="231">
        <v>11</v>
      </c>
      <c r="I217" s="232"/>
      <c r="J217" s="233">
        <f>ROUND(I217*H217,2)</f>
        <v>0</v>
      </c>
      <c r="K217" s="229" t="s">
        <v>218</v>
      </c>
      <c r="L217" s="45"/>
      <c r="M217" s="234" t="s">
        <v>1</v>
      </c>
      <c r="N217" s="235" t="s">
        <v>41</v>
      </c>
      <c r="O217" s="92"/>
      <c r="P217" s="236">
        <f>O217*H217</f>
        <v>0</v>
      </c>
      <c r="Q217" s="236">
        <v>0</v>
      </c>
      <c r="R217" s="236">
        <f>Q217*H217</f>
        <v>0</v>
      </c>
      <c r="S217" s="236">
        <v>0.009</v>
      </c>
      <c r="T217" s="237">
        <f>S217*H217</f>
        <v>0.09899999999999999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8" t="s">
        <v>173</v>
      </c>
      <c r="AT217" s="238" t="s">
        <v>159</v>
      </c>
      <c r="AU217" s="238" t="s">
        <v>169</v>
      </c>
      <c r="AY217" s="18" t="s">
        <v>156</v>
      </c>
      <c r="BE217" s="239">
        <f>IF(N217="základní",J217,0)</f>
        <v>0</v>
      </c>
      <c r="BF217" s="239">
        <f>IF(N217="snížená",J217,0)</f>
        <v>0</v>
      </c>
      <c r="BG217" s="239">
        <f>IF(N217="zákl. přenesená",J217,0)</f>
        <v>0</v>
      </c>
      <c r="BH217" s="239">
        <f>IF(N217="sníž. přenesená",J217,0)</f>
        <v>0</v>
      </c>
      <c r="BI217" s="239">
        <f>IF(N217="nulová",J217,0)</f>
        <v>0</v>
      </c>
      <c r="BJ217" s="18" t="s">
        <v>83</v>
      </c>
      <c r="BK217" s="239">
        <f>ROUND(I217*H217,2)</f>
        <v>0</v>
      </c>
      <c r="BL217" s="18" t="s">
        <v>173</v>
      </c>
      <c r="BM217" s="238" t="s">
        <v>763</v>
      </c>
    </row>
    <row r="218" spans="1:51" s="13" customFormat="1" ht="12">
      <c r="A218" s="13"/>
      <c r="B218" s="255"/>
      <c r="C218" s="256"/>
      <c r="D218" s="257" t="s">
        <v>225</v>
      </c>
      <c r="E218" s="258" t="s">
        <v>1</v>
      </c>
      <c r="F218" s="259" t="s">
        <v>712</v>
      </c>
      <c r="G218" s="256"/>
      <c r="H218" s="258" t="s">
        <v>1</v>
      </c>
      <c r="I218" s="260"/>
      <c r="J218" s="256"/>
      <c r="K218" s="256"/>
      <c r="L218" s="261"/>
      <c r="M218" s="262"/>
      <c r="N218" s="263"/>
      <c r="O218" s="263"/>
      <c r="P218" s="263"/>
      <c r="Q218" s="263"/>
      <c r="R218" s="263"/>
      <c r="S218" s="263"/>
      <c r="T218" s="264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65" t="s">
        <v>225</v>
      </c>
      <c r="AU218" s="265" t="s">
        <v>169</v>
      </c>
      <c r="AV218" s="13" t="s">
        <v>83</v>
      </c>
      <c r="AW218" s="13" t="s">
        <v>32</v>
      </c>
      <c r="AX218" s="13" t="s">
        <v>76</v>
      </c>
      <c r="AY218" s="265" t="s">
        <v>156</v>
      </c>
    </row>
    <row r="219" spans="1:51" s="14" customFormat="1" ht="12">
      <c r="A219" s="14"/>
      <c r="B219" s="266"/>
      <c r="C219" s="267"/>
      <c r="D219" s="257" t="s">
        <v>225</v>
      </c>
      <c r="E219" s="268" t="s">
        <v>1</v>
      </c>
      <c r="F219" s="269" t="s">
        <v>764</v>
      </c>
      <c r="G219" s="267"/>
      <c r="H219" s="270">
        <v>4.5</v>
      </c>
      <c r="I219" s="271"/>
      <c r="J219" s="267"/>
      <c r="K219" s="267"/>
      <c r="L219" s="272"/>
      <c r="M219" s="273"/>
      <c r="N219" s="274"/>
      <c r="O219" s="274"/>
      <c r="P219" s="274"/>
      <c r="Q219" s="274"/>
      <c r="R219" s="274"/>
      <c r="S219" s="274"/>
      <c r="T219" s="275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76" t="s">
        <v>225</v>
      </c>
      <c r="AU219" s="276" t="s">
        <v>169</v>
      </c>
      <c r="AV219" s="14" t="s">
        <v>85</v>
      </c>
      <c r="AW219" s="14" t="s">
        <v>32</v>
      </c>
      <c r="AX219" s="14" t="s">
        <v>76</v>
      </c>
      <c r="AY219" s="276" t="s">
        <v>156</v>
      </c>
    </row>
    <row r="220" spans="1:51" s="13" customFormat="1" ht="12">
      <c r="A220" s="13"/>
      <c r="B220" s="255"/>
      <c r="C220" s="256"/>
      <c r="D220" s="257" t="s">
        <v>225</v>
      </c>
      <c r="E220" s="258" t="s">
        <v>1</v>
      </c>
      <c r="F220" s="259" t="s">
        <v>737</v>
      </c>
      <c r="G220" s="256"/>
      <c r="H220" s="258" t="s">
        <v>1</v>
      </c>
      <c r="I220" s="260"/>
      <c r="J220" s="256"/>
      <c r="K220" s="256"/>
      <c r="L220" s="261"/>
      <c r="M220" s="262"/>
      <c r="N220" s="263"/>
      <c r="O220" s="263"/>
      <c r="P220" s="263"/>
      <c r="Q220" s="263"/>
      <c r="R220" s="263"/>
      <c r="S220" s="263"/>
      <c r="T220" s="264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65" t="s">
        <v>225</v>
      </c>
      <c r="AU220" s="265" t="s">
        <v>169</v>
      </c>
      <c r="AV220" s="13" t="s">
        <v>83</v>
      </c>
      <c r="AW220" s="13" t="s">
        <v>32</v>
      </c>
      <c r="AX220" s="13" t="s">
        <v>76</v>
      </c>
      <c r="AY220" s="265" t="s">
        <v>156</v>
      </c>
    </row>
    <row r="221" spans="1:51" s="14" customFormat="1" ht="12">
      <c r="A221" s="14"/>
      <c r="B221" s="266"/>
      <c r="C221" s="267"/>
      <c r="D221" s="257" t="s">
        <v>225</v>
      </c>
      <c r="E221" s="268" t="s">
        <v>1</v>
      </c>
      <c r="F221" s="269" t="s">
        <v>408</v>
      </c>
      <c r="G221" s="267"/>
      <c r="H221" s="270">
        <v>1.5</v>
      </c>
      <c r="I221" s="271"/>
      <c r="J221" s="267"/>
      <c r="K221" s="267"/>
      <c r="L221" s="272"/>
      <c r="M221" s="273"/>
      <c r="N221" s="274"/>
      <c r="O221" s="274"/>
      <c r="P221" s="274"/>
      <c r="Q221" s="274"/>
      <c r="R221" s="274"/>
      <c r="S221" s="274"/>
      <c r="T221" s="275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76" t="s">
        <v>225</v>
      </c>
      <c r="AU221" s="276" t="s">
        <v>169</v>
      </c>
      <c r="AV221" s="14" t="s">
        <v>85</v>
      </c>
      <c r="AW221" s="14" t="s">
        <v>32</v>
      </c>
      <c r="AX221" s="14" t="s">
        <v>76</v>
      </c>
      <c r="AY221" s="276" t="s">
        <v>156</v>
      </c>
    </row>
    <row r="222" spans="1:51" s="13" customFormat="1" ht="12">
      <c r="A222" s="13"/>
      <c r="B222" s="255"/>
      <c r="C222" s="256"/>
      <c r="D222" s="257" t="s">
        <v>225</v>
      </c>
      <c r="E222" s="258" t="s">
        <v>1</v>
      </c>
      <c r="F222" s="259" t="s">
        <v>713</v>
      </c>
      <c r="G222" s="256"/>
      <c r="H222" s="258" t="s">
        <v>1</v>
      </c>
      <c r="I222" s="260"/>
      <c r="J222" s="256"/>
      <c r="K222" s="256"/>
      <c r="L222" s="261"/>
      <c r="M222" s="262"/>
      <c r="N222" s="263"/>
      <c r="O222" s="263"/>
      <c r="P222" s="263"/>
      <c r="Q222" s="263"/>
      <c r="R222" s="263"/>
      <c r="S222" s="263"/>
      <c r="T222" s="264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65" t="s">
        <v>225</v>
      </c>
      <c r="AU222" s="265" t="s">
        <v>169</v>
      </c>
      <c r="AV222" s="13" t="s">
        <v>83</v>
      </c>
      <c r="AW222" s="13" t="s">
        <v>32</v>
      </c>
      <c r="AX222" s="13" t="s">
        <v>76</v>
      </c>
      <c r="AY222" s="265" t="s">
        <v>156</v>
      </c>
    </row>
    <row r="223" spans="1:51" s="14" customFormat="1" ht="12">
      <c r="A223" s="14"/>
      <c r="B223" s="266"/>
      <c r="C223" s="267"/>
      <c r="D223" s="257" t="s">
        <v>225</v>
      </c>
      <c r="E223" s="268" t="s">
        <v>1</v>
      </c>
      <c r="F223" s="269" t="s">
        <v>765</v>
      </c>
      <c r="G223" s="267"/>
      <c r="H223" s="270">
        <v>5</v>
      </c>
      <c r="I223" s="271"/>
      <c r="J223" s="267"/>
      <c r="K223" s="267"/>
      <c r="L223" s="272"/>
      <c r="M223" s="273"/>
      <c r="N223" s="274"/>
      <c r="O223" s="274"/>
      <c r="P223" s="274"/>
      <c r="Q223" s="274"/>
      <c r="R223" s="274"/>
      <c r="S223" s="274"/>
      <c r="T223" s="275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76" t="s">
        <v>225</v>
      </c>
      <c r="AU223" s="276" t="s">
        <v>169</v>
      </c>
      <c r="AV223" s="14" t="s">
        <v>85</v>
      </c>
      <c r="AW223" s="14" t="s">
        <v>32</v>
      </c>
      <c r="AX223" s="14" t="s">
        <v>76</v>
      </c>
      <c r="AY223" s="276" t="s">
        <v>156</v>
      </c>
    </row>
    <row r="224" spans="1:51" s="15" customFormat="1" ht="12">
      <c r="A224" s="15"/>
      <c r="B224" s="277"/>
      <c r="C224" s="278"/>
      <c r="D224" s="257" t="s">
        <v>225</v>
      </c>
      <c r="E224" s="279" t="s">
        <v>1</v>
      </c>
      <c r="F224" s="280" t="s">
        <v>228</v>
      </c>
      <c r="G224" s="278"/>
      <c r="H224" s="281">
        <v>11</v>
      </c>
      <c r="I224" s="282"/>
      <c r="J224" s="278"/>
      <c r="K224" s="278"/>
      <c r="L224" s="283"/>
      <c r="M224" s="284"/>
      <c r="N224" s="285"/>
      <c r="O224" s="285"/>
      <c r="P224" s="285"/>
      <c r="Q224" s="285"/>
      <c r="R224" s="285"/>
      <c r="S224" s="285"/>
      <c r="T224" s="286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87" t="s">
        <v>225</v>
      </c>
      <c r="AU224" s="287" t="s">
        <v>169</v>
      </c>
      <c r="AV224" s="15" t="s">
        <v>173</v>
      </c>
      <c r="AW224" s="15" t="s">
        <v>32</v>
      </c>
      <c r="AX224" s="15" t="s">
        <v>83</v>
      </c>
      <c r="AY224" s="287" t="s">
        <v>156</v>
      </c>
    </row>
    <row r="225" spans="1:65" s="2" customFormat="1" ht="16.5" customHeight="1">
      <c r="A225" s="39"/>
      <c r="B225" s="40"/>
      <c r="C225" s="227" t="s">
        <v>335</v>
      </c>
      <c r="D225" s="227" t="s">
        <v>159</v>
      </c>
      <c r="E225" s="228" t="s">
        <v>766</v>
      </c>
      <c r="F225" s="229" t="s">
        <v>767</v>
      </c>
      <c r="G225" s="230" t="s">
        <v>342</v>
      </c>
      <c r="H225" s="231">
        <v>24.41</v>
      </c>
      <c r="I225" s="232"/>
      <c r="J225" s="233">
        <f>ROUND(I225*H225,2)</f>
        <v>0</v>
      </c>
      <c r="K225" s="229" t="s">
        <v>218</v>
      </c>
      <c r="L225" s="45"/>
      <c r="M225" s="234" t="s">
        <v>1</v>
      </c>
      <c r="N225" s="235" t="s">
        <v>41</v>
      </c>
      <c r="O225" s="92"/>
      <c r="P225" s="236">
        <f>O225*H225</f>
        <v>0</v>
      </c>
      <c r="Q225" s="236">
        <v>0</v>
      </c>
      <c r="R225" s="236">
        <f>Q225*H225</f>
        <v>0</v>
      </c>
      <c r="S225" s="236">
        <v>0.037</v>
      </c>
      <c r="T225" s="237">
        <f>S225*H225</f>
        <v>0.9031699999999999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8" t="s">
        <v>173</v>
      </c>
      <c r="AT225" s="238" t="s">
        <v>159</v>
      </c>
      <c r="AU225" s="238" t="s">
        <v>169</v>
      </c>
      <c r="AY225" s="18" t="s">
        <v>156</v>
      </c>
      <c r="BE225" s="239">
        <f>IF(N225="základní",J225,0)</f>
        <v>0</v>
      </c>
      <c r="BF225" s="239">
        <f>IF(N225="snížená",J225,0)</f>
        <v>0</v>
      </c>
      <c r="BG225" s="239">
        <f>IF(N225="zákl. přenesená",J225,0)</f>
        <v>0</v>
      </c>
      <c r="BH225" s="239">
        <f>IF(N225="sníž. přenesená",J225,0)</f>
        <v>0</v>
      </c>
      <c r="BI225" s="239">
        <f>IF(N225="nulová",J225,0)</f>
        <v>0</v>
      </c>
      <c r="BJ225" s="18" t="s">
        <v>83</v>
      </c>
      <c r="BK225" s="239">
        <f>ROUND(I225*H225,2)</f>
        <v>0</v>
      </c>
      <c r="BL225" s="18" t="s">
        <v>173</v>
      </c>
      <c r="BM225" s="238" t="s">
        <v>768</v>
      </c>
    </row>
    <row r="226" spans="1:51" s="13" customFormat="1" ht="12">
      <c r="A226" s="13"/>
      <c r="B226" s="255"/>
      <c r="C226" s="256"/>
      <c r="D226" s="257" t="s">
        <v>225</v>
      </c>
      <c r="E226" s="258" t="s">
        <v>1</v>
      </c>
      <c r="F226" s="259" t="s">
        <v>712</v>
      </c>
      <c r="G226" s="256"/>
      <c r="H226" s="258" t="s">
        <v>1</v>
      </c>
      <c r="I226" s="260"/>
      <c r="J226" s="256"/>
      <c r="K226" s="256"/>
      <c r="L226" s="261"/>
      <c r="M226" s="262"/>
      <c r="N226" s="263"/>
      <c r="O226" s="263"/>
      <c r="P226" s="263"/>
      <c r="Q226" s="263"/>
      <c r="R226" s="263"/>
      <c r="S226" s="263"/>
      <c r="T226" s="264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5" t="s">
        <v>225</v>
      </c>
      <c r="AU226" s="265" t="s">
        <v>169</v>
      </c>
      <c r="AV226" s="13" t="s">
        <v>83</v>
      </c>
      <c r="AW226" s="13" t="s">
        <v>32</v>
      </c>
      <c r="AX226" s="13" t="s">
        <v>76</v>
      </c>
      <c r="AY226" s="265" t="s">
        <v>156</v>
      </c>
    </row>
    <row r="227" spans="1:51" s="14" customFormat="1" ht="12">
      <c r="A227" s="14"/>
      <c r="B227" s="266"/>
      <c r="C227" s="267"/>
      <c r="D227" s="257" t="s">
        <v>225</v>
      </c>
      <c r="E227" s="268" t="s">
        <v>1</v>
      </c>
      <c r="F227" s="269" t="s">
        <v>186</v>
      </c>
      <c r="G227" s="267"/>
      <c r="H227" s="270">
        <v>6</v>
      </c>
      <c r="I227" s="271"/>
      <c r="J227" s="267"/>
      <c r="K227" s="267"/>
      <c r="L227" s="272"/>
      <c r="M227" s="273"/>
      <c r="N227" s="274"/>
      <c r="O227" s="274"/>
      <c r="P227" s="274"/>
      <c r="Q227" s="274"/>
      <c r="R227" s="274"/>
      <c r="S227" s="274"/>
      <c r="T227" s="275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76" t="s">
        <v>225</v>
      </c>
      <c r="AU227" s="276" t="s">
        <v>169</v>
      </c>
      <c r="AV227" s="14" t="s">
        <v>85</v>
      </c>
      <c r="AW227" s="14" t="s">
        <v>32</v>
      </c>
      <c r="AX227" s="14" t="s">
        <v>76</v>
      </c>
      <c r="AY227" s="276" t="s">
        <v>156</v>
      </c>
    </row>
    <row r="228" spans="1:51" s="13" customFormat="1" ht="12">
      <c r="A228" s="13"/>
      <c r="B228" s="255"/>
      <c r="C228" s="256"/>
      <c r="D228" s="257" t="s">
        <v>225</v>
      </c>
      <c r="E228" s="258" t="s">
        <v>1</v>
      </c>
      <c r="F228" s="259" t="s">
        <v>737</v>
      </c>
      <c r="G228" s="256"/>
      <c r="H228" s="258" t="s">
        <v>1</v>
      </c>
      <c r="I228" s="260"/>
      <c r="J228" s="256"/>
      <c r="K228" s="256"/>
      <c r="L228" s="261"/>
      <c r="M228" s="262"/>
      <c r="N228" s="263"/>
      <c r="O228" s="263"/>
      <c r="P228" s="263"/>
      <c r="Q228" s="263"/>
      <c r="R228" s="263"/>
      <c r="S228" s="263"/>
      <c r="T228" s="264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65" t="s">
        <v>225</v>
      </c>
      <c r="AU228" s="265" t="s">
        <v>169</v>
      </c>
      <c r="AV228" s="13" t="s">
        <v>83</v>
      </c>
      <c r="AW228" s="13" t="s">
        <v>32</v>
      </c>
      <c r="AX228" s="13" t="s">
        <v>76</v>
      </c>
      <c r="AY228" s="265" t="s">
        <v>156</v>
      </c>
    </row>
    <row r="229" spans="1:51" s="14" customFormat="1" ht="12">
      <c r="A229" s="14"/>
      <c r="B229" s="266"/>
      <c r="C229" s="267"/>
      <c r="D229" s="257" t="s">
        <v>225</v>
      </c>
      <c r="E229" s="268" t="s">
        <v>1</v>
      </c>
      <c r="F229" s="269" t="s">
        <v>765</v>
      </c>
      <c r="G229" s="267"/>
      <c r="H229" s="270">
        <v>5</v>
      </c>
      <c r="I229" s="271"/>
      <c r="J229" s="267"/>
      <c r="K229" s="267"/>
      <c r="L229" s="272"/>
      <c r="M229" s="273"/>
      <c r="N229" s="274"/>
      <c r="O229" s="274"/>
      <c r="P229" s="274"/>
      <c r="Q229" s="274"/>
      <c r="R229" s="274"/>
      <c r="S229" s="274"/>
      <c r="T229" s="275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76" t="s">
        <v>225</v>
      </c>
      <c r="AU229" s="276" t="s">
        <v>169</v>
      </c>
      <c r="AV229" s="14" t="s">
        <v>85</v>
      </c>
      <c r="AW229" s="14" t="s">
        <v>32</v>
      </c>
      <c r="AX229" s="14" t="s">
        <v>76</v>
      </c>
      <c r="AY229" s="276" t="s">
        <v>156</v>
      </c>
    </row>
    <row r="230" spans="1:51" s="13" customFormat="1" ht="12">
      <c r="A230" s="13"/>
      <c r="B230" s="255"/>
      <c r="C230" s="256"/>
      <c r="D230" s="257" t="s">
        <v>225</v>
      </c>
      <c r="E230" s="258" t="s">
        <v>1</v>
      </c>
      <c r="F230" s="259" t="s">
        <v>713</v>
      </c>
      <c r="G230" s="256"/>
      <c r="H230" s="258" t="s">
        <v>1</v>
      </c>
      <c r="I230" s="260"/>
      <c r="J230" s="256"/>
      <c r="K230" s="256"/>
      <c r="L230" s="261"/>
      <c r="M230" s="262"/>
      <c r="N230" s="263"/>
      <c r="O230" s="263"/>
      <c r="P230" s="263"/>
      <c r="Q230" s="263"/>
      <c r="R230" s="263"/>
      <c r="S230" s="263"/>
      <c r="T230" s="264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5" t="s">
        <v>225</v>
      </c>
      <c r="AU230" s="265" t="s">
        <v>169</v>
      </c>
      <c r="AV230" s="13" t="s">
        <v>83</v>
      </c>
      <c r="AW230" s="13" t="s">
        <v>32</v>
      </c>
      <c r="AX230" s="13" t="s">
        <v>76</v>
      </c>
      <c r="AY230" s="265" t="s">
        <v>156</v>
      </c>
    </row>
    <row r="231" spans="1:51" s="14" customFormat="1" ht="12">
      <c r="A231" s="14"/>
      <c r="B231" s="266"/>
      <c r="C231" s="267"/>
      <c r="D231" s="257" t="s">
        <v>225</v>
      </c>
      <c r="E231" s="268" t="s">
        <v>1</v>
      </c>
      <c r="F231" s="269" t="s">
        <v>303</v>
      </c>
      <c r="G231" s="267"/>
      <c r="H231" s="270">
        <v>2.5</v>
      </c>
      <c r="I231" s="271"/>
      <c r="J231" s="267"/>
      <c r="K231" s="267"/>
      <c r="L231" s="272"/>
      <c r="M231" s="273"/>
      <c r="N231" s="274"/>
      <c r="O231" s="274"/>
      <c r="P231" s="274"/>
      <c r="Q231" s="274"/>
      <c r="R231" s="274"/>
      <c r="S231" s="274"/>
      <c r="T231" s="275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76" t="s">
        <v>225</v>
      </c>
      <c r="AU231" s="276" t="s">
        <v>169</v>
      </c>
      <c r="AV231" s="14" t="s">
        <v>85</v>
      </c>
      <c r="AW231" s="14" t="s">
        <v>32</v>
      </c>
      <c r="AX231" s="14" t="s">
        <v>76</v>
      </c>
      <c r="AY231" s="276" t="s">
        <v>156</v>
      </c>
    </row>
    <row r="232" spans="1:51" s="13" customFormat="1" ht="12">
      <c r="A232" s="13"/>
      <c r="B232" s="255"/>
      <c r="C232" s="256"/>
      <c r="D232" s="257" t="s">
        <v>225</v>
      </c>
      <c r="E232" s="258" t="s">
        <v>1</v>
      </c>
      <c r="F232" s="259" t="s">
        <v>769</v>
      </c>
      <c r="G232" s="256"/>
      <c r="H232" s="258" t="s">
        <v>1</v>
      </c>
      <c r="I232" s="260"/>
      <c r="J232" s="256"/>
      <c r="K232" s="256"/>
      <c r="L232" s="261"/>
      <c r="M232" s="262"/>
      <c r="N232" s="263"/>
      <c r="O232" s="263"/>
      <c r="P232" s="263"/>
      <c r="Q232" s="263"/>
      <c r="R232" s="263"/>
      <c r="S232" s="263"/>
      <c r="T232" s="264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65" t="s">
        <v>225</v>
      </c>
      <c r="AU232" s="265" t="s">
        <v>169</v>
      </c>
      <c r="AV232" s="13" t="s">
        <v>83</v>
      </c>
      <c r="AW232" s="13" t="s">
        <v>32</v>
      </c>
      <c r="AX232" s="13" t="s">
        <v>76</v>
      </c>
      <c r="AY232" s="265" t="s">
        <v>156</v>
      </c>
    </row>
    <row r="233" spans="1:51" s="14" customFormat="1" ht="12">
      <c r="A233" s="14"/>
      <c r="B233" s="266"/>
      <c r="C233" s="267"/>
      <c r="D233" s="257" t="s">
        <v>225</v>
      </c>
      <c r="E233" s="268" t="s">
        <v>1</v>
      </c>
      <c r="F233" s="269" t="s">
        <v>770</v>
      </c>
      <c r="G233" s="267"/>
      <c r="H233" s="270">
        <v>10.91</v>
      </c>
      <c r="I233" s="271"/>
      <c r="J233" s="267"/>
      <c r="K233" s="267"/>
      <c r="L233" s="272"/>
      <c r="M233" s="273"/>
      <c r="N233" s="274"/>
      <c r="O233" s="274"/>
      <c r="P233" s="274"/>
      <c r="Q233" s="274"/>
      <c r="R233" s="274"/>
      <c r="S233" s="274"/>
      <c r="T233" s="275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76" t="s">
        <v>225</v>
      </c>
      <c r="AU233" s="276" t="s">
        <v>169</v>
      </c>
      <c r="AV233" s="14" t="s">
        <v>85</v>
      </c>
      <c r="AW233" s="14" t="s">
        <v>32</v>
      </c>
      <c r="AX233" s="14" t="s">
        <v>76</v>
      </c>
      <c r="AY233" s="276" t="s">
        <v>156</v>
      </c>
    </row>
    <row r="234" spans="1:51" s="15" customFormat="1" ht="12">
      <c r="A234" s="15"/>
      <c r="B234" s="277"/>
      <c r="C234" s="278"/>
      <c r="D234" s="257" t="s">
        <v>225</v>
      </c>
      <c r="E234" s="279" t="s">
        <v>1</v>
      </c>
      <c r="F234" s="280" t="s">
        <v>228</v>
      </c>
      <c r="G234" s="278"/>
      <c r="H234" s="281">
        <v>24.41</v>
      </c>
      <c r="I234" s="282"/>
      <c r="J234" s="278"/>
      <c r="K234" s="278"/>
      <c r="L234" s="283"/>
      <c r="M234" s="284"/>
      <c r="N234" s="285"/>
      <c r="O234" s="285"/>
      <c r="P234" s="285"/>
      <c r="Q234" s="285"/>
      <c r="R234" s="285"/>
      <c r="S234" s="285"/>
      <c r="T234" s="286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87" t="s">
        <v>225</v>
      </c>
      <c r="AU234" s="287" t="s">
        <v>169</v>
      </c>
      <c r="AV234" s="15" t="s">
        <v>173</v>
      </c>
      <c r="AW234" s="15" t="s">
        <v>32</v>
      </c>
      <c r="AX234" s="15" t="s">
        <v>83</v>
      </c>
      <c r="AY234" s="287" t="s">
        <v>156</v>
      </c>
    </row>
    <row r="235" spans="1:65" s="2" customFormat="1" ht="24.15" customHeight="1">
      <c r="A235" s="39"/>
      <c r="B235" s="40"/>
      <c r="C235" s="227" t="s">
        <v>339</v>
      </c>
      <c r="D235" s="227" t="s">
        <v>159</v>
      </c>
      <c r="E235" s="228" t="s">
        <v>771</v>
      </c>
      <c r="F235" s="229" t="s">
        <v>772</v>
      </c>
      <c r="G235" s="230" t="s">
        <v>217</v>
      </c>
      <c r="H235" s="231">
        <v>1</v>
      </c>
      <c r="I235" s="232"/>
      <c r="J235" s="233">
        <f>ROUND(I235*H235,2)</f>
        <v>0</v>
      </c>
      <c r="K235" s="229" t="s">
        <v>218</v>
      </c>
      <c r="L235" s="45"/>
      <c r="M235" s="234" t="s">
        <v>1</v>
      </c>
      <c r="N235" s="235" t="s">
        <v>41</v>
      </c>
      <c r="O235" s="92"/>
      <c r="P235" s="236">
        <f>O235*H235</f>
        <v>0</v>
      </c>
      <c r="Q235" s="236">
        <v>0</v>
      </c>
      <c r="R235" s="236">
        <f>Q235*H235</f>
        <v>0</v>
      </c>
      <c r="S235" s="236">
        <v>0.045</v>
      </c>
      <c r="T235" s="237">
        <f>S235*H235</f>
        <v>0.045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38" t="s">
        <v>173</v>
      </c>
      <c r="AT235" s="238" t="s">
        <v>159</v>
      </c>
      <c r="AU235" s="238" t="s">
        <v>169</v>
      </c>
      <c r="AY235" s="18" t="s">
        <v>156</v>
      </c>
      <c r="BE235" s="239">
        <f>IF(N235="základní",J235,0)</f>
        <v>0</v>
      </c>
      <c r="BF235" s="239">
        <f>IF(N235="snížená",J235,0)</f>
        <v>0</v>
      </c>
      <c r="BG235" s="239">
        <f>IF(N235="zákl. přenesená",J235,0)</f>
        <v>0</v>
      </c>
      <c r="BH235" s="239">
        <f>IF(N235="sníž. přenesená",J235,0)</f>
        <v>0</v>
      </c>
      <c r="BI235" s="239">
        <f>IF(N235="nulová",J235,0)</f>
        <v>0</v>
      </c>
      <c r="BJ235" s="18" t="s">
        <v>83</v>
      </c>
      <c r="BK235" s="239">
        <f>ROUND(I235*H235,2)</f>
        <v>0</v>
      </c>
      <c r="BL235" s="18" t="s">
        <v>173</v>
      </c>
      <c r="BM235" s="238" t="s">
        <v>773</v>
      </c>
    </row>
    <row r="236" spans="1:51" s="13" customFormat="1" ht="12">
      <c r="A236" s="13"/>
      <c r="B236" s="255"/>
      <c r="C236" s="256"/>
      <c r="D236" s="257" t="s">
        <v>225</v>
      </c>
      <c r="E236" s="258" t="s">
        <v>1</v>
      </c>
      <c r="F236" s="259" t="s">
        <v>774</v>
      </c>
      <c r="G236" s="256"/>
      <c r="H236" s="258" t="s">
        <v>1</v>
      </c>
      <c r="I236" s="260"/>
      <c r="J236" s="256"/>
      <c r="K236" s="256"/>
      <c r="L236" s="261"/>
      <c r="M236" s="262"/>
      <c r="N236" s="263"/>
      <c r="O236" s="263"/>
      <c r="P236" s="263"/>
      <c r="Q236" s="263"/>
      <c r="R236" s="263"/>
      <c r="S236" s="263"/>
      <c r="T236" s="264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65" t="s">
        <v>225</v>
      </c>
      <c r="AU236" s="265" t="s">
        <v>169</v>
      </c>
      <c r="AV236" s="13" t="s">
        <v>83</v>
      </c>
      <c r="AW236" s="13" t="s">
        <v>32</v>
      </c>
      <c r="AX236" s="13" t="s">
        <v>76</v>
      </c>
      <c r="AY236" s="265" t="s">
        <v>156</v>
      </c>
    </row>
    <row r="237" spans="1:51" s="14" customFormat="1" ht="12">
      <c r="A237" s="14"/>
      <c r="B237" s="266"/>
      <c r="C237" s="267"/>
      <c r="D237" s="257" t="s">
        <v>225</v>
      </c>
      <c r="E237" s="268" t="s">
        <v>1</v>
      </c>
      <c r="F237" s="269" t="s">
        <v>83</v>
      </c>
      <c r="G237" s="267"/>
      <c r="H237" s="270">
        <v>1</v>
      </c>
      <c r="I237" s="271"/>
      <c r="J237" s="267"/>
      <c r="K237" s="267"/>
      <c r="L237" s="272"/>
      <c r="M237" s="273"/>
      <c r="N237" s="274"/>
      <c r="O237" s="274"/>
      <c r="P237" s="274"/>
      <c r="Q237" s="274"/>
      <c r="R237" s="274"/>
      <c r="S237" s="274"/>
      <c r="T237" s="275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76" t="s">
        <v>225</v>
      </c>
      <c r="AU237" s="276" t="s">
        <v>169</v>
      </c>
      <c r="AV237" s="14" t="s">
        <v>85</v>
      </c>
      <c r="AW237" s="14" t="s">
        <v>32</v>
      </c>
      <c r="AX237" s="14" t="s">
        <v>76</v>
      </c>
      <c r="AY237" s="276" t="s">
        <v>156</v>
      </c>
    </row>
    <row r="238" spans="1:51" s="15" customFormat="1" ht="12">
      <c r="A238" s="15"/>
      <c r="B238" s="277"/>
      <c r="C238" s="278"/>
      <c r="D238" s="257" t="s">
        <v>225</v>
      </c>
      <c r="E238" s="279" t="s">
        <v>1</v>
      </c>
      <c r="F238" s="280" t="s">
        <v>228</v>
      </c>
      <c r="G238" s="278"/>
      <c r="H238" s="281">
        <v>1</v>
      </c>
      <c r="I238" s="282"/>
      <c r="J238" s="278"/>
      <c r="K238" s="278"/>
      <c r="L238" s="283"/>
      <c r="M238" s="284"/>
      <c r="N238" s="285"/>
      <c r="O238" s="285"/>
      <c r="P238" s="285"/>
      <c r="Q238" s="285"/>
      <c r="R238" s="285"/>
      <c r="S238" s="285"/>
      <c r="T238" s="286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87" t="s">
        <v>225</v>
      </c>
      <c r="AU238" s="287" t="s">
        <v>169</v>
      </c>
      <c r="AV238" s="15" t="s">
        <v>173</v>
      </c>
      <c r="AW238" s="15" t="s">
        <v>32</v>
      </c>
      <c r="AX238" s="15" t="s">
        <v>83</v>
      </c>
      <c r="AY238" s="287" t="s">
        <v>156</v>
      </c>
    </row>
    <row r="239" spans="1:65" s="2" customFormat="1" ht="37.8" customHeight="1">
      <c r="A239" s="39"/>
      <c r="B239" s="40"/>
      <c r="C239" s="227" t="s">
        <v>344</v>
      </c>
      <c r="D239" s="227" t="s">
        <v>159</v>
      </c>
      <c r="E239" s="228" t="s">
        <v>775</v>
      </c>
      <c r="F239" s="229" t="s">
        <v>776</v>
      </c>
      <c r="G239" s="230" t="s">
        <v>237</v>
      </c>
      <c r="H239" s="231">
        <v>547</v>
      </c>
      <c r="I239" s="232"/>
      <c r="J239" s="233">
        <f>ROUND(I239*H239,2)</f>
        <v>0</v>
      </c>
      <c r="K239" s="229" t="s">
        <v>218</v>
      </c>
      <c r="L239" s="45"/>
      <c r="M239" s="234" t="s">
        <v>1</v>
      </c>
      <c r="N239" s="235" t="s">
        <v>41</v>
      </c>
      <c r="O239" s="92"/>
      <c r="P239" s="236">
        <f>O239*H239</f>
        <v>0</v>
      </c>
      <c r="Q239" s="236">
        <v>0</v>
      </c>
      <c r="R239" s="236">
        <f>Q239*H239</f>
        <v>0</v>
      </c>
      <c r="S239" s="236">
        <v>0.016</v>
      </c>
      <c r="T239" s="237">
        <f>S239*H239</f>
        <v>8.752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38" t="s">
        <v>173</v>
      </c>
      <c r="AT239" s="238" t="s">
        <v>159</v>
      </c>
      <c r="AU239" s="238" t="s">
        <v>169</v>
      </c>
      <c r="AY239" s="18" t="s">
        <v>156</v>
      </c>
      <c r="BE239" s="239">
        <f>IF(N239="základní",J239,0)</f>
        <v>0</v>
      </c>
      <c r="BF239" s="239">
        <f>IF(N239="snížená",J239,0)</f>
        <v>0</v>
      </c>
      <c r="BG239" s="239">
        <f>IF(N239="zákl. přenesená",J239,0)</f>
        <v>0</v>
      </c>
      <c r="BH239" s="239">
        <f>IF(N239="sníž. přenesená",J239,0)</f>
        <v>0</v>
      </c>
      <c r="BI239" s="239">
        <f>IF(N239="nulová",J239,0)</f>
        <v>0</v>
      </c>
      <c r="BJ239" s="18" t="s">
        <v>83</v>
      </c>
      <c r="BK239" s="239">
        <f>ROUND(I239*H239,2)</f>
        <v>0</v>
      </c>
      <c r="BL239" s="18" t="s">
        <v>173</v>
      </c>
      <c r="BM239" s="238" t="s">
        <v>777</v>
      </c>
    </row>
    <row r="240" spans="1:51" s="13" customFormat="1" ht="12">
      <c r="A240" s="13"/>
      <c r="B240" s="255"/>
      <c r="C240" s="256"/>
      <c r="D240" s="257" t="s">
        <v>225</v>
      </c>
      <c r="E240" s="258" t="s">
        <v>1</v>
      </c>
      <c r="F240" s="259" t="s">
        <v>778</v>
      </c>
      <c r="G240" s="256"/>
      <c r="H240" s="258" t="s">
        <v>1</v>
      </c>
      <c r="I240" s="260"/>
      <c r="J240" s="256"/>
      <c r="K240" s="256"/>
      <c r="L240" s="261"/>
      <c r="M240" s="262"/>
      <c r="N240" s="263"/>
      <c r="O240" s="263"/>
      <c r="P240" s="263"/>
      <c r="Q240" s="263"/>
      <c r="R240" s="263"/>
      <c r="S240" s="263"/>
      <c r="T240" s="264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65" t="s">
        <v>225</v>
      </c>
      <c r="AU240" s="265" t="s">
        <v>169</v>
      </c>
      <c r="AV240" s="13" t="s">
        <v>83</v>
      </c>
      <c r="AW240" s="13" t="s">
        <v>32</v>
      </c>
      <c r="AX240" s="13" t="s">
        <v>76</v>
      </c>
      <c r="AY240" s="265" t="s">
        <v>156</v>
      </c>
    </row>
    <row r="241" spans="1:51" s="14" customFormat="1" ht="12">
      <c r="A241" s="14"/>
      <c r="B241" s="266"/>
      <c r="C241" s="267"/>
      <c r="D241" s="257" t="s">
        <v>225</v>
      </c>
      <c r="E241" s="268" t="s">
        <v>1</v>
      </c>
      <c r="F241" s="269" t="s">
        <v>779</v>
      </c>
      <c r="G241" s="267"/>
      <c r="H241" s="270">
        <v>425</v>
      </c>
      <c r="I241" s="271"/>
      <c r="J241" s="267"/>
      <c r="K241" s="267"/>
      <c r="L241" s="272"/>
      <c r="M241" s="273"/>
      <c r="N241" s="274"/>
      <c r="O241" s="274"/>
      <c r="P241" s="274"/>
      <c r="Q241" s="274"/>
      <c r="R241" s="274"/>
      <c r="S241" s="274"/>
      <c r="T241" s="275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76" t="s">
        <v>225</v>
      </c>
      <c r="AU241" s="276" t="s">
        <v>169</v>
      </c>
      <c r="AV241" s="14" t="s">
        <v>85</v>
      </c>
      <c r="AW241" s="14" t="s">
        <v>32</v>
      </c>
      <c r="AX241" s="14" t="s">
        <v>76</v>
      </c>
      <c r="AY241" s="276" t="s">
        <v>156</v>
      </c>
    </row>
    <row r="242" spans="1:51" s="13" customFormat="1" ht="12">
      <c r="A242" s="13"/>
      <c r="B242" s="255"/>
      <c r="C242" s="256"/>
      <c r="D242" s="257" t="s">
        <v>225</v>
      </c>
      <c r="E242" s="258" t="s">
        <v>1</v>
      </c>
      <c r="F242" s="259" t="s">
        <v>780</v>
      </c>
      <c r="G242" s="256"/>
      <c r="H242" s="258" t="s">
        <v>1</v>
      </c>
      <c r="I242" s="260"/>
      <c r="J242" s="256"/>
      <c r="K242" s="256"/>
      <c r="L242" s="261"/>
      <c r="M242" s="262"/>
      <c r="N242" s="263"/>
      <c r="O242" s="263"/>
      <c r="P242" s="263"/>
      <c r="Q242" s="263"/>
      <c r="R242" s="263"/>
      <c r="S242" s="263"/>
      <c r="T242" s="264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65" t="s">
        <v>225</v>
      </c>
      <c r="AU242" s="265" t="s">
        <v>169</v>
      </c>
      <c r="AV242" s="13" t="s">
        <v>83</v>
      </c>
      <c r="AW242" s="13" t="s">
        <v>32</v>
      </c>
      <c r="AX242" s="13" t="s">
        <v>76</v>
      </c>
      <c r="AY242" s="265" t="s">
        <v>156</v>
      </c>
    </row>
    <row r="243" spans="1:51" s="14" customFormat="1" ht="12">
      <c r="A243" s="14"/>
      <c r="B243" s="266"/>
      <c r="C243" s="267"/>
      <c r="D243" s="257" t="s">
        <v>225</v>
      </c>
      <c r="E243" s="268" t="s">
        <v>1</v>
      </c>
      <c r="F243" s="269" t="s">
        <v>781</v>
      </c>
      <c r="G243" s="267"/>
      <c r="H243" s="270">
        <v>75</v>
      </c>
      <c r="I243" s="271"/>
      <c r="J243" s="267"/>
      <c r="K243" s="267"/>
      <c r="L243" s="272"/>
      <c r="M243" s="273"/>
      <c r="N243" s="274"/>
      <c r="O243" s="274"/>
      <c r="P243" s="274"/>
      <c r="Q243" s="274"/>
      <c r="R243" s="274"/>
      <c r="S243" s="274"/>
      <c r="T243" s="275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76" t="s">
        <v>225</v>
      </c>
      <c r="AU243" s="276" t="s">
        <v>169</v>
      </c>
      <c r="AV243" s="14" t="s">
        <v>85</v>
      </c>
      <c r="AW243" s="14" t="s">
        <v>32</v>
      </c>
      <c r="AX243" s="14" t="s">
        <v>76</v>
      </c>
      <c r="AY243" s="276" t="s">
        <v>156</v>
      </c>
    </row>
    <row r="244" spans="1:51" s="13" customFormat="1" ht="12">
      <c r="A244" s="13"/>
      <c r="B244" s="255"/>
      <c r="C244" s="256"/>
      <c r="D244" s="257" t="s">
        <v>225</v>
      </c>
      <c r="E244" s="258" t="s">
        <v>1</v>
      </c>
      <c r="F244" s="259" t="s">
        <v>782</v>
      </c>
      <c r="G244" s="256"/>
      <c r="H244" s="258" t="s">
        <v>1</v>
      </c>
      <c r="I244" s="260"/>
      <c r="J244" s="256"/>
      <c r="K244" s="256"/>
      <c r="L244" s="261"/>
      <c r="M244" s="262"/>
      <c r="N244" s="263"/>
      <c r="O244" s="263"/>
      <c r="P244" s="263"/>
      <c r="Q244" s="263"/>
      <c r="R244" s="263"/>
      <c r="S244" s="263"/>
      <c r="T244" s="264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65" t="s">
        <v>225</v>
      </c>
      <c r="AU244" s="265" t="s">
        <v>169</v>
      </c>
      <c r="AV244" s="13" t="s">
        <v>83</v>
      </c>
      <c r="AW244" s="13" t="s">
        <v>32</v>
      </c>
      <c r="AX244" s="13" t="s">
        <v>76</v>
      </c>
      <c r="AY244" s="265" t="s">
        <v>156</v>
      </c>
    </row>
    <row r="245" spans="1:51" s="14" customFormat="1" ht="12">
      <c r="A245" s="14"/>
      <c r="B245" s="266"/>
      <c r="C245" s="267"/>
      <c r="D245" s="257" t="s">
        <v>225</v>
      </c>
      <c r="E245" s="268" t="s">
        <v>1</v>
      </c>
      <c r="F245" s="269" t="s">
        <v>256</v>
      </c>
      <c r="G245" s="267"/>
      <c r="H245" s="270">
        <v>7</v>
      </c>
      <c r="I245" s="271"/>
      <c r="J245" s="267"/>
      <c r="K245" s="267"/>
      <c r="L245" s="272"/>
      <c r="M245" s="273"/>
      <c r="N245" s="274"/>
      <c r="O245" s="274"/>
      <c r="P245" s="274"/>
      <c r="Q245" s="274"/>
      <c r="R245" s="274"/>
      <c r="S245" s="274"/>
      <c r="T245" s="275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76" t="s">
        <v>225</v>
      </c>
      <c r="AU245" s="276" t="s">
        <v>169</v>
      </c>
      <c r="AV245" s="14" t="s">
        <v>85</v>
      </c>
      <c r="AW245" s="14" t="s">
        <v>32</v>
      </c>
      <c r="AX245" s="14" t="s">
        <v>76</v>
      </c>
      <c r="AY245" s="276" t="s">
        <v>156</v>
      </c>
    </row>
    <row r="246" spans="1:51" s="13" customFormat="1" ht="12">
      <c r="A246" s="13"/>
      <c r="B246" s="255"/>
      <c r="C246" s="256"/>
      <c r="D246" s="257" t="s">
        <v>225</v>
      </c>
      <c r="E246" s="258" t="s">
        <v>1</v>
      </c>
      <c r="F246" s="259" t="s">
        <v>783</v>
      </c>
      <c r="G246" s="256"/>
      <c r="H246" s="258" t="s">
        <v>1</v>
      </c>
      <c r="I246" s="260"/>
      <c r="J246" s="256"/>
      <c r="K246" s="256"/>
      <c r="L246" s="261"/>
      <c r="M246" s="262"/>
      <c r="N246" s="263"/>
      <c r="O246" s="263"/>
      <c r="P246" s="263"/>
      <c r="Q246" s="263"/>
      <c r="R246" s="263"/>
      <c r="S246" s="263"/>
      <c r="T246" s="264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65" t="s">
        <v>225</v>
      </c>
      <c r="AU246" s="265" t="s">
        <v>169</v>
      </c>
      <c r="AV246" s="13" t="s">
        <v>83</v>
      </c>
      <c r="AW246" s="13" t="s">
        <v>32</v>
      </c>
      <c r="AX246" s="13" t="s">
        <v>76</v>
      </c>
      <c r="AY246" s="265" t="s">
        <v>156</v>
      </c>
    </row>
    <row r="247" spans="1:51" s="14" customFormat="1" ht="12">
      <c r="A247" s="14"/>
      <c r="B247" s="266"/>
      <c r="C247" s="267"/>
      <c r="D247" s="257" t="s">
        <v>225</v>
      </c>
      <c r="E247" s="268" t="s">
        <v>1</v>
      </c>
      <c r="F247" s="269" t="s">
        <v>344</v>
      </c>
      <c r="G247" s="267"/>
      <c r="H247" s="270">
        <v>18</v>
      </c>
      <c r="I247" s="271"/>
      <c r="J247" s="267"/>
      <c r="K247" s="267"/>
      <c r="L247" s="272"/>
      <c r="M247" s="273"/>
      <c r="N247" s="274"/>
      <c r="O247" s="274"/>
      <c r="P247" s="274"/>
      <c r="Q247" s="274"/>
      <c r="R247" s="274"/>
      <c r="S247" s="274"/>
      <c r="T247" s="275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76" t="s">
        <v>225</v>
      </c>
      <c r="AU247" s="276" t="s">
        <v>169</v>
      </c>
      <c r="AV247" s="14" t="s">
        <v>85</v>
      </c>
      <c r="AW247" s="14" t="s">
        <v>32</v>
      </c>
      <c r="AX247" s="14" t="s">
        <v>76</v>
      </c>
      <c r="AY247" s="276" t="s">
        <v>156</v>
      </c>
    </row>
    <row r="248" spans="1:51" s="13" customFormat="1" ht="12">
      <c r="A248" s="13"/>
      <c r="B248" s="255"/>
      <c r="C248" s="256"/>
      <c r="D248" s="257" t="s">
        <v>225</v>
      </c>
      <c r="E248" s="258" t="s">
        <v>1</v>
      </c>
      <c r="F248" s="259" t="s">
        <v>75</v>
      </c>
      <c r="G248" s="256"/>
      <c r="H248" s="258" t="s">
        <v>1</v>
      </c>
      <c r="I248" s="260"/>
      <c r="J248" s="256"/>
      <c r="K248" s="256"/>
      <c r="L248" s="261"/>
      <c r="M248" s="262"/>
      <c r="N248" s="263"/>
      <c r="O248" s="263"/>
      <c r="P248" s="263"/>
      <c r="Q248" s="263"/>
      <c r="R248" s="263"/>
      <c r="S248" s="263"/>
      <c r="T248" s="264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65" t="s">
        <v>225</v>
      </c>
      <c r="AU248" s="265" t="s">
        <v>169</v>
      </c>
      <c r="AV248" s="13" t="s">
        <v>83</v>
      </c>
      <c r="AW248" s="13" t="s">
        <v>32</v>
      </c>
      <c r="AX248" s="13" t="s">
        <v>76</v>
      </c>
      <c r="AY248" s="265" t="s">
        <v>156</v>
      </c>
    </row>
    <row r="249" spans="1:51" s="14" customFormat="1" ht="12">
      <c r="A249" s="14"/>
      <c r="B249" s="266"/>
      <c r="C249" s="267"/>
      <c r="D249" s="257" t="s">
        <v>225</v>
      </c>
      <c r="E249" s="268" t="s">
        <v>1</v>
      </c>
      <c r="F249" s="269" t="s">
        <v>386</v>
      </c>
      <c r="G249" s="267"/>
      <c r="H249" s="270">
        <v>22</v>
      </c>
      <c r="I249" s="271"/>
      <c r="J249" s="267"/>
      <c r="K249" s="267"/>
      <c r="L249" s="272"/>
      <c r="M249" s="273"/>
      <c r="N249" s="274"/>
      <c r="O249" s="274"/>
      <c r="P249" s="274"/>
      <c r="Q249" s="274"/>
      <c r="R249" s="274"/>
      <c r="S249" s="274"/>
      <c r="T249" s="275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76" t="s">
        <v>225</v>
      </c>
      <c r="AU249" s="276" t="s">
        <v>169</v>
      </c>
      <c r="AV249" s="14" t="s">
        <v>85</v>
      </c>
      <c r="AW249" s="14" t="s">
        <v>32</v>
      </c>
      <c r="AX249" s="14" t="s">
        <v>76</v>
      </c>
      <c r="AY249" s="276" t="s">
        <v>156</v>
      </c>
    </row>
    <row r="250" spans="1:51" s="15" customFormat="1" ht="12">
      <c r="A250" s="15"/>
      <c r="B250" s="277"/>
      <c r="C250" s="278"/>
      <c r="D250" s="257" t="s">
        <v>225</v>
      </c>
      <c r="E250" s="279" t="s">
        <v>1</v>
      </c>
      <c r="F250" s="280" t="s">
        <v>228</v>
      </c>
      <c r="G250" s="278"/>
      <c r="H250" s="281">
        <v>547</v>
      </c>
      <c r="I250" s="282"/>
      <c r="J250" s="278"/>
      <c r="K250" s="278"/>
      <c r="L250" s="283"/>
      <c r="M250" s="284"/>
      <c r="N250" s="285"/>
      <c r="O250" s="285"/>
      <c r="P250" s="285"/>
      <c r="Q250" s="285"/>
      <c r="R250" s="285"/>
      <c r="S250" s="285"/>
      <c r="T250" s="286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T250" s="287" t="s">
        <v>225</v>
      </c>
      <c r="AU250" s="287" t="s">
        <v>169</v>
      </c>
      <c r="AV250" s="15" t="s">
        <v>173</v>
      </c>
      <c r="AW250" s="15" t="s">
        <v>32</v>
      </c>
      <c r="AX250" s="15" t="s">
        <v>83</v>
      </c>
      <c r="AY250" s="287" t="s">
        <v>156</v>
      </c>
    </row>
    <row r="251" spans="1:65" s="2" customFormat="1" ht="21.75" customHeight="1">
      <c r="A251" s="39"/>
      <c r="B251" s="40"/>
      <c r="C251" s="227" t="s">
        <v>349</v>
      </c>
      <c r="D251" s="227" t="s">
        <v>159</v>
      </c>
      <c r="E251" s="228" t="s">
        <v>784</v>
      </c>
      <c r="F251" s="229" t="s">
        <v>785</v>
      </c>
      <c r="G251" s="230" t="s">
        <v>237</v>
      </c>
      <c r="H251" s="231">
        <v>13.545</v>
      </c>
      <c r="I251" s="232"/>
      <c r="J251" s="233">
        <f>ROUND(I251*H251,2)</f>
        <v>0</v>
      </c>
      <c r="K251" s="229" t="s">
        <v>218</v>
      </c>
      <c r="L251" s="45"/>
      <c r="M251" s="234" t="s">
        <v>1</v>
      </c>
      <c r="N251" s="235" t="s">
        <v>41</v>
      </c>
      <c r="O251" s="92"/>
      <c r="P251" s="236">
        <f>O251*H251</f>
        <v>0</v>
      </c>
      <c r="Q251" s="236">
        <v>0</v>
      </c>
      <c r="R251" s="236">
        <f>Q251*H251</f>
        <v>0</v>
      </c>
      <c r="S251" s="236">
        <v>0.014</v>
      </c>
      <c r="T251" s="237">
        <f>S251*H251</f>
        <v>0.18963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38" t="s">
        <v>173</v>
      </c>
      <c r="AT251" s="238" t="s">
        <v>159</v>
      </c>
      <c r="AU251" s="238" t="s">
        <v>169</v>
      </c>
      <c r="AY251" s="18" t="s">
        <v>156</v>
      </c>
      <c r="BE251" s="239">
        <f>IF(N251="základní",J251,0)</f>
        <v>0</v>
      </c>
      <c r="BF251" s="239">
        <f>IF(N251="snížená",J251,0)</f>
        <v>0</v>
      </c>
      <c r="BG251" s="239">
        <f>IF(N251="zákl. přenesená",J251,0)</f>
        <v>0</v>
      </c>
      <c r="BH251" s="239">
        <f>IF(N251="sníž. přenesená",J251,0)</f>
        <v>0</v>
      </c>
      <c r="BI251" s="239">
        <f>IF(N251="nulová",J251,0)</f>
        <v>0</v>
      </c>
      <c r="BJ251" s="18" t="s">
        <v>83</v>
      </c>
      <c r="BK251" s="239">
        <f>ROUND(I251*H251,2)</f>
        <v>0</v>
      </c>
      <c r="BL251" s="18" t="s">
        <v>173</v>
      </c>
      <c r="BM251" s="238" t="s">
        <v>786</v>
      </c>
    </row>
    <row r="252" spans="1:51" s="13" customFormat="1" ht="12">
      <c r="A252" s="13"/>
      <c r="B252" s="255"/>
      <c r="C252" s="256"/>
      <c r="D252" s="257" t="s">
        <v>225</v>
      </c>
      <c r="E252" s="258" t="s">
        <v>1</v>
      </c>
      <c r="F252" s="259" t="s">
        <v>787</v>
      </c>
      <c r="G252" s="256"/>
      <c r="H252" s="258" t="s">
        <v>1</v>
      </c>
      <c r="I252" s="260"/>
      <c r="J252" s="256"/>
      <c r="K252" s="256"/>
      <c r="L252" s="261"/>
      <c r="M252" s="262"/>
      <c r="N252" s="263"/>
      <c r="O252" s="263"/>
      <c r="P252" s="263"/>
      <c r="Q252" s="263"/>
      <c r="R252" s="263"/>
      <c r="S252" s="263"/>
      <c r="T252" s="264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65" t="s">
        <v>225</v>
      </c>
      <c r="AU252" s="265" t="s">
        <v>169</v>
      </c>
      <c r="AV252" s="13" t="s">
        <v>83</v>
      </c>
      <c r="AW252" s="13" t="s">
        <v>32</v>
      </c>
      <c r="AX252" s="13" t="s">
        <v>76</v>
      </c>
      <c r="AY252" s="265" t="s">
        <v>156</v>
      </c>
    </row>
    <row r="253" spans="1:51" s="14" customFormat="1" ht="12">
      <c r="A253" s="14"/>
      <c r="B253" s="266"/>
      <c r="C253" s="267"/>
      <c r="D253" s="257" t="s">
        <v>225</v>
      </c>
      <c r="E253" s="268" t="s">
        <v>1</v>
      </c>
      <c r="F253" s="269" t="s">
        <v>788</v>
      </c>
      <c r="G253" s="267"/>
      <c r="H253" s="270">
        <v>13.545</v>
      </c>
      <c r="I253" s="271"/>
      <c r="J253" s="267"/>
      <c r="K253" s="267"/>
      <c r="L253" s="272"/>
      <c r="M253" s="273"/>
      <c r="N253" s="274"/>
      <c r="O253" s="274"/>
      <c r="P253" s="274"/>
      <c r="Q253" s="274"/>
      <c r="R253" s="274"/>
      <c r="S253" s="274"/>
      <c r="T253" s="275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76" t="s">
        <v>225</v>
      </c>
      <c r="AU253" s="276" t="s">
        <v>169</v>
      </c>
      <c r="AV253" s="14" t="s">
        <v>85</v>
      </c>
      <c r="AW253" s="14" t="s">
        <v>32</v>
      </c>
      <c r="AX253" s="14" t="s">
        <v>76</v>
      </c>
      <c r="AY253" s="276" t="s">
        <v>156</v>
      </c>
    </row>
    <row r="254" spans="1:51" s="15" customFormat="1" ht="12">
      <c r="A254" s="15"/>
      <c r="B254" s="277"/>
      <c r="C254" s="278"/>
      <c r="D254" s="257" t="s">
        <v>225</v>
      </c>
      <c r="E254" s="279" t="s">
        <v>1</v>
      </c>
      <c r="F254" s="280" t="s">
        <v>228</v>
      </c>
      <c r="G254" s="278"/>
      <c r="H254" s="281">
        <v>13.545</v>
      </c>
      <c r="I254" s="282"/>
      <c r="J254" s="278"/>
      <c r="K254" s="278"/>
      <c r="L254" s="283"/>
      <c r="M254" s="284"/>
      <c r="N254" s="285"/>
      <c r="O254" s="285"/>
      <c r="P254" s="285"/>
      <c r="Q254" s="285"/>
      <c r="R254" s="285"/>
      <c r="S254" s="285"/>
      <c r="T254" s="286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287" t="s">
        <v>225</v>
      </c>
      <c r="AU254" s="287" t="s">
        <v>169</v>
      </c>
      <c r="AV254" s="15" t="s">
        <v>173</v>
      </c>
      <c r="AW254" s="15" t="s">
        <v>32</v>
      </c>
      <c r="AX254" s="15" t="s">
        <v>83</v>
      </c>
      <c r="AY254" s="287" t="s">
        <v>156</v>
      </c>
    </row>
    <row r="255" spans="1:65" s="2" customFormat="1" ht="24.15" customHeight="1">
      <c r="A255" s="39"/>
      <c r="B255" s="40"/>
      <c r="C255" s="227" t="s">
        <v>354</v>
      </c>
      <c r="D255" s="227" t="s">
        <v>159</v>
      </c>
      <c r="E255" s="228" t="s">
        <v>789</v>
      </c>
      <c r="F255" s="229" t="s">
        <v>790</v>
      </c>
      <c r="G255" s="230" t="s">
        <v>237</v>
      </c>
      <c r="H255" s="231">
        <v>2.64</v>
      </c>
      <c r="I255" s="232"/>
      <c r="J255" s="233">
        <f>ROUND(I255*H255,2)</f>
        <v>0</v>
      </c>
      <c r="K255" s="229" t="s">
        <v>218</v>
      </c>
      <c r="L255" s="45"/>
      <c r="M255" s="234" t="s">
        <v>1</v>
      </c>
      <c r="N255" s="235" t="s">
        <v>41</v>
      </c>
      <c r="O255" s="92"/>
      <c r="P255" s="236">
        <f>O255*H255</f>
        <v>0</v>
      </c>
      <c r="Q255" s="236">
        <v>0</v>
      </c>
      <c r="R255" s="236">
        <f>Q255*H255</f>
        <v>0</v>
      </c>
      <c r="S255" s="236">
        <v>0.089</v>
      </c>
      <c r="T255" s="237">
        <f>S255*H255</f>
        <v>0.23496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38" t="s">
        <v>173</v>
      </c>
      <c r="AT255" s="238" t="s">
        <v>159</v>
      </c>
      <c r="AU255" s="238" t="s">
        <v>169</v>
      </c>
      <c r="AY255" s="18" t="s">
        <v>156</v>
      </c>
      <c r="BE255" s="239">
        <f>IF(N255="základní",J255,0)</f>
        <v>0</v>
      </c>
      <c r="BF255" s="239">
        <f>IF(N255="snížená",J255,0)</f>
        <v>0</v>
      </c>
      <c r="BG255" s="239">
        <f>IF(N255="zákl. přenesená",J255,0)</f>
        <v>0</v>
      </c>
      <c r="BH255" s="239">
        <f>IF(N255="sníž. přenesená",J255,0)</f>
        <v>0</v>
      </c>
      <c r="BI255" s="239">
        <f>IF(N255="nulová",J255,0)</f>
        <v>0</v>
      </c>
      <c r="BJ255" s="18" t="s">
        <v>83</v>
      </c>
      <c r="BK255" s="239">
        <f>ROUND(I255*H255,2)</f>
        <v>0</v>
      </c>
      <c r="BL255" s="18" t="s">
        <v>173</v>
      </c>
      <c r="BM255" s="238" t="s">
        <v>791</v>
      </c>
    </row>
    <row r="256" spans="1:51" s="13" customFormat="1" ht="12">
      <c r="A256" s="13"/>
      <c r="B256" s="255"/>
      <c r="C256" s="256"/>
      <c r="D256" s="257" t="s">
        <v>225</v>
      </c>
      <c r="E256" s="258" t="s">
        <v>1</v>
      </c>
      <c r="F256" s="259" t="s">
        <v>691</v>
      </c>
      <c r="G256" s="256"/>
      <c r="H256" s="258" t="s">
        <v>1</v>
      </c>
      <c r="I256" s="260"/>
      <c r="J256" s="256"/>
      <c r="K256" s="256"/>
      <c r="L256" s="261"/>
      <c r="M256" s="262"/>
      <c r="N256" s="263"/>
      <c r="O256" s="263"/>
      <c r="P256" s="263"/>
      <c r="Q256" s="263"/>
      <c r="R256" s="263"/>
      <c r="S256" s="263"/>
      <c r="T256" s="264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65" t="s">
        <v>225</v>
      </c>
      <c r="AU256" s="265" t="s">
        <v>169</v>
      </c>
      <c r="AV256" s="13" t="s">
        <v>83</v>
      </c>
      <c r="AW256" s="13" t="s">
        <v>32</v>
      </c>
      <c r="AX256" s="13" t="s">
        <v>76</v>
      </c>
      <c r="AY256" s="265" t="s">
        <v>156</v>
      </c>
    </row>
    <row r="257" spans="1:51" s="14" customFormat="1" ht="12">
      <c r="A257" s="14"/>
      <c r="B257" s="266"/>
      <c r="C257" s="267"/>
      <c r="D257" s="257" t="s">
        <v>225</v>
      </c>
      <c r="E257" s="268" t="s">
        <v>1</v>
      </c>
      <c r="F257" s="269" t="s">
        <v>792</v>
      </c>
      <c r="G257" s="267"/>
      <c r="H257" s="270">
        <v>2.64</v>
      </c>
      <c r="I257" s="271"/>
      <c r="J257" s="267"/>
      <c r="K257" s="267"/>
      <c r="L257" s="272"/>
      <c r="M257" s="273"/>
      <c r="N257" s="274"/>
      <c r="O257" s="274"/>
      <c r="P257" s="274"/>
      <c r="Q257" s="274"/>
      <c r="R257" s="274"/>
      <c r="S257" s="274"/>
      <c r="T257" s="275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76" t="s">
        <v>225</v>
      </c>
      <c r="AU257" s="276" t="s">
        <v>169</v>
      </c>
      <c r="AV257" s="14" t="s">
        <v>85</v>
      </c>
      <c r="AW257" s="14" t="s">
        <v>32</v>
      </c>
      <c r="AX257" s="14" t="s">
        <v>76</v>
      </c>
      <c r="AY257" s="276" t="s">
        <v>156</v>
      </c>
    </row>
    <row r="258" spans="1:51" s="15" customFormat="1" ht="12">
      <c r="A258" s="15"/>
      <c r="B258" s="277"/>
      <c r="C258" s="278"/>
      <c r="D258" s="257" t="s">
        <v>225</v>
      </c>
      <c r="E258" s="279" t="s">
        <v>1</v>
      </c>
      <c r="F258" s="280" t="s">
        <v>228</v>
      </c>
      <c r="G258" s="278"/>
      <c r="H258" s="281">
        <v>2.64</v>
      </c>
      <c r="I258" s="282"/>
      <c r="J258" s="278"/>
      <c r="K258" s="278"/>
      <c r="L258" s="283"/>
      <c r="M258" s="284"/>
      <c r="N258" s="285"/>
      <c r="O258" s="285"/>
      <c r="P258" s="285"/>
      <c r="Q258" s="285"/>
      <c r="R258" s="285"/>
      <c r="S258" s="285"/>
      <c r="T258" s="286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T258" s="287" t="s">
        <v>225</v>
      </c>
      <c r="AU258" s="287" t="s">
        <v>169</v>
      </c>
      <c r="AV258" s="15" t="s">
        <v>173</v>
      </c>
      <c r="AW258" s="15" t="s">
        <v>32</v>
      </c>
      <c r="AX258" s="15" t="s">
        <v>83</v>
      </c>
      <c r="AY258" s="287" t="s">
        <v>156</v>
      </c>
    </row>
    <row r="259" spans="1:65" s="2" customFormat="1" ht="24.15" customHeight="1">
      <c r="A259" s="39"/>
      <c r="B259" s="40"/>
      <c r="C259" s="227" t="s">
        <v>7</v>
      </c>
      <c r="D259" s="227" t="s">
        <v>159</v>
      </c>
      <c r="E259" s="228" t="s">
        <v>793</v>
      </c>
      <c r="F259" s="229" t="s">
        <v>794</v>
      </c>
      <c r="G259" s="230" t="s">
        <v>237</v>
      </c>
      <c r="H259" s="231">
        <v>8</v>
      </c>
      <c r="I259" s="232"/>
      <c r="J259" s="233">
        <f>ROUND(I259*H259,2)</f>
        <v>0</v>
      </c>
      <c r="K259" s="229" t="s">
        <v>218</v>
      </c>
      <c r="L259" s="45"/>
      <c r="M259" s="234" t="s">
        <v>1</v>
      </c>
      <c r="N259" s="235" t="s">
        <v>41</v>
      </c>
      <c r="O259" s="92"/>
      <c r="P259" s="236">
        <f>O259*H259</f>
        <v>0</v>
      </c>
      <c r="Q259" s="236">
        <v>0</v>
      </c>
      <c r="R259" s="236">
        <f>Q259*H259</f>
        <v>0</v>
      </c>
      <c r="S259" s="236">
        <v>0.0233</v>
      </c>
      <c r="T259" s="237">
        <f>S259*H259</f>
        <v>0.1864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38" t="s">
        <v>173</v>
      </c>
      <c r="AT259" s="238" t="s">
        <v>159</v>
      </c>
      <c r="AU259" s="238" t="s">
        <v>169</v>
      </c>
      <c r="AY259" s="18" t="s">
        <v>156</v>
      </c>
      <c r="BE259" s="239">
        <f>IF(N259="základní",J259,0)</f>
        <v>0</v>
      </c>
      <c r="BF259" s="239">
        <f>IF(N259="snížená",J259,0)</f>
        <v>0</v>
      </c>
      <c r="BG259" s="239">
        <f>IF(N259="zákl. přenesená",J259,0)</f>
        <v>0</v>
      </c>
      <c r="BH259" s="239">
        <f>IF(N259="sníž. přenesená",J259,0)</f>
        <v>0</v>
      </c>
      <c r="BI259" s="239">
        <f>IF(N259="nulová",J259,0)</f>
        <v>0</v>
      </c>
      <c r="BJ259" s="18" t="s">
        <v>83</v>
      </c>
      <c r="BK259" s="239">
        <f>ROUND(I259*H259,2)</f>
        <v>0</v>
      </c>
      <c r="BL259" s="18" t="s">
        <v>173</v>
      </c>
      <c r="BM259" s="238" t="s">
        <v>795</v>
      </c>
    </row>
    <row r="260" spans="1:51" s="13" customFormat="1" ht="12">
      <c r="A260" s="13"/>
      <c r="B260" s="255"/>
      <c r="C260" s="256"/>
      <c r="D260" s="257" t="s">
        <v>225</v>
      </c>
      <c r="E260" s="258" t="s">
        <v>1</v>
      </c>
      <c r="F260" s="259" t="s">
        <v>744</v>
      </c>
      <c r="G260" s="256"/>
      <c r="H260" s="258" t="s">
        <v>1</v>
      </c>
      <c r="I260" s="260"/>
      <c r="J260" s="256"/>
      <c r="K260" s="256"/>
      <c r="L260" s="261"/>
      <c r="M260" s="262"/>
      <c r="N260" s="263"/>
      <c r="O260" s="263"/>
      <c r="P260" s="263"/>
      <c r="Q260" s="263"/>
      <c r="R260" s="263"/>
      <c r="S260" s="263"/>
      <c r="T260" s="264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65" t="s">
        <v>225</v>
      </c>
      <c r="AU260" s="265" t="s">
        <v>169</v>
      </c>
      <c r="AV260" s="13" t="s">
        <v>83</v>
      </c>
      <c r="AW260" s="13" t="s">
        <v>32</v>
      </c>
      <c r="AX260" s="13" t="s">
        <v>76</v>
      </c>
      <c r="AY260" s="265" t="s">
        <v>156</v>
      </c>
    </row>
    <row r="261" spans="1:51" s="14" customFormat="1" ht="12">
      <c r="A261" s="14"/>
      <c r="B261" s="266"/>
      <c r="C261" s="267"/>
      <c r="D261" s="257" t="s">
        <v>225</v>
      </c>
      <c r="E261" s="268" t="s">
        <v>1</v>
      </c>
      <c r="F261" s="269" t="s">
        <v>223</v>
      </c>
      <c r="G261" s="267"/>
      <c r="H261" s="270">
        <v>8</v>
      </c>
      <c r="I261" s="271"/>
      <c r="J261" s="267"/>
      <c r="K261" s="267"/>
      <c r="L261" s="272"/>
      <c r="M261" s="273"/>
      <c r="N261" s="274"/>
      <c r="O261" s="274"/>
      <c r="P261" s="274"/>
      <c r="Q261" s="274"/>
      <c r="R261" s="274"/>
      <c r="S261" s="274"/>
      <c r="T261" s="275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76" t="s">
        <v>225</v>
      </c>
      <c r="AU261" s="276" t="s">
        <v>169</v>
      </c>
      <c r="AV261" s="14" t="s">
        <v>85</v>
      </c>
      <c r="AW261" s="14" t="s">
        <v>32</v>
      </c>
      <c r="AX261" s="14" t="s">
        <v>76</v>
      </c>
      <c r="AY261" s="276" t="s">
        <v>156</v>
      </c>
    </row>
    <row r="262" spans="1:51" s="15" customFormat="1" ht="12">
      <c r="A262" s="15"/>
      <c r="B262" s="277"/>
      <c r="C262" s="278"/>
      <c r="D262" s="257" t="s">
        <v>225</v>
      </c>
      <c r="E262" s="279" t="s">
        <v>1</v>
      </c>
      <c r="F262" s="280" t="s">
        <v>228</v>
      </c>
      <c r="G262" s="278"/>
      <c r="H262" s="281">
        <v>8</v>
      </c>
      <c r="I262" s="282"/>
      <c r="J262" s="278"/>
      <c r="K262" s="278"/>
      <c r="L262" s="283"/>
      <c r="M262" s="284"/>
      <c r="N262" s="285"/>
      <c r="O262" s="285"/>
      <c r="P262" s="285"/>
      <c r="Q262" s="285"/>
      <c r="R262" s="285"/>
      <c r="S262" s="285"/>
      <c r="T262" s="286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T262" s="287" t="s">
        <v>225</v>
      </c>
      <c r="AU262" s="287" t="s">
        <v>169</v>
      </c>
      <c r="AV262" s="15" t="s">
        <v>173</v>
      </c>
      <c r="AW262" s="15" t="s">
        <v>32</v>
      </c>
      <c r="AX262" s="15" t="s">
        <v>83</v>
      </c>
      <c r="AY262" s="287" t="s">
        <v>156</v>
      </c>
    </row>
    <row r="263" spans="1:63" s="12" customFormat="1" ht="22.8" customHeight="1">
      <c r="A263" s="12"/>
      <c r="B263" s="211"/>
      <c r="C263" s="212"/>
      <c r="D263" s="213" t="s">
        <v>75</v>
      </c>
      <c r="E263" s="225" t="s">
        <v>409</v>
      </c>
      <c r="F263" s="225" t="s">
        <v>410</v>
      </c>
      <c r="G263" s="212"/>
      <c r="H263" s="212"/>
      <c r="I263" s="215"/>
      <c r="J263" s="226">
        <f>BK263</f>
        <v>0</v>
      </c>
      <c r="K263" s="212"/>
      <c r="L263" s="217"/>
      <c r="M263" s="218"/>
      <c r="N263" s="219"/>
      <c r="O263" s="219"/>
      <c r="P263" s="220">
        <f>SUM(P264:P281)</f>
        <v>0</v>
      </c>
      <c r="Q263" s="219"/>
      <c r="R263" s="220">
        <f>SUM(R264:R281)</f>
        <v>0</v>
      </c>
      <c r="S263" s="219"/>
      <c r="T263" s="221">
        <f>SUM(T264:T281)</f>
        <v>0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222" t="s">
        <v>83</v>
      </c>
      <c r="AT263" s="223" t="s">
        <v>75</v>
      </c>
      <c r="AU263" s="223" t="s">
        <v>83</v>
      </c>
      <c r="AY263" s="222" t="s">
        <v>156</v>
      </c>
      <c r="BK263" s="224">
        <f>SUM(BK264:BK281)</f>
        <v>0</v>
      </c>
    </row>
    <row r="264" spans="1:65" s="2" customFormat="1" ht="33" customHeight="1">
      <c r="A264" s="39"/>
      <c r="B264" s="40"/>
      <c r="C264" s="227" t="s">
        <v>386</v>
      </c>
      <c r="D264" s="227" t="s">
        <v>159</v>
      </c>
      <c r="E264" s="228" t="s">
        <v>412</v>
      </c>
      <c r="F264" s="229" t="s">
        <v>413</v>
      </c>
      <c r="G264" s="230" t="s">
        <v>414</v>
      </c>
      <c r="H264" s="231">
        <v>16.11</v>
      </c>
      <c r="I264" s="232"/>
      <c r="J264" s="233">
        <f>ROUND(I264*H264,2)</f>
        <v>0</v>
      </c>
      <c r="K264" s="229" t="s">
        <v>218</v>
      </c>
      <c r="L264" s="45"/>
      <c r="M264" s="234" t="s">
        <v>1</v>
      </c>
      <c r="N264" s="235" t="s">
        <v>41</v>
      </c>
      <c r="O264" s="92"/>
      <c r="P264" s="236">
        <f>O264*H264</f>
        <v>0</v>
      </c>
      <c r="Q264" s="236">
        <v>0</v>
      </c>
      <c r="R264" s="236">
        <f>Q264*H264</f>
        <v>0</v>
      </c>
      <c r="S264" s="236">
        <v>0</v>
      </c>
      <c r="T264" s="237">
        <f>S264*H264</f>
        <v>0</v>
      </c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R264" s="238" t="s">
        <v>173</v>
      </c>
      <c r="AT264" s="238" t="s">
        <v>159</v>
      </c>
      <c r="AU264" s="238" t="s">
        <v>85</v>
      </c>
      <c r="AY264" s="18" t="s">
        <v>156</v>
      </c>
      <c r="BE264" s="239">
        <f>IF(N264="základní",J264,0)</f>
        <v>0</v>
      </c>
      <c r="BF264" s="239">
        <f>IF(N264="snížená",J264,0)</f>
        <v>0</v>
      </c>
      <c r="BG264" s="239">
        <f>IF(N264="zákl. přenesená",J264,0)</f>
        <v>0</v>
      </c>
      <c r="BH264" s="239">
        <f>IF(N264="sníž. přenesená",J264,0)</f>
        <v>0</v>
      </c>
      <c r="BI264" s="239">
        <f>IF(N264="nulová",J264,0)</f>
        <v>0</v>
      </c>
      <c r="BJ264" s="18" t="s">
        <v>83</v>
      </c>
      <c r="BK264" s="239">
        <f>ROUND(I264*H264,2)</f>
        <v>0</v>
      </c>
      <c r="BL264" s="18" t="s">
        <v>173</v>
      </c>
      <c r="BM264" s="238" t="s">
        <v>796</v>
      </c>
    </row>
    <row r="265" spans="1:65" s="2" customFormat="1" ht="24.15" customHeight="1">
      <c r="A265" s="39"/>
      <c r="B265" s="40"/>
      <c r="C265" s="227" t="s">
        <v>411</v>
      </c>
      <c r="D265" s="227" t="s">
        <v>159</v>
      </c>
      <c r="E265" s="228" t="s">
        <v>417</v>
      </c>
      <c r="F265" s="229" t="s">
        <v>418</v>
      </c>
      <c r="G265" s="230" t="s">
        <v>414</v>
      </c>
      <c r="H265" s="231">
        <v>16.11</v>
      </c>
      <c r="I265" s="232"/>
      <c r="J265" s="233">
        <f>ROUND(I265*H265,2)</f>
        <v>0</v>
      </c>
      <c r="K265" s="229" t="s">
        <v>218</v>
      </c>
      <c r="L265" s="45"/>
      <c r="M265" s="234" t="s">
        <v>1</v>
      </c>
      <c r="N265" s="235" t="s">
        <v>41</v>
      </c>
      <c r="O265" s="92"/>
      <c r="P265" s="236">
        <f>O265*H265</f>
        <v>0</v>
      </c>
      <c r="Q265" s="236">
        <v>0</v>
      </c>
      <c r="R265" s="236">
        <f>Q265*H265</f>
        <v>0</v>
      </c>
      <c r="S265" s="236">
        <v>0</v>
      </c>
      <c r="T265" s="237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38" t="s">
        <v>173</v>
      </c>
      <c r="AT265" s="238" t="s">
        <v>159</v>
      </c>
      <c r="AU265" s="238" t="s">
        <v>85</v>
      </c>
      <c r="AY265" s="18" t="s">
        <v>156</v>
      </c>
      <c r="BE265" s="239">
        <f>IF(N265="základní",J265,0)</f>
        <v>0</v>
      </c>
      <c r="BF265" s="239">
        <f>IF(N265="snížená",J265,0)</f>
        <v>0</v>
      </c>
      <c r="BG265" s="239">
        <f>IF(N265="zákl. přenesená",J265,0)</f>
        <v>0</v>
      </c>
      <c r="BH265" s="239">
        <f>IF(N265="sníž. přenesená",J265,0)</f>
        <v>0</v>
      </c>
      <c r="BI265" s="239">
        <f>IF(N265="nulová",J265,0)</f>
        <v>0</v>
      </c>
      <c r="BJ265" s="18" t="s">
        <v>83</v>
      </c>
      <c r="BK265" s="239">
        <f>ROUND(I265*H265,2)</f>
        <v>0</v>
      </c>
      <c r="BL265" s="18" t="s">
        <v>173</v>
      </c>
      <c r="BM265" s="238" t="s">
        <v>797</v>
      </c>
    </row>
    <row r="266" spans="1:65" s="2" customFormat="1" ht="24.15" customHeight="1">
      <c r="A266" s="39"/>
      <c r="B266" s="40"/>
      <c r="C266" s="227" t="s">
        <v>416</v>
      </c>
      <c r="D266" s="227" t="s">
        <v>159</v>
      </c>
      <c r="E266" s="228" t="s">
        <v>421</v>
      </c>
      <c r="F266" s="229" t="s">
        <v>422</v>
      </c>
      <c r="G266" s="230" t="s">
        <v>414</v>
      </c>
      <c r="H266" s="231">
        <v>467.19</v>
      </c>
      <c r="I266" s="232"/>
      <c r="J266" s="233">
        <f>ROUND(I266*H266,2)</f>
        <v>0</v>
      </c>
      <c r="K266" s="229" t="s">
        <v>218</v>
      </c>
      <c r="L266" s="45"/>
      <c r="M266" s="234" t="s">
        <v>1</v>
      </c>
      <c r="N266" s="235" t="s">
        <v>41</v>
      </c>
      <c r="O266" s="92"/>
      <c r="P266" s="236">
        <f>O266*H266</f>
        <v>0</v>
      </c>
      <c r="Q266" s="236">
        <v>0</v>
      </c>
      <c r="R266" s="236">
        <f>Q266*H266</f>
        <v>0</v>
      </c>
      <c r="S266" s="236">
        <v>0</v>
      </c>
      <c r="T266" s="237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38" t="s">
        <v>173</v>
      </c>
      <c r="AT266" s="238" t="s">
        <v>159</v>
      </c>
      <c r="AU266" s="238" t="s">
        <v>85</v>
      </c>
      <c r="AY266" s="18" t="s">
        <v>156</v>
      </c>
      <c r="BE266" s="239">
        <f>IF(N266="základní",J266,0)</f>
        <v>0</v>
      </c>
      <c r="BF266" s="239">
        <f>IF(N266="snížená",J266,0)</f>
        <v>0</v>
      </c>
      <c r="BG266" s="239">
        <f>IF(N266="zákl. přenesená",J266,0)</f>
        <v>0</v>
      </c>
      <c r="BH266" s="239">
        <f>IF(N266="sníž. přenesená",J266,0)</f>
        <v>0</v>
      </c>
      <c r="BI266" s="239">
        <f>IF(N266="nulová",J266,0)</f>
        <v>0</v>
      </c>
      <c r="BJ266" s="18" t="s">
        <v>83</v>
      </c>
      <c r="BK266" s="239">
        <f>ROUND(I266*H266,2)</f>
        <v>0</v>
      </c>
      <c r="BL266" s="18" t="s">
        <v>173</v>
      </c>
      <c r="BM266" s="238" t="s">
        <v>798</v>
      </c>
    </row>
    <row r="267" spans="1:51" s="14" customFormat="1" ht="12">
      <c r="A267" s="14"/>
      <c r="B267" s="266"/>
      <c r="C267" s="267"/>
      <c r="D267" s="257" t="s">
        <v>225</v>
      </c>
      <c r="E267" s="268" t="s">
        <v>1</v>
      </c>
      <c r="F267" s="269" t="s">
        <v>799</v>
      </c>
      <c r="G267" s="267"/>
      <c r="H267" s="270">
        <v>467.19</v>
      </c>
      <c r="I267" s="271"/>
      <c r="J267" s="267"/>
      <c r="K267" s="267"/>
      <c r="L267" s="272"/>
      <c r="M267" s="273"/>
      <c r="N267" s="274"/>
      <c r="O267" s="274"/>
      <c r="P267" s="274"/>
      <c r="Q267" s="274"/>
      <c r="R267" s="274"/>
      <c r="S267" s="274"/>
      <c r="T267" s="275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76" t="s">
        <v>225</v>
      </c>
      <c r="AU267" s="276" t="s">
        <v>85</v>
      </c>
      <c r="AV267" s="14" t="s">
        <v>85</v>
      </c>
      <c r="AW267" s="14" t="s">
        <v>32</v>
      </c>
      <c r="AX267" s="14" t="s">
        <v>76</v>
      </c>
      <c r="AY267" s="276" t="s">
        <v>156</v>
      </c>
    </row>
    <row r="268" spans="1:51" s="15" customFormat="1" ht="12">
      <c r="A268" s="15"/>
      <c r="B268" s="277"/>
      <c r="C268" s="278"/>
      <c r="D268" s="257" t="s">
        <v>225</v>
      </c>
      <c r="E268" s="279" t="s">
        <v>1</v>
      </c>
      <c r="F268" s="280" t="s">
        <v>228</v>
      </c>
      <c r="G268" s="278"/>
      <c r="H268" s="281">
        <v>467.19</v>
      </c>
      <c r="I268" s="282"/>
      <c r="J268" s="278"/>
      <c r="K268" s="278"/>
      <c r="L268" s="283"/>
      <c r="M268" s="284"/>
      <c r="N268" s="285"/>
      <c r="O268" s="285"/>
      <c r="P268" s="285"/>
      <c r="Q268" s="285"/>
      <c r="R268" s="285"/>
      <c r="S268" s="285"/>
      <c r="T268" s="286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T268" s="287" t="s">
        <v>225</v>
      </c>
      <c r="AU268" s="287" t="s">
        <v>85</v>
      </c>
      <c r="AV268" s="15" t="s">
        <v>173</v>
      </c>
      <c r="AW268" s="15" t="s">
        <v>32</v>
      </c>
      <c r="AX268" s="15" t="s">
        <v>83</v>
      </c>
      <c r="AY268" s="287" t="s">
        <v>156</v>
      </c>
    </row>
    <row r="269" spans="1:65" s="2" customFormat="1" ht="24.15" customHeight="1">
      <c r="A269" s="39"/>
      <c r="B269" s="40"/>
      <c r="C269" s="227" t="s">
        <v>420</v>
      </c>
      <c r="D269" s="227" t="s">
        <v>159</v>
      </c>
      <c r="E269" s="228" t="s">
        <v>426</v>
      </c>
      <c r="F269" s="229" t="s">
        <v>427</v>
      </c>
      <c r="G269" s="230" t="s">
        <v>414</v>
      </c>
      <c r="H269" s="231">
        <v>15.584</v>
      </c>
      <c r="I269" s="232"/>
      <c r="J269" s="233">
        <f>ROUND(I269*H269,2)</f>
        <v>0</v>
      </c>
      <c r="K269" s="229" t="s">
        <v>218</v>
      </c>
      <c r="L269" s="45"/>
      <c r="M269" s="234" t="s">
        <v>1</v>
      </c>
      <c r="N269" s="235" t="s">
        <v>41</v>
      </c>
      <c r="O269" s="92"/>
      <c r="P269" s="236">
        <f>O269*H269</f>
        <v>0</v>
      </c>
      <c r="Q269" s="236">
        <v>0</v>
      </c>
      <c r="R269" s="236">
        <f>Q269*H269</f>
        <v>0</v>
      </c>
      <c r="S269" s="236">
        <v>0</v>
      </c>
      <c r="T269" s="237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38" t="s">
        <v>173</v>
      </c>
      <c r="AT269" s="238" t="s">
        <v>159</v>
      </c>
      <c r="AU269" s="238" t="s">
        <v>85</v>
      </c>
      <c r="AY269" s="18" t="s">
        <v>156</v>
      </c>
      <c r="BE269" s="239">
        <f>IF(N269="základní",J269,0)</f>
        <v>0</v>
      </c>
      <c r="BF269" s="239">
        <f>IF(N269="snížená",J269,0)</f>
        <v>0</v>
      </c>
      <c r="BG269" s="239">
        <f>IF(N269="zákl. přenesená",J269,0)</f>
        <v>0</v>
      </c>
      <c r="BH269" s="239">
        <f>IF(N269="sníž. přenesená",J269,0)</f>
        <v>0</v>
      </c>
      <c r="BI269" s="239">
        <f>IF(N269="nulová",J269,0)</f>
        <v>0</v>
      </c>
      <c r="BJ269" s="18" t="s">
        <v>83</v>
      </c>
      <c r="BK269" s="239">
        <f>ROUND(I269*H269,2)</f>
        <v>0</v>
      </c>
      <c r="BL269" s="18" t="s">
        <v>173</v>
      </c>
      <c r="BM269" s="238" t="s">
        <v>800</v>
      </c>
    </row>
    <row r="270" spans="1:51" s="14" customFormat="1" ht="12">
      <c r="A270" s="14"/>
      <c r="B270" s="266"/>
      <c r="C270" s="267"/>
      <c r="D270" s="257" t="s">
        <v>225</v>
      </c>
      <c r="E270" s="268" t="s">
        <v>1</v>
      </c>
      <c r="F270" s="269" t="s">
        <v>801</v>
      </c>
      <c r="G270" s="267"/>
      <c r="H270" s="270">
        <v>16.11</v>
      </c>
      <c r="I270" s="271"/>
      <c r="J270" s="267"/>
      <c r="K270" s="267"/>
      <c r="L270" s="272"/>
      <c r="M270" s="273"/>
      <c r="N270" s="274"/>
      <c r="O270" s="274"/>
      <c r="P270" s="274"/>
      <c r="Q270" s="274"/>
      <c r="R270" s="274"/>
      <c r="S270" s="274"/>
      <c r="T270" s="275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76" t="s">
        <v>225</v>
      </c>
      <c r="AU270" s="276" t="s">
        <v>85</v>
      </c>
      <c r="AV270" s="14" t="s">
        <v>85</v>
      </c>
      <c r="AW270" s="14" t="s">
        <v>32</v>
      </c>
      <c r="AX270" s="14" t="s">
        <v>76</v>
      </c>
      <c r="AY270" s="276" t="s">
        <v>156</v>
      </c>
    </row>
    <row r="271" spans="1:51" s="14" customFormat="1" ht="12">
      <c r="A271" s="14"/>
      <c r="B271" s="266"/>
      <c r="C271" s="267"/>
      <c r="D271" s="257" t="s">
        <v>225</v>
      </c>
      <c r="E271" s="268" t="s">
        <v>1</v>
      </c>
      <c r="F271" s="269" t="s">
        <v>802</v>
      </c>
      <c r="G271" s="267"/>
      <c r="H271" s="270">
        <v>-0.483</v>
      </c>
      <c r="I271" s="271"/>
      <c r="J271" s="267"/>
      <c r="K271" s="267"/>
      <c r="L271" s="272"/>
      <c r="M271" s="273"/>
      <c r="N271" s="274"/>
      <c r="O271" s="274"/>
      <c r="P271" s="274"/>
      <c r="Q271" s="274"/>
      <c r="R271" s="274"/>
      <c r="S271" s="274"/>
      <c r="T271" s="275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76" t="s">
        <v>225</v>
      </c>
      <c r="AU271" s="276" t="s">
        <v>85</v>
      </c>
      <c r="AV271" s="14" t="s">
        <v>85</v>
      </c>
      <c r="AW271" s="14" t="s">
        <v>32</v>
      </c>
      <c r="AX271" s="14" t="s">
        <v>76</v>
      </c>
      <c r="AY271" s="276" t="s">
        <v>156</v>
      </c>
    </row>
    <row r="272" spans="1:51" s="14" customFormat="1" ht="12">
      <c r="A272" s="14"/>
      <c r="B272" s="266"/>
      <c r="C272" s="267"/>
      <c r="D272" s="257" t="s">
        <v>225</v>
      </c>
      <c r="E272" s="268" t="s">
        <v>1</v>
      </c>
      <c r="F272" s="269" t="s">
        <v>803</v>
      </c>
      <c r="G272" s="267"/>
      <c r="H272" s="270">
        <v>-0.043</v>
      </c>
      <c r="I272" s="271"/>
      <c r="J272" s="267"/>
      <c r="K272" s="267"/>
      <c r="L272" s="272"/>
      <c r="M272" s="273"/>
      <c r="N272" s="274"/>
      <c r="O272" s="274"/>
      <c r="P272" s="274"/>
      <c r="Q272" s="274"/>
      <c r="R272" s="274"/>
      <c r="S272" s="274"/>
      <c r="T272" s="275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76" t="s">
        <v>225</v>
      </c>
      <c r="AU272" s="276" t="s">
        <v>85</v>
      </c>
      <c r="AV272" s="14" t="s">
        <v>85</v>
      </c>
      <c r="AW272" s="14" t="s">
        <v>32</v>
      </c>
      <c r="AX272" s="14" t="s">
        <v>76</v>
      </c>
      <c r="AY272" s="276" t="s">
        <v>156</v>
      </c>
    </row>
    <row r="273" spans="1:51" s="15" customFormat="1" ht="12">
      <c r="A273" s="15"/>
      <c r="B273" s="277"/>
      <c r="C273" s="278"/>
      <c r="D273" s="257" t="s">
        <v>225</v>
      </c>
      <c r="E273" s="279" t="s">
        <v>1</v>
      </c>
      <c r="F273" s="280" t="s">
        <v>228</v>
      </c>
      <c r="G273" s="278"/>
      <c r="H273" s="281">
        <v>15.584</v>
      </c>
      <c r="I273" s="282"/>
      <c r="J273" s="278"/>
      <c r="K273" s="278"/>
      <c r="L273" s="283"/>
      <c r="M273" s="284"/>
      <c r="N273" s="285"/>
      <c r="O273" s="285"/>
      <c r="P273" s="285"/>
      <c r="Q273" s="285"/>
      <c r="R273" s="285"/>
      <c r="S273" s="285"/>
      <c r="T273" s="286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T273" s="287" t="s">
        <v>225</v>
      </c>
      <c r="AU273" s="287" t="s">
        <v>85</v>
      </c>
      <c r="AV273" s="15" t="s">
        <v>173</v>
      </c>
      <c r="AW273" s="15" t="s">
        <v>32</v>
      </c>
      <c r="AX273" s="15" t="s">
        <v>83</v>
      </c>
      <c r="AY273" s="287" t="s">
        <v>156</v>
      </c>
    </row>
    <row r="274" spans="1:65" s="2" customFormat="1" ht="24.15" customHeight="1">
      <c r="A274" s="39"/>
      <c r="B274" s="40"/>
      <c r="C274" s="227" t="s">
        <v>425</v>
      </c>
      <c r="D274" s="227" t="s">
        <v>159</v>
      </c>
      <c r="E274" s="228" t="s">
        <v>434</v>
      </c>
      <c r="F274" s="229" t="s">
        <v>435</v>
      </c>
      <c r="G274" s="230" t="s">
        <v>414</v>
      </c>
      <c r="H274" s="231">
        <v>0.483</v>
      </c>
      <c r="I274" s="232"/>
      <c r="J274" s="233">
        <f>ROUND(I274*H274,2)</f>
        <v>0</v>
      </c>
      <c r="K274" s="229" t="s">
        <v>218</v>
      </c>
      <c r="L274" s="45"/>
      <c r="M274" s="234" t="s">
        <v>1</v>
      </c>
      <c r="N274" s="235" t="s">
        <v>41</v>
      </c>
      <c r="O274" s="92"/>
      <c r="P274" s="236">
        <f>O274*H274</f>
        <v>0</v>
      </c>
      <c r="Q274" s="236">
        <v>0</v>
      </c>
      <c r="R274" s="236">
        <f>Q274*H274</f>
        <v>0</v>
      </c>
      <c r="S274" s="236">
        <v>0</v>
      </c>
      <c r="T274" s="237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38" t="s">
        <v>173</v>
      </c>
      <c r="AT274" s="238" t="s">
        <v>159</v>
      </c>
      <c r="AU274" s="238" t="s">
        <v>85</v>
      </c>
      <c r="AY274" s="18" t="s">
        <v>156</v>
      </c>
      <c r="BE274" s="239">
        <f>IF(N274="základní",J274,0)</f>
        <v>0</v>
      </c>
      <c r="BF274" s="239">
        <f>IF(N274="snížená",J274,0)</f>
        <v>0</v>
      </c>
      <c r="BG274" s="239">
        <f>IF(N274="zákl. přenesená",J274,0)</f>
        <v>0</v>
      </c>
      <c r="BH274" s="239">
        <f>IF(N274="sníž. přenesená",J274,0)</f>
        <v>0</v>
      </c>
      <c r="BI274" s="239">
        <f>IF(N274="nulová",J274,0)</f>
        <v>0</v>
      </c>
      <c r="BJ274" s="18" t="s">
        <v>83</v>
      </c>
      <c r="BK274" s="239">
        <f>ROUND(I274*H274,2)</f>
        <v>0</v>
      </c>
      <c r="BL274" s="18" t="s">
        <v>173</v>
      </c>
      <c r="BM274" s="238" t="s">
        <v>804</v>
      </c>
    </row>
    <row r="275" spans="1:51" s="13" customFormat="1" ht="12">
      <c r="A275" s="13"/>
      <c r="B275" s="255"/>
      <c r="C275" s="256"/>
      <c r="D275" s="257" t="s">
        <v>225</v>
      </c>
      <c r="E275" s="258" t="s">
        <v>1</v>
      </c>
      <c r="F275" s="259" t="s">
        <v>441</v>
      </c>
      <c r="G275" s="256"/>
      <c r="H275" s="258" t="s">
        <v>1</v>
      </c>
      <c r="I275" s="260"/>
      <c r="J275" s="256"/>
      <c r="K275" s="256"/>
      <c r="L275" s="261"/>
      <c r="M275" s="262"/>
      <c r="N275" s="263"/>
      <c r="O275" s="263"/>
      <c r="P275" s="263"/>
      <c r="Q275" s="263"/>
      <c r="R275" s="263"/>
      <c r="S275" s="263"/>
      <c r="T275" s="264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65" t="s">
        <v>225</v>
      </c>
      <c r="AU275" s="265" t="s">
        <v>85</v>
      </c>
      <c r="AV275" s="13" t="s">
        <v>83</v>
      </c>
      <c r="AW275" s="13" t="s">
        <v>32</v>
      </c>
      <c r="AX275" s="13" t="s">
        <v>76</v>
      </c>
      <c r="AY275" s="265" t="s">
        <v>156</v>
      </c>
    </row>
    <row r="276" spans="1:51" s="14" customFormat="1" ht="12">
      <c r="A276" s="14"/>
      <c r="B276" s="266"/>
      <c r="C276" s="267"/>
      <c r="D276" s="257" t="s">
        <v>225</v>
      </c>
      <c r="E276" s="268" t="s">
        <v>1</v>
      </c>
      <c r="F276" s="269" t="s">
        <v>805</v>
      </c>
      <c r="G276" s="267"/>
      <c r="H276" s="270">
        <v>0.483</v>
      </c>
      <c r="I276" s="271"/>
      <c r="J276" s="267"/>
      <c r="K276" s="267"/>
      <c r="L276" s="272"/>
      <c r="M276" s="273"/>
      <c r="N276" s="274"/>
      <c r="O276" s="274"/>
      <c r="P276" s="274"/>
      <c r="Q276" s="274"/>
      <c r="R276" s="274"/>
      <c r="S276" s="274"/>
      <c r="T276" s="275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76" t="s">
        <v>225</v>
      </c>
      <c r="AU276" s="276" t="s">
        <v>85</v>
      </c>
      <c r="AV276" s="14" t="s">
        <v>85</v>
      </c>
      <c r="AW276" s="14" t="s">
        <v>32</v>
      </c>
      <c r="AX276" s="14" t="s">
        <v>76</v>
      </c>
      <c r="AY276" s="276" t="s">
        <v>156</v>
      </c>
    </row>
    <row r="277" spans="1:51" s="15" customFormat="1" ht="12">
      <c r="A277" s="15"/>
      <c r="B277" s="277"/>
      <c r="C277" s="278"/>
      <c r="D277" s="257" t="s">
        <v>225</v>
      </c>
      <c r="E277" s="279" t="s">
        <v>1</v>
      </c>
      <c r="F277" s="280" t="s">
        <v>228</v>
      </c>
      <c r="G277" s="278"/>
      <c r="H277" s="281">
        <v>0.483</v>
      </c>
      <c r="I277" s="282"/>
      <c r="J277" s="278"/>
      <c r="K277" s="278"/>
      <c r="L277" s="283"/>
      <c r="M277" s="284"/>
      <c r="N277" s="285"/>
      <c r="O277" s="285"/>
      <c r="P277" s="285"/>
      <c r="Q277" s="285"/>
      <c r="R277" s="285"/>
      <c r="S277" s="285"/>
      <c r="T277" s="286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T277" s="287" t="s">
        <v>225</v>
      </c>
      <c r="AU277" s="287" t="s">
        <v>85</v>
      </c>
      <c r="AV277" s="15" t="s">
        <v>173</v>
      </c>
      <c r="AW277" s="15" t="s">
        <v>32</v>
      </c>
      <c r="AX277" s="15" t="s">
        <v>83</v>
      </c>
      <c r="AY277" s="287" t="s">
        <v>156</v>
      </c>
    </row>
    <row r="278" spans="1:65" s="2" customFormat="1" ht="24.15" customHeight="1">
      <c r="A278" s="39"/>
      <c r="B278" s="40"/>
      <c r="C278" s="227" t="s">
        <v>433</v>
      </c>
      <c r="D278" s="227" t="s">
        <v>159</v>
      </c>
      <c r="E278" s="228" t="s">
        <v>450</v>
      </c>
      <c r="F278" s="229" t="s">
        <v>451</v>
      </c>
      <c r="G278" s="230" t="s">
        <v>414</v>
      </c>
      <c r="H278" s="231">
        <v>0.043</v>
      </c>
      <c r="I278" s="232"/>
      <c r="J278" s="233">
        <f>ROUND(I278*H278,2)</f>
        <v>0</v>
      </c>
      <c r="K278" s="229" t="s">
        <v>218</v>
      </c>
      <c r="L278" s="45"/>
      <c r="M278" s="234" t="s">
        <v>1</v>
      </c>
      <c r="N278" s="235" t="s">
        <v>41</v>
      </c>
      <c r="O278" s="92"/>
      <c r="P278" s="236">
        <f>O278*H278</f>
        <v>0</v>
      </c>
      <c r="Q278" s="236">
        <v>0</v>
      </c>
      <c r="R278" s="236">
        <f>Q278*H278</f>
        <v>0</v>
      </c>
      <c r="S278" s="236">
        <v>0</v>
      </c>
      <c r="T278" s="237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38" t="s">
        <v>173</v>
      </c>
      <c r="AT278" s="238" t="s">
        <v>159</v>
      </c>
      <c r="AU278" s="238" t="s">
        <v>85</v>
      </c>
      <c r="AY278" s="18" t="s">
        <v>156</v>
      </c>
      <c r="BE278" s="239">
        <f>IF(N278="základní",J278,0)</f>
        <v>0</v>
      </c>
      <c r="BF278" s="239">
        <f>IF(N278="snížená",J278,0)</f>
        <v>0</v>
      </c>
      <c r="BG278" s="239">
        <f>IF(N278="zákl. přenesená",J278,0)</f>
        <v>0</v>
      </c>
      <c r="BH278" s="239">
        <f>IF(N278="sníž. přenesená",J278,0)</f>
        <v>0</v>
      </c>
      <c r="BI278" s="239">
        <f>IF(N278="nulová",J278,0)</f>
        <v>0</v>
      </c>
      <c r="BJ278" s="18" t="s">
        <v>83</v>
      </c>
      <c r="BK278" s="239">
        <f>ROUND(I278*H278,2)</f>
        <v>0</v>
      </c>
      <c r="BL278" s="18" t="s">
        <v>173</v>
      </c>
      <c r="BM278" s="238" t="s">
        <v>806</v>
      </c>
    </row>
    <row r="279" spans="1:51" s="13" customFormat="1" ht="12">
      <c r="A279" s="13"/>
      <c r="B279" s="255"/>
      <c r="C279" s="256"/>
      <c r="D279" s="257" t="s">
        <v>225</v>
      </c>
      <c r="E279" s="258" t="s">
        <v>1</v>
      </c>
      <c r="F279" s="259" t="s">
        <v>807</v>
      </c>
      <c r="G279" s="256"/>
      <c r="H279" s="258" t="s">
        <v>1</v>
      </c>
      <c r="I279" s="260"/>
      <c r="J279" s="256"/>
      <c r="K279" s="256"/>
      <c r="L279" s="261"/>
      <c r="M279" s="262"/>
      <c r="N279" s="263"/>
      <c r="O279" s="263"/>
      <c r="P279" s="263"/>
      <c r="Q279" s="263"/>
      <c r="R279" s="263"/>
      <c r="S279" s="263"/>
      <c r="T279" s="264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65" t="s">
        <v>225</v>
      </c>
      <c r="AU279" s="265" t="s">
        <v>85</v>
      </c>
      <c r="AV279" s="13" t="s">
        <v>83</v>
      </c>
      <c r="AW279" s="13" t="s">
        <v>32</v>
      </c>
      <c r="AX279" s="13" t="s">
        <v>76</v>
      </c>
      <c r="AY279" s="265" t="s">
        <v>156</v>
      </c>
    </row>
    <row r="280" spans="1:51" s="14" customFormat="1" ht="12">
      <c r="A280" s="14"/>
      <c r="B280" s="266"/>
      <c r="C280" s="267"/>
      <c r="D280" s="257" t="s">
        <v>225</v>
      </c>
      <c r="E280" s="268" t="s">
        <v>1</v>
      </c>
      <c r="F280" s="269" t="s">
        <v>808</v>
      </c>
      <c r="G280" s="267"/>
      <c r="H280" s="270">
        <v>0.043</v>
      </c>
      <c r="I280" s="271"/>
      <c r="J280" s="267"/>
      <c r="K280" s="267"/>
      <c r="L280" s="272"/>
      <c r="M280" s="273"/>
      <c r="N280" s="274"/>
      <c r="O280" s="274"/>
      <c r="P280" s="274"/>
      <c r="Q280" s="274"/>
      <c r="R280" s="274"/>
      <c r="S280" s="274"/>
      <c r="T280" s="275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76" t="s">
        <v>225</v>
      </c>
      <c r="AU280" s="276" t="s">
        <v>85</v>
      </c>
      <c r="AV280" s="14" t="s">
        <v>85</v>
      </c>
      <c r="AW280" s="14" t="s">
        <v>32</v>
      </c>
      <c r="AX280" s="14" t="s">
        <v>76</v>
      </c>
      <c r="AY280" s="276" t="s">
        <v>156</v>
      </c>
    </row>
    <row r="281" spans="1:51" s="15" customFormat="1" ht="12">
      <c r="A281" s="15"/>
      <c r="B281" s="277"/>
      <c r="C281" s="278"/>
      <c r="D281" s="257" t="s">
        <v>225</v>
      </c>
      <c r="E281" s="279" t="s">
        <v>1</v>
      </c>
      <c r="F281" s="280" t="s">
        <v>228</v>
      </c>
      <c r="G281" s="278"/>
      <c r="H281" s="281">
        <v>0.043</v>
      </c>
      <c r="I281" s="282"/>
      <c r="J281" s="278"/>
      <c r="K281" s="278"/>
      <c r="L281" s="283"/>
      <c r="M281" s="284"/>
      <c r="N281" s="285"/>
      <c r="O281" s="285"/>
      <c r="P281" s="285"/>
      <c r="Q281" s="285"/>
      <c r="R281" s="285"/>
      <c r="S281" s="285"/>
      <c r="T281" s="286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T281" s="287" t="s">
        <v>225</v>
      </c>
      <c r="AU281" s="287" t="s">
        <v>85</v>
      </c>
      <c r="AV281" s="15" t="s">
        <v>173</v>
      </c>
      <c r="AW281" s="15" t="s">
        <v>32</v>
      </c>
      <c r="AX281" s="15" t="s">
        <v>83</v>
      </c>
      <c r="AY281" s="287" t="s">
        <v>156</v>
      </c>
    </row>
    <row r="282" spans="1:63" s="12" customFormat="1" ht="25.9" customHeight="1">
      <c r="A282" s="12"/>
      <c r="B282" s="211"/>
      <c r="C282" s="212"/>
      <c r="D282" s="213" t="s">
        <v>75</v>
      </c>
      <c r="E282" s="214" t="s">
        <v>461</v>
      </c>
      <c r="F282" s="214" t="s">
        <v>462</v>
      </c>
      <c r="G282" s="212"/>
      <c r="H282" s="212"/>
      <c r="I282" s="215"/>
      <c r="J282" s="216">
        <f>BK282</f>
        <v>0</v>
      </c>
      <c r="K282" s="212"/>
      <c r="L282" s="217"/>
      <c r="M282" s="218"/>
      <c r="N282" s="219"/>
      <c r="O282" s="219"/>
      <c r="P282" s="220">
        <f>P283+P290+P297+P303+P320</f>
        <v>0</v>
      </c>
      <c r="Q282" s="219"/>
      <c r="R282" s="220">
        <f>R283+R290+R297+R303+R320</f>
        <v>3.2000000000000005E-05</v>
      </c>
      <c r="S282" s="219"/>
      <c r="T282" s="221">
        <f>T283+T290+T297+T303+T320</f>
        <v>1.567082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222" t="s">
        <v>85</v>
      </c>
      <c r="AT282" s="223" t="s">
        <v>75</v>
      </c>
      <c r="AU282" s="223" t="s">
        <v>76</v>
      </c>
      <c r="AY282" s="222" t="s">
        <v>156</v>
      </c>
      <c r="BK282" s="224">
        <f>BK283+BK290+BK297+BK303+BK320</f>
        <v>0</v>
      </c>
    </row>
    <row r="283" spans="1:63" s="12" customFormat="1" ht="22.8" customHeight="1">
      <c r="A283" s="12"/>
      <c r="B283" s="211"/>
      <c r="C283" s="212"/>
      <c r="D283" s="213" t="s">
        <v>75</v>
      </c>
      <c r="E283" s="225" t="s">
        <v>809</v>
      </c>
      <c r="F283" s="225" t="s">
        <v>810</v>
      </c>
      <c r="G283" s="212"/>
      <c r="H283" s="212"/>
      <c r="I283" s="215"/>
      <c r="J283" s="226">
        <f>BK283</f>
        <v>0</v>
      </c>
      <c r="K283" s="212"/>
      <c r="L283" s="217"/>
      <c r="M283" s="218"/>
      <c r="N283" s="219"/>
      <c r="O283" s="219"/>
      <c r="P283" s="220">
        <f>SUM(P284:P289)</f>
        <v>0</v>
      </c>
      <c r="Q283" s="219"/>
      <c r="R283" s="220">
        <f>SUM(R284:R289)</f>
        <v>0</v>
      </c>
      <c r="S283" s="219"/>
      <c r="T283" s="221">
        <f>SUM(T284:T289)</f>
        <v>0.042588</v>
      </c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R283" s="222" t="s">
        <v>85</v>
      </c>
      <c r="AT283" s="223" t="s">
        <v>75</v>
      </c>
      <c r="AU283" s="223" t="s">
        <v>83</v>
      </c>
      <c r="AY283" s="222" t="s">
        <v>156</v>
      </c>
      <c r="BK283" s="224">
        <f>SUM(BK284:BK289)</f>
        <v>0</v>
      </c>
    </row>
    <row r="284" spans="1:65" s="2" customFormat="1" ht="24.15" customHeight="1">
      <c r="A284" s="39"/>
      <c r="B284" s="40"/>
      <c r="C284" s="227" t="s">
        <v>443</v>
      </c>
      <c r="D284" s="227" t="s">
        <v>159</v>
      </c>
      <c r="E284" s="228" t="s">
        <v>811</v>
      </c>
      <c r="F284" s="229" t="s">
        <v>812</v>
      </c>
      <c r="G284" s="230" t="s">
        <v>237</v>
      </c>
      <c r="H284" s="231">
        <v>11.83</v>
      </c>
      <c r="I284" s="232"/>
      <c r="J284" s="233">
        <f>ROUND(I284*H284,2)</f>
        <v>0</v>
      </c>
      <c r="K284" s="229" t="s">
        <v>218</v>
      </c>
      <c r="L284" s="45"/>
      <c r="M284" s="234" t="s">
        <v>1</v>
      </c>
      <c r="N284" s="235" t="s">
        <v>41</v>
      </c>
      <c r="O284" s="92"/>
      <c r="P284" s="236">
        <f>O284*H284</f>
        <v>0</v>
      </c>
      <c r="Q284" s="236">
        <v>0</v>
      </c>
      <c r="R284" s="236">
        <f>Q284*H284</f>
        <v>0</v>
      </c>
      <c r="S284" s="236">
        <v>0.0036</v>
      </c>
      <c r="T284" s="237">
        <f>S284*H284</f>
        <v>0.042588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38" t="s">
        <v>335</v>
      </c>
      <c r="AT284" s="238" t="s">
        <v>159</v>
      </c>
      <c r="AU284" s="238" t="s">
        <v>85</v>
      </c>
      <c r="AY284" s="18" t="s">
        <v>156</v>
      </c>
      <c r="BE284" s="239">
        <f>IF(N284="základní",J284,0)</f>
        <v>0</v>
      </c>
      <c r="BF284" s="239">
        <f>IF(N284="snížená",J284,0)</f>
        <v>0</v>
      </c>
      <c r="BG284" s="239">
        <f>IF(N284="zákl. přenesená",J284,0)</f>
        <v>0</v>
      </c>
      <c r="BH284" s="239">
        <f>IF(N284="sníž. přenesená",J284,0)</f>
        <v>0</v>
      </c>
      <c r="BI284" s="239">
        <f>IF(N284="nulová",J284,0)</f>
        <v>0</v>
      </c>
      <c r="BJ284" s="18" t="s">
        <v>83</v>
      </c>
      <c r="BK284" s="239">
        <f>ROUND(I284*H284,2)</f>
        <v>0</v>
      </c>
      <c r="BL284" s="18" t="s">
        <v>335</v>
      </c>
      <c r="BM284" s="238" t="s">
        <v>813</v>
      </c>
    </row>
    <row r="285" spans="1:51" s="13" customFormat="1" ht="12">
      <c r="A285" s="13"/>
      <c r="B285" s="255"/>
      <c r="C285" s="256"/>
      <c r="D285" s="257" t="s">
        <v>225</v>
      </c>
      <c r="E285" s="258" t="s">
        <v>1</v>
      </c>
      <c r="F285" s="259" t="s">
        <v>814</v>
      </c>
      <c r="G285" s="256"/>
      <c r="H285" s="258" t="s">
        <v>1</v>
      </c>
      <c r="I285" s="260"/>
      <c r="J285" s="256"/>
      <c r="K285" s="256"/>
      <c r="L285" s="261"/>
      <c r="M285" s="262"/>
      <c r="N285" s="263"/>
      <c r="O285" s="263"/>
      <c r="P285" s="263"/>
      <c r="Q285" s="263"/>
      <c r="R285" s="263"/>
      <c r="S285" s="263"/>
      <c r="T285" s="264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65" t="s">
        <v>225</v>
      </c>
      <c r="AU285" s="265" t="s">
        <v>85</v>
      </c>
      <c r="AV285" s="13" t="s">
        <v>83</v>
      </c>
      <c r="AW285" s="13" t="s">
        <v>32</v>
      </c>
      <c r="AX285" s="13" t="s">
        <v>76</v>
      </c>
      <c r="AY285" s="265" t="s">
        <v>156</v>
      </c>
    </row>
    <row r="286" spans="1:51" s="14" customFormat="1" ht="12">
      <c r="A286" s="14"/>
      <c r="B286" s="266"/>
      <c r="C286" s="267"/>
      <c r="D286" s="257" t="s">
        <v>225</v>
      </c>
      <c r="E286" s="268" t="s">
        <v>1</v>
      </c>
      <c r="F286" s="269" t="s">
        <v>815</v>
      </c>
      <c r="G286" s="267"/>
      <c r="H286" s="270">
        <v>10.14</v>
      </c>
      <c r="I286" s="271"/>
      <c r="J286" s="267"/>
      <c r="K286" s="267"/>
      <c r="L286" s="272"/>
      <c r="M286" s="273"/>
      <c r="N286" s="274"/>
      <c r="O286" s="274"/>
      <c r="P286" s="274"/>
      <c r="Q286" s="274"/>
      <c r="R286" s="274"/>
      <c r="S286" s="274"/>
      <c r="T286" s="275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76" t="s">
        <v>225</v>
      </c>
      <c r="AU286" s="276" t="s">
        <v>85</v>
      </c>
      <c r="AV286" s="14" t="s">
        <v>85</v>
      </c>
      <c r="AW286" s="14" t="s">
        <v>32</v>
      </c>
      <c r="AX286" s="14" t="s">
        <v>76</v>
      </c>
      <c r="AY286" s="276" t="s">
        <v>156</v>
      </c>
    </row>
    <row r="287" spans="1:51" s="13" customFormat="1" ht="12">
      <c r="A287" s="13"/>
      <c r="B287" s="255"/>
      <c r="C287" s="256"/>
      <c r="D287" s="257" t="s">
        <v>225</v>
      </c>
      <c r="E287" s="258" t="s">
        <v>1</v>
      </c>
      <c r="F287" s="259" t="s">
        <v>816</v>
      </c>
      <c r="G287" s="256"/>
      <c r="H287" s="258" t="s">
        <v>1</v>
      </c>
      <c r="I287" s="260"/>
      <c r="J287" s="256"/>
      <c r="K287" s="256"/>
      <c r="L287" s="261"/>
      <c r="M287" s="262"/>
      <c r="N287" s="263"/>
      <c r="O287" s="263"/>
      <c r="P287" s="263"/>
      <c r="Q287" s="263"/>
      <c r="R287" s="263"/>
      <c r="S287" s="263"/>
      <c r="T287" s="264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65" t="s">
        <v>225</v>
      </c>
      <c r="AU287" s="265" t="s">
        <v>85</v>
      </c>
      <c r="AV287" s="13" t="s">
        <v>83</v>
      </c>
      <c r="AW287" s="13" t="s">
        <v>32</v>
      </c>
      <c r="AX287" s="13" t="s">
        <v>76</v>
      </c>
      <c r="AY287" s="265" t="s">
        <v>156</v>
      </c>
    </row>
    <row r="288" spans="1:51" s="14" customFormat="1" ht="12">
      <c r="A288" s="14"/>
      <c r="B288" s="266"/>
      <c r="C288" s="267"/>
      <c r="D288" s="257" t="s">
        <v>225</v>
      </c>
      <c r="E288" s="268" t="s">
        <v>1</v>
      </c>
      <c r="F288" s="269" t="s">
        <v>817</v>
      </c>
      <c r="G288" s="267"/>
      <c r="H288" s="270">
        <v>1.69</v>
      </c>
      <c r="I288" s="271"/>
      <c r="J288" s="267"/>
      <c r="K288" s="267"/>
      <c r="L288" s="272"/>
      <c r="M288" s="273"/>
      <c r="N288" s="274"/>
      <c r="O288" s="274"/>
      <c r="P288" s="274"/>
      <c r="Q288" s="274"/>
      <c r="R288" s="274"/>
      <c r="S288" s="274"/>
      <c r="T288" s="275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76" t="s">
        <v>225</v>
      </c>
      <c r="AU288" s="276" t="s">
        <v>85</v>
      </c>
      <c r="AV288" s="14" t="s">
        <v>85</v>
      </c>
      <c r="AW288" s="14" t="s">
        <v>32</v>
      </c>
      <c r="AX288" s="14" t="s">
        <v>76</v>
      </c>
      <c r="AY288" s="276" t="s">
        <v>156</v>
      </c>
    </row>
    <row r="289" spans="1:51" s="15" customFormat="1" ht="12">
      <c r="A289" s="15"/>
      <c r="B289" s="277"/>
      <c r="C289" s="278"/>
      <c r="D289" s="257" t="s">
        <v>225</v>
      </c>
      <c r="E289" s="279" t="s">
        <v>1</v>
      </c>
      <c r="F289" s="280" t="s">
        <v>228</v>
      </c>
      <c r="G289" s="278"/>
      <c r="H289" s="281">
        <v>11.83</v>
      </c>
      <c r="I289" s="282"/>
      <c r="J289" s="278"/>
      <c r="K289" s="278"/>
      <c r="L289" s="283"/>
      <c r="M289" s="284"/>
      <c r="N289" s="285"/>
      <c r="O289" s="285"/>
      <c r="P289" s="285"/>
      <c r="Q289" s="285"/>
      <c r="R289" s="285"/>
      <c r="S289" s="285"/>
      <c r="T289" s="286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87" t="s">
        <v>225</v>
      </c>
      <c r="AU289" s="287" t="s">
        <v>85</v>
      </c>
      <c r="AV289" s="15" t="s">
        <v>173</v>
      </c>
      <c r="AW289" s="15" t="s">
        <v>32</v>
      </c>
      <c r="AX289" s="15" t="s">
        <v>83</v>
      </c>
      <c r="AY289" s="287" t="s">
        <v>156</v>
      </c>
    </row>
    <row r="290" spans="1:63" s="12" customFormat="1" ht="22.8" customHeight="1">
      <c r="A290" s="12"/>
      <c r="B290" s="211"/>
      <c r="C290" s="212"/>
      <c r="D290" s="213" t="s">
        <v>75</v>
      </c>
      <c r="E290" s="225" t="s">
        <v>463</v>
      </c>
      <c r="F290" s="225" t="s">
        <v>464</v>
      </c>
      <c r="G290" s="212"/>
      <c r="H290" s="212"/>
      <c r="I290" s="215"/>
      <c r="J290" s="226">
        <f>BK290</f>
        <v>0</v>
      </c>
      <c r="K290" s="212"/>
      <c r="L290" s="217"/>
      <c r="M290" s="218"/>
      <c r="N290" s="219"/>
      <c r="O290" s="219"/>
      <c r="P290" s="220">
        <f>SUM(P291:P296)</f>
        <v>0</v>
      </c>
      <c r="Q290" s="219"/>
      <c r="R290" s="220">
        <f>SUM(R291:R296)</f>
        <v>0</v>
      </c>
      <c r="S290" s="219"/>
      <c r="T290" s="221">
        <f>SUM(T291:T296)</f>
        <v>0.042588</v>
      </c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R290" s="222" t="s">
        <v>85</v>
      </c>
      <c r="AT290" s="223" t="s">
        <v>75</v>
      </c>
      <c r="AU290" s="223" t="s">
        <v>83</v>
      </c>
      <c r="AY290" s="222" t="s">
        <v>156</v>
      </c>
      <c r="BK290" s="224">
        <f>SUM(BK291:BK296)</f>
        <v>0</v>
      </c>
    </row>
    <row r="291" spans="1:65" s="2" customFormat="1" ht="24.15" customHeight="1">
      <c r="A291" s="39"/>
      <c r="B291" s="40"/>
      <c r="C291" s="227" t="s">
        <v>449</v>
      </c>
      <c r="D291" s="227" t="s">
        <v>159</v>
      </c>
      <c r="E291" s="228" t="s">
        <v>818</v>
      </c>
      <c r="F291" s="229" t="s">
        <v>819</v>
      </c>
      <c r="G291" s="230" t="s">
        <v>237</v>
      </c>
      <c r="H291" s="231">
        <v>23.66</v>
      </c>
      <c r="I291" s="232"/>
      <c r="J291" s="233">
        <f>ROUND(I291*H291,2)</f>
        <v>0</v>
      </c>
      <c r="K291" s="229" t="s">
        <v>218</v>
      </c>
      <c r="L291" s="45"/>
      <c r="M291" s="234" t="s">
        <v>1</v>
      </c>
      <c r="N291" s="235" t="s">
        <v>41</v>
      </c>
      <c r="O291" s="92"/>
      <c r="P291" s="236">
        <f>O291*H291</f>
        <v>0</v>
      </c>
      <c r="Q291" s="236">
        <v>0</v>
      </c>
      <c r="R291" s="236">
        <f>Q291*H291</f>
        <v>0</v>
      </c>
      <c r="S291" s="236">
        <v>0.0018</v>
      </c>
      <c r="T291" s="237">
        <f>S291*H291</f>
        <v>0.042588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38" t="s">
        <v>335</v>
      </c>
      <c r="AT291" s="238" t="s">
        <v>159</v>
      </c>
      <c r="AU291" s="238" t="s">
        <v>85</v>
      </c>
      <c r="AY291" s="18" t="s">
        <v>156</v>
      </c>
      <c r="BE291" s="239">
        <f>IF(N291="základní",J291,0)</f>
        <v>0</v>
      </c>
      <c r="BF291" s="239">
        <f>IF(N291="snížená",J291,0)</f>
        <v>0</v>
      </c>
      <c r="BG291" s="239">
        <f>IF(N291="zákl. přenesená",J291,0)</f>
        <v>0</v>
      </c>
      <c r="BH291" s="239">
        <f>IF(N291="sníž. přenesená",J291,0)</f>
        <v>0</v>
      </c>
      <c r="BI291" s="239">
        <f>IF(N291="nulová",J291,0)</f>
        <v>0</v>
      </c>
      <c r="BJ291" s="18" t="s">
        <v>83</v>
      </c>
      <c r="BK291" s="239">
        <f>ROUND(I291*H291,2)</f>
        <v>0</v>
      </c>
      <c r="BL291" s="18" t="s">
        <v>335</v>
      </c>
      <c r="BM291" s="238" t="s">
        <v>820</v>
      </c>
    </row>
    <row r="292" spans="1:51" s="13" customFormat="1" ht="12">
      <c r="A292" s="13"/>
      <c r="B292" s="255"/>
      <c r="C292" s="256"/>
      <c r="D292" s="257" t="s">
        <v>225</v>
      </c>
      <c r="E292" s="258" t="s">
        <v>1</v>
      </c>
      <c r="F292" s="259" t="s">
        <v>814</v>
      </c>
      <c r="G292" s="256"/>
      <c r="H292" s="258" t="s">
        <v>1</v>
      </c>
      <c r="I292" s="260"/>
      <c r="J292" s="256"/>
      <c r="K292" s="256"/>
      <c r="L292" s="261"/>
      <c r="M292" s="262"/>
      <c r="N292" s="263"/>
      <c r="O292" s="263"/>
      <c r="P292" s="263"/>
      <c r="Q292" s="263"/>
      <c r="R292" s="263"/>
      <c r="S292" s="263"/>
      <c r="T292" s="264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65" t="s">
        <v>225</v>
      </c>
      <c r="AU292" s="265" t="s">
        <v>85</v>
      </c>
      <c r="AV292" s="13" t="s">
        <v>83</v>
      </c>
      <c r="AW292" s="13" t="s">
        <v>32</v>
      </c>
      <c r="AX292" s="13" t="s">
        <v>76</v>
      </c>
      <c r="AY292" s="265" t="s">
        <v>156</v>
      </c>
    </row>
    <row r="293" spans="1:51" s="14" customFormat="1" ht="12">
      <c r="A293" s="14"/>
      <c r="B293" s="266"/>
      <c r="C293" s="267"/>
      <c r="D293" s="257" t="s">
        <v>225</v>
      </c>
      <c r="E293" s="268" t="s">
        <v>1</v>
      </c>
      <c r="F293" s="269" t="s">
        <v>821</v>
      </c>
      <c r="G293" s="267"/>
      <c r="H293" s="270">
        <v>20.28</v>
      </c>
      <c r="I293" s="271"/>
      <c r="J293" s="267"/>
      <c r="K293" s="267"/>
      <c r="L293" s="272"/>
      <c r="M293" s="273"/>
      <c r="N293" s="274"/>
      <c r="O293" s="274"/>
      <c r="P293" s="274"/>
      <c r="Q293" s="274"/>
      <c r="R293" s="274"/>
      <c r="S293" s="274"/>
      <c r="T293" s="275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76" t="s">
        <v>225</v>
      </c>
      <c r="AU293" s="276" t="s">
        <v>85</v>
      </c>
      <c r="AV293" s="14" t="s">
        <v>85</v>
      </c>
      <c r="AW293" s="14" t="s">
        <v>32</v>
      </c>
      <c r="AX293" s="14" t="s">
        <v>76</v>
      </c>
      <c r="AY293" s="276" t="s">
        <v>156</v>
      </c>
    </row>
    <row r="294" spans="1:51" s="13" customFormat="1" ht="12">
      <c r="A294" s="13"/>
      <c r="B294" s="255"/>
      <c r="C294" s="256"/>
      <c r="D294" s="257" t="s">
        <v>225</v>
      </c>
      <c r="E294" s="258" t="s">
        <v>1</v>
      </c>
      <c r="F294" s="259" t="s">
        <v>816</v>
      </c>
      <c r="G294" s="256"/>
      <c r="H294" s="258" t="s">
        <v>1</v>
      </c>
      <c r="I294" s="260"/>
      <c r="J294" s="256"/>
      <c r="K294" s="256"/>
      <c r="L294" s="261"/>
      <c r="M294" s="262"/>
      <c r="N294" s="263"/>
      <c r="O294" s="263"/>
      <c r="P294" s="263"/>
      <c r="Q294" s="263"/>
      <c r="R294" s="263"/>
      <c r="S294" s="263"/>
      <c r="T294" s="264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65" t="s">
        <v>225</v>
      </c>
      <c r="AU294" s="265" t="s">
        <v>85</v>
      </c>
      <c r="AV294" s="13" t="s">
        <v>83</v>
      </c>
      <c r="AW294" s="13" t="s">
        <v>32</v>
      </c>
      <c r="AX294" s="13" t="s">
        <v>76</v>
      </c>
      <c r="AY294" s="265" t="s">
        <v>156</v>
      </c>
    </row>
    <row r="295" spans="1:51" s="14" customFormat="1" ht="12">
      <c r="A295" s="14"/>
      <c r="B295" s="266"/>
      <c r="C295" s="267"/>
      <c r="D295" s="257" t="s">
        <v>225</v>
      </c>
      <c r="E295" s="268" t="s">
        <v>1</v>
      </c>
      <c r="F295" s="269" t="s">
        <v>822</v>
      </c>
      <c r="G295" s="267"/>
      <c r="H295" s="270">
        <v>3.38</v>
      </c>
      <c r="I295" s="271"/>
      <c r="J295" s="267"/>
      <c r="K295" s="267"/>
      <c r="L295" s="272"/>
      <c r="M295" s="273"/>
      <c r="N295" s="274"/>
      <c r="O295" s="274"/>
      <c r="P295" s="274"/>
      <c r="Q295" s="274"/>
      <c r="R295" s="274"/>
      <c r="S295" s="274"/>
      <c r="T295" s="275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76" t="s">
        <v>225</v>
      </c>
      <c r="AU295" s="276" t="s">
        <v>85</v>
      </c>
      <c r="AV295" s="14" t="s">
        <v>85</v>
      </c>
      <c r="AW295" s="14" t="s">
        <v>32</v>
      </c>
      <c r="AX295" s="14" t="s">
        <v>76</v>
      </c>
      <c r="AY295" s="276" t="s">
        <v>156</v>
      </c>
    </row>
    <row r="296" spans="1:51" s="15" customFormat="1" ht="12">
      <c r="A296" s="15"/>
      <c r="B296" s="277"/>
      <c r="C296" s="278"/>
      <c r="D296" s="257" t="s">
        <v>225</v>
      </c>
      <c r="E296" s="279" t="s">
        <v>1</v>
      </c>
      <c r="F296" s="280" t="s">
        <v>228</v>
      </c>
      <c r="G296" s="278"/>
      <c r="H296" s="281">
        <v>23.66</v>
      </c>
      <c r="I296" s="282"/>
      <c r="J296" s="278"/>
      <c r="K296" s="278"/>
      <c r="L296" s="283"/>
      <c r="M296" s="284"/>
      <c r="N296" s="285"/>
      <c r="O296" s="285"/>
      <c r="P296" s="285"/>
      <c r="Q296" s="285"/>
      <c r="R296" s="285"/>
      <c r="S296" s="285"/>
      <c r="T296" s="286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T296" s="287" t="s">
        <v>225</v>
      </c>
      <c r="AU296" s="287" t="s">
        <v>85</v>
      </c>
      <c r="AV296" s="15" t="s">
        <v>173</v>
      </c>
      <c r="AW296" s="15" t="s">
        <v>32</v>
      </c>
      <c r="AX296" s="15" t="s">
        <v>83</v>
      </c>
      <c r="AY296" s="287" t="s">
        <v>156</v>
      </c>
    </row>
    <row r="297" spans="1:63" s="12" customFormat="1" ht="22.8" customHeight="1">
      <c r="A297" s="12"/>
      <c r="B297" s="211"/>
      <c r="C297" s="212"/>
      <c r="D297" s="213" t="s">
        <v>75</v>
      </c>
      <c r="E297" s="225" t="s">
        <v>510</v>
      </c>
      <c r="F297" s="225" t="s">
        <v>511</v>
      </c>
      <c r="G297" s="212"/>
      <c r="H297" s="212"/>
      <c r="I297" s="215"/>
      <c r="J297" s="226">
        <f>BK297</f>
        <v>0</v>
      </c>
      <c r="K297" s="212"/>
      <c r="L297" s="217"/>
      <c r="M297" s="218"/>
      <c r="N297" s="219"/>
      <c r="O297" s="219"/>
      <c r="P297" s="220">
        <f>SUM(P298:P302)</f>
        <v>0</v>
      </c>
      <c r="Q297" s="219"/>
      <c r="R297" s="220">
        <f>SUM(R298:R302)</f>
        <v>0</v>
      </c>
      <c r="S297" s="219"/>
      <c r="T297" s="221">
        <f>SUM(T298:T302)</f>
        <v>1.07712</v>
      </c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R297" s="222" t="s">
        <v>85</v>
      </c>
      <c r="AT297" s="223" t="s">
        <v>75</v>
      </c>
      <c r="AU297" s="223" t="s">
        <v>83</v>
      </c>
      <c r="AY297" s="222" t="s">
        <v>156</v>
      </c>
      <c r="BK297" s="224">
        <f>SUM(BK298:BK302)</f>
        <v>0</v>
      </c>
    </row>
    <row r="298" spans="1:65" s="2" customFormat="1" ht="21.75" customHeight="1">
      <c r="A298" s="39"/>
      <c r="B298" s="40"/>
      <c r="C298" s="227" t="s">
        <v>457</v>
      </c>
      <c r="D298" s="227" t="s">
        <v>159</v>
      </c>
      <c r="E298" s="228" t="s">
        <v>823</v>
      </c>
      <c r="F298" s="229" t="s">
        <v>824</v>
      </c>
      <c r="G298" s="230" t="s">
        <v>237</v>
      </c>
      <c r="H298" s="231">
        <v>66</v>
      </c>
      <c r="I298" s="232"/>
      <c r="J298" s="233">
        <f>ROUND(I298*H298,2)</f>
        <v>0</v>
      </c>
      <c r="K298" s="229" t="s">
        <v>218</v>
      </c>
      <c r="L298" s="45"/>
      <c r="M298" s="234" t="s">
        <v>1</v>
      </c>
      <c r="N298" s="235" t="s">
        <v>41</v>
      </c>
      <c r="O298" s="92"/>
      <c r="P298" s="236">
        <f>O298*H298</f>
        <v>0</v>
      </c>
      <c r="Q298" s="236">
        <v>0</v>
      </c>
      <c r="R298" s="236">
        <f>Q298*H298</f>
        <v>0</v>
      </c>
      <c r="S298" s="236">
        <v>0.015</v>
      </c>
      <c r="T298" s="237">
        <f>S298*H298</f>
        <v>0.99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38" t="s">
        <v>335</v>
      </c>
      <c r="AT298" s="238" t="s">
        <v>159</v>
      </c>
      <c r="AU298" s="238" t="s">
        <v>85</v>
      </c>
      <c r="AY298" s="18" t="s">
        <v>156</v>
      </c>
      <c r="BE298" s="239">
        <f>IF(N298="základní",J298,0)</f>
        <v>0</v>
      </c>
      <c r="BF298" s="239">
        <f>IF(N298="snížená",J298,0)</f>
        <v>0</v>
      </c>
      <c r="BG298" s="239">
        <f>IF(N298="zákl. přenesená",J298,0)</f>
        <v>0</v>
      </c>
      <c r="BH298" s="239">
        <f>IF(N298="sníž. přenesená",J298,0)</f>
        <v>0</v>
      </c>
      <c r="BI298" s="239">
        <f>IF(N298="nulová",J298,0)</f>
        <v>0</v>
      </c>
      <c r="BJ298" s="18" t="s">
        <v>83</v>
      </c>
      <c r="BK298" s="239">
        <f>ROUND(I298*H298,2)</f>
        <v>0</v>
      </c>
      <c r="BL298" s="18" t="s">
        <v>335</v>
      </c>
      <c r="BM298" s="238" t="s">
        <v>825</v>
      </c>
    </row>
    <row r="299" spans="1:51" s="13" customFormat="1" ht="12">
      <c r="A299" s="13"/>
      <c r="B299" s="255"/>
      <c r="C299" s="256"/>
      <c r="D299" s="257" t="s">
        <v>225</v>
      </c>
      <c r="E299" s="258" t="s">
        <v>1</v>
      </c>
      <c r="F299" s="259" t="s">
        <v>826</v>
      </c>
      <c r="G299" s="256"/>
      <c r="H299" s="258" t="s">
        <v>1</v>
      </c>
      <c r="I299" s="260"/>
      <c r="J299" s="256"/>
      <c r="K299" s="256"/>
      <c r="L299" s="261"/>
      <c r="M299" s="262"/>
      <c r="N299" s="263"/>
      <c r="O299" s="263"/>
      <c r="P299" s="263"/>
      <c r="Q299" s="263"/>
      <c r="R299" s="263"/>
      <c r="S299" s="263"/>
      <c r="T299" s="264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65" t="s">
        <v>225</v>
      </c>
      <c r="AU299" s="265" t="s">
        <v>85</v>
      </c>
      <c r="AV299" s="13" t="s">
        <v>83</v>
      </c>
      <c r="AW299" s="13" t="s">
        <v>32</v>
      </c>
      <c r="AX299" s="13" t="s">
        <v>76</v>
      </c>
      <c r="AY299" s="265" t="s">
        <v>156</v>
      </c>
    </row>
    <row r="300" spans="1:51" s="14" customFormat="1" ht="12">
      <c r="A300" s="14"/>
      <c r="B300" s="266"/>
      <c r="C300" s="267"/>
      <c r="D300" s="257" t="s">
        <v>225</v>
      </c>
      <c r="E300" s="268" t="s">
        <v>1</v>
      </c>
      <c r="F300" s="269" t="s">
        <v>827</v>
      </c>
      <c r="G300" s="267"/>
      <c r="H300" s="270">
        <v>66</v>
      </c>
      <c r="I300" s="271"/>
      <c r="J300" s="267"/>
      <c r="K300" s="267"/>
      <c r="L300" s="272"/>
      <c r="M300" s="273"/>
      <c r="N300" s="274"/>
      <c r="O300" s="274"/>
      <c r="P300" s="274"/>
      <c r="Q300" s="274"/>
      <c r="R300" s="274"/>
      <c r="S300" s="274"/>
      <c r="T300" s="275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76" t="s">
        <v>225</v>
      </c>
      <c r="AU300" s="276" t="s">
        <v>85</v>
      </c>
      <c r="AV300" s="14" t="s">
        <v>85</v>
      </c>
      <c r="AW300" s="14" t="s">
        <v>32</v>
      </c>
      <c r="AX300" s="14" t="s">
        <v>76</v>
      </c>
      <c r="AY300" s="276" t="s">
        <v>156</v>
      </c>
    </row>
    <row r="301" spans="1:51" s="15" customFormat="1" ht="12">
      <c r="A301" s="15"/>
      <c r="B301" s="277"/>
      <c r="C301" s="278"/>
      <c r="D301" s="257" t="s">
        <v>225</v>
      </c>
      <c r="E301" s="279" t="s">
        <v>1</v>
      </c>
      <c r="F301" s="280" t="s">
        <v>228</v>
      </c>
      <c r="G301" s="278"/>
      <c r="H301" s="281">
        <v>66</v>
      </c>
      <c r="I301" s="282"/>
      <c r="J301" s="278"/>
      <c r="K301" s="278"/>
      <c r="L301" s="283"/>
      <c r="M301" s="284"/>
      <c r="N301" s="285"/>
      <c r="O301" s="285"/>
      <c r="P301" s="285"/>
      <c r="Q301" s="285"/>
      <c r="R301" s="285"/>
      <c r="S301" s="285"/>
      <c r="T301" s="286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T301" s="287" t="s">
        <v>225</v>
      </c>
      <c r="AU301" s="287" t="s">
        <v>85</v>
      </c>
      <c r="AV301" s="15" t="s">
        <v>173</v>
      </c>
      <c r="AW301" s="15" t="s">
        <v>32</v>
      </c>
      <c r="AX301" s="15" t="s">
        <v>83</v>
      </c>
      <c r="AY301" s="287" t="s">
        <v>156</v>
      </c>
    </row>
    <row r="302" spans="1:65" s="2" customFormat="1" ht="16.5" customHeight="1">
      <c r="A302" s="39"/>
      <c r="B302" s="40"/>
      <c r="C302" s="227" t="s">
        <v>465</v>
      </c>
      <c r="D302" s="227" t="s">
        <v>159</v>
      </c>
      <c r="E302" s="228" t="s">
        <v>828</v>
      </c>
      <c r="F302" s="229" t="s">
        <v>829</v>
      </c>
      <c r="G302" s="230" t="s">
        <v>237</v>
      </c>
      <c r="H302" s="231">
        <v>66</v>
      </c>
      <c r="I302" s="232"/>
      <c r="J302" s="233">
        <f>ROUND(I302*H302,2)</f>
        <v>0</v>
      </c>
      <c r="K302" s="229" t="s">
        <v>218</v>
      </c>
      <c r="L302" s="45"/>
      <c r="M302" s="234" t="s">
        <v>1</v>
      </c>
      <c r="N302" s="235" t="s">
        <v>41</v>
      </c>
      <c r="O302" s="92"/>
      <c r="P302" s="236">
        <f>O302*H302</f>
        <v>0</v>
      </c>
      <c r="Q302" s="236">
        <v>0</v>
      </c>
      <c r="R302" s="236">
        <f>Q302*H302</f>
        <v>0</v>
      </c>
      <c r="S302" s="236">
        <v>0.00132</v>
      </c>
      <c r="T302" s="237">
        <f>S302*H302</f>
        <v>0.08712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38" t="s">
        <v>335</v>
      </c>
      <c r="AT302" s="238" t="s">
        <v>159</v>
      </c>
      <c r="AU302" s="238" t="s">
        <v>85</v>
      </c>
      <c r="AY302" s="18" t="s">
        <v>156</v>
      </c>
      <c r="BE302" s="239">
        <f>IF(N302="základní",J302,0)</f>
        <v>0</v>
      </c>
      <c r="BF302" s="239">
        <f>IF(N302="snížená",J302,0)</f>
        <v>0</v>
      </c>
      <c r="BG302" s="239">
        <f>IF(N302="zákl. přenesená",J302,0)</f>
        <v>0</v>
      </c>
      <c r="BH302" s="239">
        <f>IF(N302="sníž. přenesená",J302,0)</f>
        <v>0</v>
      </c>
      <c r="BI302" s="239">
        <f>IF(N302="nulová",J302,0)</f>
        <v>0</v>
      </c>
      <c r="BJ302" s="18" t="s">
        <v>83</v>
      </c>
      <c r="BK302" s="239">
        <f>ROUND(I302*H302,2)</f>
        <v>0</v>
      </c>
      <c r="BL302" s="18" t="s">
        <v>335</v>
      </c>
      <c r="BM302" s="238" t="s">
        <v>830</v>
      </c>
    </row>
    <row r="303" spans="1:63" s="12" customFormat="1" ht="22.8" customHeight="1">
      <c r="A303" s="12"/>
      <c r="B303" s="211"/>
      <c r="C303" s="212"/>
      <c r="D303" s="213" t="s">
        <v>75</v>
      </c>
      <c r="E303" s="225" t="s">
        <v>831</v>
      </c>
      <c r="F303" s="225" t="s">
        <v>832</v>
      </c>
      <c r="G303" s="212"/>
      <c r="H303" s="212"/>
      <c r="I303" s="215"/>
      <c r="J303" s="226">
        <f>BK303</f>
        <v>0</v>
      </c>
      <c r="K303" s="212"/>
      <c r="L303" s="217"/>
      <c r="M303" s="218"/>
      <c r="N303" s="219"/>
      <c r="O303" s="219"/>
      <c r="P303" s="220">
        <f>SUM(P304:P319)</f>
        <v>0</v>
      </c>
      <c r="Q303" s="219"/>
      <c r="R303" s="220">
        <f>SUM(R304:R319)</f>
        <v>0</v>
      </c>
      <c r="S303" s="219"/>
      <c r="T303" s="221">
        <f>SUM(T304:T319)</f>
        <v>0.404786</v>
      </c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R303" s="222" t="s">
        <v>85</v>
      </c>
      <c r="AT303" s="223" t="s">
        <v>75</v>
      </c>
      <c r="AU303" s="223" t="s">
        <v>83</v>
      </c>
      <c r="AY303" s="222" t="s">
        <v>156</v>
      </c>
      <c r="BK303" s="224">
        <f>SUM(BK304:BK319)</f>
        <v>0</v>
      </c>
    </row>
    <row r="304" spans="1:65" s="2" customFormat="1" ht="16.5" customHeight="1">
      <c r="A304" s="39"/>
      <c r="B304" s="40"/>
      <c r="C304" s="227" t="s">
        <v>477</v>
      </c>
      <c r="D304" s="227" t="s">
        <v>159</v>
      </c>
      <c r="E304" s="228" t="s">
        <v>833</v>
      </c>
      <c r="F304" s="229" t="s">
        <v>834</v>
      </c>
      <c r="G304" s="230" t="s">
        <v>342</v>
      </c>
      <c r="H304" s="231">
        <v>108.71</v>
      </c>
      <c r="I304" s="232"/>
      <c r="J304" s="233">
        <f>ROUND(I304*H304,2)</f>
        <v>0</v>
      </c>
      <c r="K304" s="229" t="s">
        <v>218</v>
      </c>
      <c r="L304" s="45"/>
      <c r="M304" s="234" t="s">
        <v>1</v>
      </c>
      <c r="N304" s="235" t="s">
        <v>41</v>
      </c>
      <c r="O304" s="92"/>
      <c r="P304" s="236">
        <f>O304*H304</f>
        <v>0</v>
      </c>
      <c r="Q304" s="236">
        <v>0</v>
      </c>
      <c r="R304" s="236">
        <f>Q304*H304</f>
        <v>0</v>
      </c>
      <c r="S304" s="236">
        <v>0.0026</v>
      </c>
      <c r="T304" s="237">
        <f>S304*H304</f>
        <v>0.28264599999999995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38" t="s">
        <v>335</v>
      </c>
      <c r="AT304" s="238" t="s">
        <v>159</v>
      </c>
      <c r="AU304" s="238" t="s">
        <v>85</v>
      </c>
      <c r="AY304" s="18" t="s">
        <v>156</v>
      </c>
      <c r="BE304" s="239">
        <f>IF(N304="základní",J304,0)</f>
        <v>0</v>
      </c>
      <c r="BF304" s="239">
        <f>IF(N304="snížená",J304,0)</f>
        <v>0</v>
      </c>
      <c r="BG304" s="239">
        <f>IF(N304="zákl. přenesená",J304,0)</f>
        <v>0</v>
      </c>
      <c r="BH304" s="239">
        <f>IF(N304="sníž. přenesená",J304,0)</f>
        <v>0</v>
      </c>
      <c r="BI304" s="239">
        <f>IF(N304="nulová",J304,0)</f>
        <v>0</v>
      </c>
      <c r="BJ304" s="18" t="s">
        <v>83</v>
      </c>
      <c r="BK304" s="239">
        <f>ROUND(I304*H304,2)</f>
        <v>0</v>
      </c>
      <c r="BL304" s="18" t="s">
        <v>335</v>
      </c>
      <c r="BM304" s="238" t="s">
        <v>835</v>
      </c>
    </row>
    <row r="305" spans="1:51" s="13" customFormat="1" ht="12">
      <c r="A305" s="13"/>
      <c r="B305" s="255"/>
      <c r="C305" s="256"/>
      <c r="D305" s="257" t="s">
        <v>225</v>
      </c>
      <c r="E305" s="258" t="s">
        <v>1</v>
      </c>
      <c r="F305" s="259" t="s">
        <v>691</v>
      </c>
      <c r="G305" s="256"/>
      <c r="H305" s="258" t="s">
        <v>1</v>
      </c>
      <c r="I305" s="260"/>
      <c r="J305" s="256"/>
      <c r="K305" s="256"/>
      <c r="L305" s="261"/>
      <c r="M305" s="262"/>
      <c r="N305" s="263"/>
      <c r="O305" s="263"/>
      <c r="P305" s="263"/>
      <c r="Q305" s="263"/>
      <c r="R305" s="263"/>
      <c r="S305" s="263"/>
      <c r="T305" s="264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65" t="s">
        <v>225</v>
      </c>
      <c r="AU305" s="265" t="s">
        <v>85</v>
      </c>
      <c r="AV305" s="13" t="s">
        <v>83</v>
      </c>
      <c r="AW305" s="13" t="s">
        <v>32</v>
      </c>
      <c r="AX305" s="13" t="s">
        <v>76</v>
      </c>
      <c r="AY305" s="265" t="s">
        <v>156</v>
      </c>
    </row>
    <row r="306" spans="1:51" s="14" customFormat="1" ht="12">
      <c r="A306" s="14"/>
      <c r="B306" s="266"/>
      <c r="C306" s="267"/>
      <c r="D306" s="257" t="s">
        <v>225</v>
      </c>
      <c r="E306" s="268" t="s">
        <v>1</v>
      </c>
      <c r="F306" s="269" t="s">
        <v>836</v>
      </c>
      <c r="G306" s="267"/>
      <c r="H306" s="270">
        <v>21.25</v>
      </c>
      <c r="I306" s="271"/>
      <c r="J306" s="267"/>
      <c r="K306" s="267"/>
      <c r="L306" s="272"/>
      <c r="M306" s="273"/>
      <c r="N306" s="274"/>
      <c r="O306" s="274"/>
      <c r="P306" s="274"/>
      <c r="Q306" s="274"/>
      <c r="R306" s="274"/>
      <c r="S306" s="274"/>
      <c r="T306" s="275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76" t="s">
        <v>225</v>
      </c>
      <c r="AU306" s="276" t="s">
        <v>85</v>
      </c>
      <c r="AV306" s="14" t="s">
        <v>85</v>
      </c>
      <c r="AW306" s="14" t="s">
        <v>32</v>
      </c>
      <c r="AX306" s="14" t="s">
        <v>76</v>
      </c>
      <c r="AY306" s="276" t="s">
        <v>156</v>
      </c>
    </row>
    <row r="307" spans="1:51" s="14" customFormat="1" ht="12">
      <c r="A307" s="14"/>
      <c r="B307" s="266"/>
      <c r="C307" s="267"/>
      <c r="D307" s="257" t="s">
        <v>225</v>
      </c>
      <c r="E307" s="268" t="s">
        <v>1</v>
      </c>
      <c r="F307" s="269" t="s">
        <v>837</v>
      </c>
      <c r="G307" s="267"/>
      <c r="H307" s="270">
        <v>11.69</v>
      </c>
      <c r="I307" s="271"/>
      <c r="J307" s="267"/>
      <c r="K307" s="267"/>
      <c r="L307" s="272"/>
      <c r="M307" s="273"/>
      <c r="N307" s="274"/>
      <c r="O307" s="274"/>
      <c r="P307" s="274"/>
      <c r="Q307" s="274"/>
      <c r="R307" s="274"/>
      <c r="S307" s="274"/>
      <c r="T307" s="275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76" t="s">
        <v>225</v>
      </c>
      <c r="AU307" s="276" t="s">
        <v>85</v>
      </c>
      <c r="AV307" s="14" t="s">
        <v>85</v>
      </c>
      <c r="AW307" s="14" t="s">
        <v>32</v>
      </c>
      <c r="AX307" s="14" t="s">
        <v>76</v>
      </c>
      <c r="AY307" s="276" t="s">
        <v>156</v>
      </c>
    </row>
    <row r="308" spans="1:51" s="14" customFormat="1" ht="12">
      <c r="A308" s="14"/>
      <c r="B308" s="266"/>
      <c r="C308" s="267"/>
      <c r="D308" s="257" t="s">
        <v>225</v>
      </c>
      <c r="E308" s="268" t="s">
        <v>1</v>
      </c>
      <c r="F308" s="269" t="s">
        <v>838</v>
      </c>
      <c r="G308" s="267"/>
      <c r="H308" s="270">
        <v>30.07</v>
      </c>
      <c r="I308" s="271"/>
      <c r="J308" s="267"/>
      <c r="K308" s="267"/>
      <c r="L308" s="272"/>
      <c r="M308" s="273"/>
      <c r="N308" s="274"/>
      <c r="O308" s="274"/>
      <c r="P308" s="274"/>
      <c r="Q308" s="274"/>
      <c r="R308" s="274"/>
      <c r="S308" s="274"/>
      <c r="T308" s="275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76" t="s">
        <v>225</v>
      </c>
      <c r="AU308" s="276" t="s">
        <v>85</v>
      </c>
      <c r="AV308" s="14" t="s">
        <v>85</v>
      </c>
      <c r="AW308" s="14" t="s">
        <v>32</v>
      </c>
      <c r="AX308" s="14" t="s">
        <v>76</v>
      </c>
      <c r="AY308" s="276" t="s">
        <v>156</v>
      </c>
    </row>
    <row r="309" spans="1:51" s="13" customFormat="1" ht="12">
      <c r="A309" s="13"/>
      <c r="B309" s="255"/>
      <c r="C309" s="256"/>
      <c r="D309" s="257" t="s">
        <v>225</v>
      </c>
      <c r="E309" s="258" t="s">
        <v>1</v>
      </c>
      <c r="F309" s="259" t="s">
        <v>699</v>
      </c>
      <c r="G309" s="256"/>
      <c r="H309" s="258" t="s">
        <v>1</v>
      </c>
      <c r="I309" s="260"/>
      <c r="J309" s="256"/>
      <c r="K309" s="256"/>
      <c r="L309" s="261"/>
      <c r="M309" s="262"/>
      <c r="N309" s="263"/>
      <c r="O309" s="263"/>
      <c r="P309" s="263"/>
      <c r="Q309" s="263"/>
      <c r="R309" s="263"/>
      <c r="S309" s="263"/>
      <c r="T309" s="264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65" t="s">
        <v>225</v>
      </c>
      <c r="AU309" s="265" t="s">
        <v>85</v>
      </c>
      <c r="AV309" s="13" t="s">
        <v>83</v>
      </c>
      <c r="AW309" s="13" t="s">
        <v>32</v>
      </c>
      <c r="AX309" s="13" t="s">
        <v>76</v>
      </c>
      <c r="AY309" s="265" t="s">
        <v>156</v>
      </c>
    </row>
    <row r="310" spans="1:51" s="14" customFormat="1" ht="12">
      <c r="A310" s="14"/>
      <c r="B310" s="266"/>
      <c r="C310" s="267"/>
      <c r="D310" s="257" t="s">
        <v>225</v>
      </c>
      <c r="E310" s="268" t="s">
        <v>1</v>
      </c>
      <c r="F310" s="269" t="s">
        <v>839</v>
      </c>
      <c r="G310" s="267"/>
      <c r="H310" s="270">
        <v>14.3</v>
      </c>
      <c r="I310" s="271"/>
      <c r="J310" s="267"/>
      <c r="K310" s="267"/>
      <c r="L310" s="272"/>
      <c r="M310" s="273"/>
      <c r="N310" s="274"/>
      <c r="O310" s="274"/>
      <c r="P310" s="274"/>
      <c r="Q310" s="274"/>
      <c r="R310" s="274"/>
      <c r="S310" s="274"/>
      <c r="T310" s="275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76" t="s">
        <v>225</v>
      </c>
      <c r="AU310" s="276" t="s">
        <v>85</v>
      </c>
      <c r="AV310" s="14" t="s">
        <v>85</v>
      </c>
      <c r="AW310" s="14" t="s">
        <v>32</v>
      </c>
      <c r="AX310" s="14" t="s">
        <v>76</v>
      </c>
      <c r="AY310" s="276" t="s">
        <v>156</v>
      </c>
    </row>
    <row r="311" spans="1:51" s="14" customFormat="1" ht="12">
      <c r="A311" s="14"/>
      <c r="B311" s="266"/>
      <c r="C311" s="267"/>
      <c r="D311" s="257" t="s">
        <v>225</v>
      </c>
      <c r="E311" s="268" t="s">
        <v>1</v>
      </c>
      <c r="F311" s="269" t="s">
        <v>840</v>
      </c>
      <c r="G311" s="267"/>
      <c r="H311" s="270">
        <v>17.11</v>
      </c>
      <c r="I311" s="271"/>
      <c r="J311" s="267"/>
      <c r="K311" s="267"/>
      <c r="L311" s="272"/>
      <c r="M311" s="273"/>
      <c r="N311" s="274"/>
      <c r="O311" s="274"/>
      <c r="P311" s="274"/>
      <c r="Q311" s="274"/>
      <c r="R311" s="274"/>
      <c r="S311" s="274"/>
      <c r="T311" s="275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76" t="s">
        <v>225</v>
      </c>
      <c r="AU311" s="276" t="s">
        <v>85</v>
      </c>
      <c r="AV311" s="14" t="s">
        <v>85</v>
      </c>
      <c r="AW311" s="14" t="s">
        <v>32</v>
      </c>
      <c r="AX311" s="14" t="s">
        <v>76</v>
      </c>
      <c r="AY311" s="276" t="s">
        <v>156</v>
      </c>
    </row>
    <row r="312" spans="1:51" s="14" customFormat="1" ht="12">
      <c r="A312" s="14"/>
      <c r="B312" s="266"/>
      <c r="C312" s="267"/>
      <c r="D312" s="257" t="s">
        <v>225</v>
      </c>
      <c r="E312" s="268" t="s">
        <v>1</v>
      </c>
      <c r="F312" s="269" t="s">
        <v>841</v>
      </c>
      <c r="G312" s="267"/>
      <c r="H312" s="270">
        <v>14.29</v>
      </c>
      <c r="I312" s="271"/>
      <c r="J312" s="267"/>
      <c r="K312" s="267"/>
      <c r="L312" s="272"/>
      <c r="M312" s="273"/>
      <c r="N312" s="274"/>
      <c r="O312" s="274"/>
      <c r="P312" s="274"/>
      <c r="Q312" s="274"/>
      <c r="R312" s="274"/>
      <c r="S312" s="274"/>
      <c r="T312" s="275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76" t="s">
        <v>225</v>
      </c>
      <c r="AU312" s="276" t="s">
        <v>85</v>
      </c>
      <c r="AV312" s="14" t="s">
        <v>85</v>
      </c>
      <c r="AW312" s="14" t="s">
        <v>32</v>
      </c>
      <c r="AX312" s="14" t="s">
        <v>76</v>
      </c>
      <c r="AY312" s="276" t="s">
        <v>156</v>
      </c>
    </row>
    <row r="313" spans="1:51" s="15" customFormat="1" ht="12">
      <c r="A313" s="15"/>
      <c r="B313" s="277"/>
      <c r="C313" s="278"/>
      <c r="D313" s="257" t="s">
        <v>225</v>
      </c>
      <c r="E313" s="279" t="s">
        <v>1</v>
      </c>
      <c r="F313" s="280" t="s">
        <v>228</v>
      </c>
      <c r="G313" s="278"/>
      <c r="H313" s="281">
        <v>108.71000000000001</v>
      </c>
      <c r="I313" s="282"/>
      <c r="J313" s="278"/>
      <c r="K313" s="278"/>
      <c r="L313" s="283"/>
      <c r="M313" s="284"/>
      <c r="N313" s="285"/>
      <c r="O313" s="285"/>
      <c r="P313" s="285"/>
      <c r="Q313" s="285"/>
      <c r="R313" s="285"/>
      <c r="S313" s="285"/>
      <c r="T313" s="286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T313" s="287" t="s">
        <v>225</v>
      </c>
      <c r="AU313" s="287" t="s">
        <v>85</v>
      </c>
      <c r="AV313" s="15" t="s">
        <v>173</v>
      </c>
      <c r="AW313" s="15" t="s">
        <v>32</v>
      </c>
      <c r="AX313" s="15" t="s">
        <v>83</v>
      </c>
      <c r="AY313" s="287" t="s">
        <v>156</v>
      </c>
    </row>
    <row r="314" spans="1:65" s="2" customFormat="1" ht="16.5" customHeight="1">
      <c r="A314" s="39"/>
      <c r="B314" s="40"/>
      <c r="C314" s="227" t="s">
        <v>483</v>
      </c>
      <c r="D314" s="227" t="s">
        <v>159</v>
      </c>
      <c r="E314" s="228" t="s">
        <v>842</v>
      </c>
      <c r="F314" s="229" t="s">
        <v>843</v>
      </c>
      <c r="G314" s="230" t="s">
        <v>342</v>
      </c>
      <c r="H314" s="231">
        <v>31</v>
      </c>
      <c r="I314" s="232"/>
      <c r="J314" s="233">
        <f>ROUND(I314*H314,2)</f>
        <v>0</v>
      </c>
      <c r="K314" s="229" t="s">
        <v>218</v>
      </c>
      <c r="L314" s="45"/>
      <c r="M314" s="234" t="s">
        <v>1</v>
      </c>
      <c r="N314" s="235" t="s">
        <v>41</v>
      </c>
      <c r="O314" s="92"/>
      <c r="P314" s="236">
        <f>O314*H314</f>
        <v>0</v>
      </c>
      <c r="Q314" s="236">
        <v>0</v>
      </c>
      <c r="R314" s="236">
        <f>Q314*H314</f>
        <v>0</v>
      </c>
      <c r="S314" s="236">
        <v>0.00394</v>
      </c>
      <c r="T314" s="237">
        <f>S314*H314</f>
        <v>0.12214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38" t="s">
        <v>335</v>
      </c>
      <c r="AT314" s="238" t="s">
        <v>159</v>
      </c>
      <c r="AU314" s="238" t="s">
        <v>85</v>
      </c>
      <c r="AY314" s="18" t="s">
        <v>156</v>
      </c>
      <c r="BE314" s="239">
        <f>IF(N314="základní",J314,0)</f>
        <v>0</v>
      </c>
      <c r="BF314" s="239">
        <f>IF(N314="snížená",J314,0)</f>
        <v>0</v>
      </c>
      <c r="BG314" s="239">
        <f>IF(N314="zákl. přenesená",J314,0)</f>
        <v>0</v>
      </c>
      <c r="BH314" s="239">
        <f>IF(N314="sníž. přenesená",J314,0)</f>
        <v>0</v>
      </c>
      <c r="BI314" s="239">
        <f>IF(N314="nulová",J314,0)</f>
        <v>0</v>
      </c>
      <c r="BJ314" s="18" t="s">
        <v>83</v>
      </c>
      <c r="BK314" s="239">
        <f>ROUND(I314*H314,2)</f>
        <v>0</v>
      </c>
      <c r="BL314" s="18" t="s">
        <v>335</v>
      </c>
      <c r="BM314" s="238" t="s">
        <v>844</v>
      </c>
    </row>
    <row r="315" spans="1:51" s="13" customFormat="1" ht="12">
      <c r="A315" s="13"/>
      <c r="B315" s="255"/>
      <c r="C315" s="256"/>
      <c r="D315" s="257" t="s">
        <v>225</v>
      </c>
      <c r="E315" s="258" t="s">
        <v>1</v>
      </c>
      <c r="F315" s="259" t="s">
        <v>699</v>
      </c>
      <c r="G315" s="256"/>
      <c r="H315" s="258" t="s">
        <v>1</v>
      </c>
      <c r="I315" s="260"/>
      <c r="J315" s="256"/>
      <c r="K315" s="256"/>
      <c r="L315" s="261"/>
      <c r="M315" s="262"/>
      <c r="N315" s="263"/>
      <c r="O315" s="263"/>
      <c r="P315" s="263"/>
      <c r="Q315" s="263"/>
      <c r="R315" s="263"/>
      <c r="S315" s="263"/>
      <c r="T315" s="264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65" t="s">
        <v>225</v>
      </c>
      <c r="AU315" s="265" t="s">
        <v>85</v>
      </c>
      <c r="AV315" s="13" t="s">
        <v>83</v>
      </c>
      <c r="AW315" s="13" t="s">
        <v>32</v>
      </c>
      <c r="AX315" s="13" t="s">
        <v>76</v>
      </c>
      <c r="AY315" s="265" t="s">
        <v>156</v>
      </c>
    </row>
    <row r="316" spans="1:51" s="14" customFormat="1" ht="12">
      <c r="A316" s="14"/>
      <c r="B316" s="266"/>
      <c r="C316" s="267"/>
      <c r="D316" s="257" t="s">
        <v>225</v>
      </c>
      <c r="E316" s="268" t="s">
        <v>1</v>
      </c>
      <c r="F316" s="269" t="s">
        <v>845</v>
      </c>
      <c r="G316" s="267"/>
      <c r="H316" s="270">
        <v>17</v>
      </c>
      <c r="I316" s="271"/>
      <c r="J316" s="267"/>
      <c r="K316" s="267"/>
      <c r="L316" s="272"/>
      <c r="M316" s="273"/>
      <c r="N316" s="274"/>
      <c r="O316" s="274"/>
      <c r="P316" s="274"/>
      <c r="Q316" s="274"/>
      <c r="R316" s="274"/>
      <c r="S316" s="274"/>
      <c r="T316" s="275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76" t="s">
        <v>225</v>
      </c>
      <c r="AU316" s="276" t="s">
        <v>85</v>
      </c>
      <c r="AV316" s="14" t="s">
        <v>85</v>
      </c>
      <c r="AW316" s="14" t="s">
        <v>32</v>
      </c>
      <c r="AX316" s="14" t="s">
        <v>76</v>
      </c>
      <c r="AY316" s="276" t="s">
        <v>156</v>
      </c>
    </row>
    <row r="317" spans="1:51" s="13" customFormat="1" ht="12">
      <c r="A317" s="13"/>
      <c r="B317" s="255"/>
      <c r="C317" s="256"/>
      <c r="D317" s="257" t="s">
        <v>225</v>
      </c>
      <c r="E317" s="258" t="s">
        <v>1</v>
      </c>
      <c r="F317" s="259" t="s">
        <v>691</v>
      </c>
      <c r="G317" s="256"/>
      <c r="H317" s="258" t="s">
        <v>1</v>
      </c>
      <c r="I317" s="260"/>
      <c r="J317" s="256"/>
      <c r="K317" s="256"/>
      <c r="L317" s="261"/>
      <c r="M317" s="262"/>
      <c r="N317" s="263"/>
      <c r="O317" s="263"/>
      <c r="P317" s="263"/>
      <c r="Q317" s="263"/>
      <c r="R317" s="263"/>
      <c r="S317" s="263"/>
      <c r="T317" s="264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65" t="s">
        <v>225</v>
      </c>
      <c r="AU317" s="265" t="s">
        <v>85</v>
      </c>
      <c r="AV317" s="13" t="s">
        <v>83</v>
      </c>
      <c r="AW317" s="13" t="s">
        <v>32</v>
      </c>
      <c r="AX317" s="13" t="s">
        <v>76</v>
      </c>
      <c r="AY317" s="265" t="s">
        <v>156</v>
      </c>
    </row>
    <row r="318" spans="1:51" s="14" customFormat="1" ht="12">
      <c r="A318" s="14"/>
      <c r="B318" s="266"/>
      <c r="C318" s="267"/>
      <c r="D318" s="257" t="s">
        <v>225</v>
      </c>
      <c r="E318" s="268" t="s">
        <v>1</v>
      </c>
      <c r="F318" s="269" t="s">
        <v>846</v>
      </c>
      <c r="G318" s="267"/>
      <c r="H318" s="270">
        <v>14</v>
      </c>
      <c r="I318" s="271"/>
      <c r="J318" s="267"/>
      <c r="K318" s="267"/>
      <c r="L318" s="272"/>
      <c r="M318" s="273"/>
      <c r="N318" s="274"/>
      <c r="O318" s="274"/>
      <c r="P318" s="274"/>
      <c r="Q318" s="274"/>
      <c r="R318" s="274"/>
      <c r="S318" s="274"/>
      <c r="T318" s="275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76" t="s">
        <v>225</v>
      </c>
      <c r="AU318" s="276" t="s">
        <v>85</v>
      </c>
      <c r="AV318" s="14" t="s">
        <v>85</v>
      </c>
      <c r="AW318" s="14" t="s">
        <v>32</v>
      </c>
      <c r="AX318" s="14" t="s">
        <v>76</v>
      </c>
      <c r="AY318" s="276" t="s">
        <v>156</v>
      </c>
    </row>
    <row r="319" spans="1:51" s="15" customFormat="1" ht="12">
      <c r="A319" s="15"/>
      <c r="B319" s="277"/>
      <c r="C319" s="278"/>
      <c r="D319" s="257" t="s">
        <v>225</v>
      </c>
      <c r="E319" s="279" t="s">
        <v>1</v>
      </c>
      <c r="F319" s="280" t="s">
        <v>228</v>
      </c>
      <c r="G319" s="278"/>
      <c r="H319" s="281">
        <v>31</v>
      </c>
      <c r="I319" s="282"/>
      <c r="J319" s="278"/>
      <c r="K319" s="278"/>
      <c r="L319" s="283"/>
      <c r="M319" s="284"/>
      <c r="N319" s="285"/>
      <c r="O319" s="285"/>
      <c r="P319" s="285"/>
      <c r="Q319" s="285"/>
      <c r="R319" s="285"/>
      <c r="S319" s="285"/>
      <c r="T319" s="286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T319" s="287" t="s">
        <v>225</v>
      </c>
      <c r="AU319" s="287" t="s">
        <v>85</v>
      </c>
      <c r="AV319" s="15" t="s">
        <v>173</v>
      </c>
      <c r="AW319" s="15" t="s">
        <v>32</v>
      </c>
      <c r="AX319" s="15" t="s">
        <v>83</v>
      </c>
      <c r="AY319" s="287" t="s">
        <v>156</v>
      </c>
    </row>
    <row r="320" spans="1:63" s="12" customFormat="1" ht="22.8" customHeight="1">
      <c r="A320" s="12"/>
      <c r="B320" s="211"/>
      <c r="C320" s="212"/>
      <c r="D320" s="213" t="s">
        <v>75</v>
      </c>
      <c r="E320" s="225" t="s">
        <v>583</v>
      </c>
      <c r="F320" s="225" t="s">
        <v>584</v>
      </c>
      <c r="G320" s="212"/>
      <c r="H320" s="212"/>
      <c r="I320" s="215"/>
      <c r="J320" s="226">
        <f>BK320</f>
        <v>0</v>
      </c>
      <c r="K320" s="212"/>
      <c r="L320" s="217"/>
      <c r="M320" s="218"/>
      <c r="N320" s="219"/>
      <c r="O320" s="219"/>
      <c r="P320" s="220">
        <f>SUM(P321:P326)</f>
        <v>0</v>
      </c>
      <c r="Q320" s="219"/>
      <c r="R320" s="220">
        <f>SUM(R321:R326)</f>
        <v>3.2000000000000005E-05</v>
      </c>
      <c r="S320" s="219"/>
      <c r="T320" s="221">
        <f>SUM(T321:T326)</f>
        <v>0</v>
      </c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R320" s="222" t="s">
        <v>85</v>
      </c>
      <c r="AT320" s="223" t="s">
        <v>75</v>
      </c>
      <c r="AU320" s="223" t="s">
        <v>83</v>
      </c>
      <c r="AY320" s="222" t="s">
        <v>156</v>
      </c>
      <c r="BK320" s="224">
        <f>SUM(BK321:BK326)</f>
        <v>0</v>
      </c>
    </row>
    <row r="321" spans="1:65" s="2" customFormat="1" ht="24.15" customHeight="1">
      <c r="A321" s="39"/>
      <c r="B321" s="40"/>
      <c r="C321" s="227" t="s">
        <v>488</v>
      </c>
      <c r="D321" s="227" t="s">
        <v>159</v>
      </c>
      <c r="E321" s="228" t="s">
        <v>847</v>
      </c>
      <c r="F321" s="229" t="s">
        <v>848</v>
      </c>
      <c r="G321" s="230" t="s">
        <v>237</v>
      </c>
      <c r="H321" s="231">
        <v>1.6</v>
      </c>
      <c r="I321" s="232"/>
      <c r="J321" s="233">
        <f>ROUND(I321*H321,2)</f>
        <v>0</v>
      </c>
      <c r="K321" s="229" t="s">
        <v>218</v>
      </c>
      <c r="L321" s="45"/>
      <c r="M321" s="234" t="s">
        <v>1</v>
      </c>
      <c r="N321" s="235" t="s">
        <v>41</v>
      </c>
      <c r="O321" s="92"/>
      <c r="P321" s="236">
        <f>O321*H321</f>
        <v>0</v>
      </c>
      <c r="Q321" s="236">
        <v>2E-05</v>
      </c>
      <c r="R321" s="236">
        <f>Q321*H321</f>
        <v>3.2000000000000005E-05</v>
      </c>
      <c r="S321" s="236">
        <v>0</v>
      </c>
      <c r="T321" s="237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38" t="s">
        <v>335</v>
      </c>
      <c r="AT321" s="238" t="s">
        <v>159</v>
      </c>
      <c r="AU321" s="238" t="s">
        <v>85</v>
      </c>
      <c r="AY321" s="18" t="s">
        <v>156</v>
      </c>
      <c r="BE321" s="239">
        <f>IF(N321="základní",J321,0)</f>
        <v>0</v>
      </c>
      <c r="BF321" s="239">
        <f>IF(N321="snížená",J321,0)</f>
        <v>0</v>
      </c>
      <c r="BG321" s="239">
        <f>IF(N321="zákl. přenesená",J321,0)</f>
        <v>0</v>
      </c>
      <c r="BH321" s="239">
        <f>IF(N321="sníž. přenesená",J321,0)</f>
        <v>0</v>
      </c>
      <c r="BI321" s="239">
        <f>IF(N321="nulová",J321,0)</f>
        <v>0</v>
      </c>
      <c r="BJ321" s="18" t="s">
        <v>83</v>
      </c>
      <c r="BK321" s="239">
        <f>ROUND(I321*H321,2)</f>
        <v>0</v>
      </c>
      <c r="BL321" s="18" t="s">
        <v>335</v>
      </c>
      <c r="BM321" s="238" t="s">
        <v>849</v>
      </c>
    </row>
    <row r="322" spans="1:51" s="13" customFormat="1" ht="12">
      <c r="A322" s="13"/>
      <c r="B322" s="255"/>
      <c r="C322" s="256"/>
      <c r="D322" s="257" t="s">
        <v>225</v>
      </c>
      <c r="E322" s="258" t="s">
        <v>1</v>
      </c>
      <c r="F322" s="259" t="s">
        <v>774</v>
      </c>
      <c r="G322" s="256"/>
      <c r="H322" s="258" t="s">
        <v>1</v>
      </c>
      <c r="I322" s="260"/>
      <c r="J322" s="256"/>
      <c r="K322" s="256"/>
      <c r="L322" s="261"/>
      <c r="M322" s="262"/>
      <c r="N322" s="263"/>
      <c r="O322" s="263"/>
      <c r="P322" s="263"/>
      <c r="Q322" s="263"/>
      <c r="R322" s="263"/>
      <c r="S322" s="263"/>
      <c r="T322" s="264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65" t="s">
        <v>225</v>
      </c>
      <c r="AU322" s="265" t="s">
        <v>85</v>
      </c>
      <c r="AV322" s="13" t="s">
        <v>83</v>
      </c>
      <c r="AW322" s="13" t="s">
        <v>32</v>
      </c>
      <c r="AX322" s="13" t="s">
        <v>76</v>
      </c>
      <c r="AY322" s="265" t="s">
        <v>156</v>
      </c>
    </row>
    <row r="323" spans="1:51" s="14" customFormat="1" ht="12">
      <c r="A323" s="14"/>
      <c r="B323" s="266"/>
      <c r="C323" s="267"/>
      <c r="D323" s="257" t="s">
        <v>225</v>
      </c>
      <c r="E323" s="268" t="s">
        <v>1</v>
      </c>
      <c r="F323" s="269" t="s">
        <v>850</v>
      </c>
      <c r="G323" s="267"/>
      <c r="H323" s="270">
        <v>0.6</v>
      </c>
      <c r="I323" s="271"/>
      <c r="J323" s="267"/>
      <c r="K323" s="267"/>
      <c r="L323" s="272"/>
      <c r="M323" s="273"/>
      <c r="N323" s="274"/>
      <c r="O323" s="274"/>
      <c r="P323" s="274"/>
      <c r="Q323" s="274"/>
      <c r="R323" s="274"/>
      <c r="S323" s="274"/>
      <c r="T323" s="275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76" t="s">
        <v>225</v>
      </c>
      <c r="AU323" s="276" t="s">
        <v>85</v>
      </c>
      <c r="AV323" s="14" t="s">
        <v>85</v>
      </c>
      <c r="AW323" s="14" t="s">
        <v>32</v>
      </c>
      <c r="AX323" s="14" t="s">
        <v>76</v>
      </c>
      <c r="AY323" s="276" t="s">
        <v>156</v>
      </c>
    </row>
    <row r="324" spans="1:51" s="13" customFormat="1" ht="12">
      <c r="A324" s="13"/>
      <c r="B324" s="255"/>
      <c r="C324" s="256"/>
      <c r="D324" s="257" t="s">
        <v>225</v>
      </c>
      <c r="E324" s="258" t="s">
        <v>1</v>
      </c>
      <c r="F324" s="259" t="s">
        <v>304</v>
      </c>
      <c r="G324" s="256"/>
      <c r="H324" s="258" t="s">
        <v>1</v>
      </c>
      <c r="I324" s="260"/>
      <c r="J324" s="256"/>
      <c r="K324" s="256"/>
      <c r="L324" s="261"/>
      <c r="M324" s="262"/>
      <c r="N324" s="263"/>
      <c r="O324" s="263"/>
      <c r="P324" s="263"/>
      <c r="Q324" s="263"/>
      <c r="R324" s="263"/>
      <c r="S324" s="263"/>
      <c r="T324" s="264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65" t="s">
        <v>225</v>
      </c>
      <c r="AU324" s="265" t="s">
        <v>85</v>
      </c>
      <c r="AV324" s="13" t="s">
        <v>83</v>
      </c>
      <c r="AW324" s="13" t="s">
        <v>32</v>
      </c>
      <c r="AX324" s="13" t="s">
        <v>76</v>
      </c>
      <c r="AY324" s="265" t="s">
        <v>156</v>
      </c>
    </row>
    <row r="325" spans="1:51" s="14" customFormat="1" ht="12">
      <c r="A325" s="14"/>
      <c r="B325" s="266"/>
      <c r="C325" s="267"/>
      <c r="D325" s="257" t="s">
        <v>225</v>
      </c>
      <c r="E325" s="268" t="s">
        <v>1</v>
      </c>
      <c r="F325" s="269" t="s">
        <v>83</v>
      </c>
      <c r="G325" s="267"/>
      <c r="H325" s="270">
        <v>1</v>
      </c>
      <c r="I325" s="271"/>
      <c r="J325" s="267"/>
      <c r="K325" s="267"/>
      <c r="L325" s="272"/>
      <c r="M325" s="273"/>
      <c r="N325" s="274"/>
      <c r="O325" s="274"/>
      <c r="P325" s="274"/>
      <c r="Q325" s="274"/>
      <c r="R325" s="274"/>
      <c r="S325" s="274"/>
      <c r="T325" s="275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76" t="s">
        <v>225</v>
      </c>
      <c r="AU325" s="276" t="s">
        <v>85</v>
      </c>
      <c r="AV325" s="14" t="s">
        <v>85</v>
      </c>
      <c r="AW325" s="14" t="s">
        <v>32</v>
      </c>
      <c r="AX325" s="14" t="s">
        <v>76</v>
      </c>
      <c r="AY325" s="276" t="s">
        <v>156</v>
      </c>
    </row>
    <row r="326" spans="1:51" s="15" customFormat="1" ht="12">
      <c r="A326" s="15"/>
      <c r="B326" s="277"/>
      <c r="C326" s="278"/>
      <c r="D326" s="257" t="s">
        <v>225</v>
      </c>
      <c r="E326" s="279" t="s">
        <v>1</v>
      </c>
      <c r="F326" s="280" t="s">
        <v>228</v>
      </c>
      <c r="G326" s="278"/>
      <c r="H326" s="281">
        <v>1.6</v>
      </c>
      <c r="I326" s="282"/>
      <c r="J326" s="278"/>
      <c r="K326" s="278"/>
      <c r="L326" s="283"/>
      <c r="M326" s="288"/>
      <c r="N326" s="289"/>
      <c r="O326" s="289"/>
      <c r="P326" s="289"/>
      <c r="Q326" s="289"/>
      <c r="R326" s="289"/>
      <c r="S326" s="289"/>
      <c r="T326" s="290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T326" s="287" t="s">
        <v>225</v>
      </c>
      <c r="AU326" s="287" t="s">
        <v>85</v>
      </c>
      <c r="AV326" s="15" t="s">
        <v>173</v>
      </c>
      <c r="AW326" s="15" t="s">
        <v>32</v>
      </c>
      <c r="AX326" s="15" t="s">
        <v>83</v>
      </c>
      <c r="AY326" s="287" t="s">
        <v>156</v>
      </c>
    </row>
    <row r="327" spans="1:31" s="2" customFormat="1" ht="6.95" customHeight="1">
      <c r="A327" s="39"/>
      <c r="B327" s="67"/>
      <c r="C327" s="68"/>
      <c r="D327" s="68"/>
      <c r="E327" s="68"/>
      <c r="F327" s="68"/>
      <c r="G327" s="68"/>
      <c r="H327" s="68"/>
      <c r="I327" s="68"/>
      <c r="J327" s="68"/>
      <c r="K327" s="68"/>
      <c r="L327" s="45"/>
      <c r="M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</row>
  </sheetData>
  <sheetProtection password="CC35" sheet="1" objects="1" scenarios="1" formatColumns="0" formatRows="0" autoFilter="0"/>
  <autoFilter ref="C130:K32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9:H119"/>
    <mergeCell ref="E121:H121"/>
    <mergeCell ref="E123:H12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104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85</v>
      </c>
    </row>
    <row r="4" spans="2:46" s="1" customFormat="1" ht="24.95" customHeight="1">
      <c r="B4" s="21"/>
      <c r="D4" s="149" t="s">
        <v>129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26.25" customHeight="1">
      <c r="B7" s="21"/>
      <c r="E7" s="152" t="str">
        <f>'Rekapitulace stavby'!K6</f>
        <v>Rekonstrukce objektu mateřské školy č.p. 367 na parc. č. st. 412 a 2464/4 v k.ú. Horní Cerekev</v>
      </c>
      <c r="F7" s="151"/>
      <c r="G7" s="151"/>
      <c r="H7" s="151"/>
      <c r="L7" s="21"/>
    </row>
    <row r="8" spans="2:12" s="1" customFormat="1" ht="12" customHeight="1">
      <c r="B8" s="21"/>
      <c r="D8" s="151" t="s">
        <v>130</v>
      </c>
      <c r="L8" s="21"/>
    </row>
    <row r="9" spans="1:31" s="2" customFormat="1" ht="16.5" customHeight="1">
      <c r="A9" s="39"/>
      <c r="B9" s="45"/>
      <c r="C9" s="39"/>
      <c r="D9" s="39"/>
      <c r="E9" s="152" t="s">
        <v>190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132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851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18</v>
      </c>
      <c r="E13" s="39"/>
      <c r="F13" s="142" t="s">
        <v>1</v>
      </c>
      <c r="G13" s="39"/>
      <c r="H13" s="39"/>
      <c r="I13" s="151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20</v>
      </c>
      <c r="E14" s="39"/>
      <c r="F14" s="142" t="s">
        <v>21</v>
      </c>
      <c r="G14" s="39"/>
      <c r="H14" s="39"/>
      <c r="I14" s="151" t="s">
        <v>22</v>
      </c>
      <c r="J14" s="154" t="str">
        <f>'Rekapitulace stavby'!AN8</f>
        <v>20. 11. 2020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24</v>
      </c>
      <c r="E16" s="39"/>
      <c r="F16" s="39"/>
      <c r="G16" s="39"/>
      <c r="H16" s="39"/>
      <c r="I16" s="151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1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28</v>
      </c>
      <c r="E19" s="39"/>
      <c r="F19" s="39"/>
      <c r="G19" s="39"/>
      <c r="H19" s="39"/>
      <c r="I19" s="151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30</v>
      </c>
      <c r="E22" s="39"/>
      <c r="F22" s="39"/>
      <c r="G22" s="39"/>
      <c r="H22" s="39"/>
      <c r="I22" s="151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1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33</v>
      </c>
      <c r="E25" s="39"/>
      <c r="F25" s="39"/>
      <c r="G25" s="39"/>
      <c r="H25" s="39"/>
      <c r="I25" s="151" t="s">
        <v>25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34</v>
      </c>
      <c r="F26" s="39"/>
      <c r="G26" s="39"/>
      <c r="H26" s="39"/>
      <c r="I26" s="151" t="s">
        <v>27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36</v>
      </c>
      <c r="E32" s="39"/>
      <c r="F32" s="39"/>
      <c r="G32" s="39"/>
      <c r="H32" s="39"/>
      <c r="I32" s="39"/>
      <c r="J32" s="161">
        <f>ROUND(J141,2)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38</v>
      </c>
      <c r="G34" s="39"/>
      <c r="H34" s="39"/>
      <c r="I34" s="162" t="s">
        <v>37</v>
      </c>
      <c r="J34" s="162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40</v>
      </c>
      <c r="E35" s="151" t="s">
        <v>41</v>
      </c>
      <c r="F35" s="164">
        <f>ROUND((SUM(BE141:BE966)),2)</f>
        <v>0</v>
      </c>
      <c r="G35" s="39"/>
      <c r="H35" s="39"/>
      <c r="I35" s="165">
        <v>0.21</v>
      </c>
      <c r="J35" s="164">
        <f>ROUND(((SUM(BE141:BE966))*I35),2)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42</v>
      </c>
      <c r="F36" s="164">
        <f>ROUND((SUM(BF141:BF966)),2)</f>
        <v>0</v>
      </c>
      <c r="G36" s="39"/>
      <c r="H36" s="39"/>
      <c r="I36" s="165">
        <v>0.15</v>
      </c>
      <c r="J36" s="164">
        <f>ROUND(((SUM(BF141:BF966))*I36),2)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43</v>
      </c>
      <c r="F37" s="164">
        <f>ROUND((SUM(BG141:BG966)),2)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44</v>
      </c>
      <c r="F38" s="164">
        <f>ROUND((SUM(BH141:BH966)),2)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45</v>
      </c>
      <c r="F39" s="164">
        <f>ROUND((SUM(BI141:BI966)),2)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46</v>
      </c>
      <c r="E41" s="168"/>
      <c r="F41" s="168"/>
      <c r="G41" s="169" t="s">
        <v>47</v>
      </c>
      <c r="H41" s="170" t="s">
        <v>48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49</v>
      </c>
      <c r="E50" s="174"/>
      <c r="F50" s="174"/>
      <c r="G50" s="173" t="s">
        <v>50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51</v>
      </c>
      <c r="E61" s="176"/>
      <c r="F61" s="177" t="s">
        <v>52</v>
      </c>
      <c r="G61" s="175" t="s">
        <v>51</v>
      </c>
      <c r="H61" s="176"/>
      <c r="I61" s="176"/>
      <c r="J61" s="178" t="s">
        <v>52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53</v>
      </c>
      <c r="E65" s="179"/>
      <c r="F65" s="179"/>
      <c r="G65" s="173" t="s">
        <v>54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51</v>
      </c>
      <c r="E76" s="176"/>
      <c r="F76" s="177" t="s">
        <v>52</v>
      </c>
      <c r="G76" s="175" t="s">
        <v>51</v>
      </c>
      <c r="H76" s="176"/>
      <c r="I76" s="176"/>
      <c r="J76" s="178" t="s">
        <v>52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84" t="str">
        <f>E7</f>
        <v>Rekonstrukce objektu mateřské školy č.p. 367 na parc. č. st. 412 a 2464/4 v k.ú. Horní Cerekev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130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190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132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01-1-1 - Navrhovaný stav - MŠ vnitřní prostory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Horní Cerekev</v>
      </c>
      <c r="G91" s="41"/>
      <c r="H91" s="41"/>
      <c r="I91" s="33" t="s">
        <v>22</v>
      </c>
      <c r="J91" s="80" t="str">
        <f>IF(J14="","",J14)</f>
        <v>20. 11. 2020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>Město Horní Cerekev</v>
      </c>
      <c r="G93" s="41"/>
      <c r="H93" s="41"/>
      <c r="I93" s="33" t="s">
        <v>30</v>
      </c>
      <c r="J93" s="37" t="str">
        <f>E23</f>
        <v>INTEGRA Pelhřimov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 xml:space="preserve"> 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135</v>
      </c>
      <c r="D96" s="186"/>
      <c r="E96" s="186"/>
      <c r="F96" s="186"/>
      <c r="G96" s="186"/>
      <c r="H96" s="186"/>
      <c r="I96" s="186"/>
      <c r="J96" s="187" t="s">
        <v>136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137</v>
      </c>
      <c r="D98" s="41"/>
      <c r="E98" s="41"/>
      <c r="F98" s="41"/>
      <c r="G98" s="41"/>
      <c r="H98" s="41"/>
      <c r="I98" s="41"/>
      <c r="J98" s="111">
        <f>J141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138</v>
      </c>
    </row>
    <row r="99" spans="1:31" s="9" customFormat="1" ht="24.95" customHeight="1">
      <c r="A99" s="9"/>
      <c r="B99" s="189"/>
      <c r="C99" s="190"/>
      <c r="D99" s="191" t="s">
        <v>192</v>
      </c>
      <c r="E99" s="192"/>
      <c r="F99" s="192"/>
      <c r="G99" s="192"/>
      <c r="H99" s="192"/>
      <c r="I99" s="192"/>
      <c r="J99" s="193">
        <f>J142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194</v>
      </c>
      <c r="E100" s="197"/>
      <c r="F100" s="197"/>
      <c r="G100" s="197"/>
      <c r="H100" s="197"/>
      <c r="I100" s="197"/>
      <c r="J100" s="198">
        <f>J143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4.85" customHeight="1">
      <c r="A101" s="10"/>
      <c r="B101" s="195"/>
      <c r="C101" s="134"/>
      <c r="D101" s="196" t="s">
        <v>852</v>
      </c>
      <c r="E101" s="197"/>
      <c r="F101" s="197"/>
      <c r="G101" s="197"/>
      <c r="H101" s="197"/>
      <c r="I101" s="197"/>
      <c r="J101" s="198">
        <f>J144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5"/>
      <c r="C102" s="134"/>
      <c r="D102" s="196" t="s">
        <v>195</v>
      </c>
      <c r="E102" s="197"/>
      <c r="F102" s="197"/>
      <c r="G102" s="197"/>
      <c r="H102" s="197"/>
      <c r="I102" s="197"/>
      <c r="J102" s="198">
        <f>J330</f>
        <v>0</v>
      </c>
      <c r="K102" s="134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4.85" customHeight="1">
      <c r="A103" s="10"/>
      <c r="B103" s="195"/>
      <c r="C103" s="134"/>
      <c r="D103" s="196" t="s">
        <v>196</v>
      </c>
      <c r="E103" s="197"/>
      <c r="F103" s="197"/>
      <c r="G103" s="197"/>
      <c r="H103" s="197"/>
      <c r="I103" s="197"/>
      <c r="J103" s="198">
        <f>J331</f>
        <v>0</v>
      </c>
      <c r="K103" s="134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4.85" customHeight="1">
      <c r="A104" s="10"/>
      <c r="B104" s="195"/>
      <c r="C104" s="134"/>
      <c r="D104" s="196" t="s">
        <v>853</v>
      </c>
      <c r="E104" s="197"/>
      <c r="F104" s="197"/>
      <c r="G104" s="197"/>
      <c r="H104" s="197"/>
      <c r="I104" s="197"/>
      <c r="J104" s="198">
        <f>J338</f>
        <v>0</v>
      </c>
      <c r="K104" s="134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5"/>
      <c r="C105" s="134"/>
      <c r="D105" s="196" t="s">
        <v>199</v>
      </c>
      <c r="E105" s="197"/>
      <c r="F105" s="197"/>
      <c r="G105" s="197"/>
      <c r="H105" s="197"/>
      <c r="I105" s="197"/>
      <c r="J105" s="198">
        <f>J357</f>
        <v>0</v>
      </c>
      <c r="K105" s="134"/>
      <c r="L105" s="19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89"/>
      <c r="C106" s="190"/>
      <c r="D106" s="191" t="s">
        <v>200</v>
      </c>
      <c r="E106" s="192"/>
      <c r="F106" s="192"/>
      <c r="G106" s="192"/>
      <c r="H106" s="192"/>
      <c r="I106" s="192"/>
      <c r="J106" s="193">
        <f>J359</f>
        <v>0</v>
      </c>
      <c r="K106" s="190"/>
      <c r="L106" s="194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95"/>
      <c r="C107" s="134"/>
      <c r="D107" s="196" t="s">
        <v>854</v>
      </c>
      <c r="E107" s="197"/>
      <c r="F107" s="197"/>
      <c r="G107" s="197"/>
      <c r="H107" s="197"/>
      <c r="I107" s="197"/>
      <c r="J107" s="198">
        <f>J360</f>
        <v>0</v>
      </c>
      <c r="K107" s="134"/>
      <c r="L107" s="19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5"/>
      <c r="C108" s="134"/>
      <c r="D108" s="196" t="s">
        <v>202</v>
      </c>
      <c r="E108" s="197"/>
      <c r="F108" s="197"/>
      <c r="G108" s="197"/>
      <c r="H108" s="197"/>
      <c r="I108" s="197"/>
      <c r="J108" s="198">
        <f>J369</f>
        <v>0</v>
      </c>
      <c r="K108" s="134"/>
      <c r="L108" s="19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5"/>
      <c r="C109" s="134"/>
      <c r="D109" s="196" t="s">
        <v>855</v>
      </c>
      <c r="E109" s="197"/>
      <c r="F109" s="197"/>
      <c r="G109" s="197"/>
      <c r="H109" s="197"/>
      <c r="I109" s="197"/>
      <c r="J109" s="198">
        <f>J385</f>
        <v>0</v>
      </c>
      <c r="K109" s="134"/>
      <c r="L109" s="19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5"/>
      <c r="C110" s="134"/>
      <c r="D110" s="196" t="s">
        <v>203</v>
      </c>
      <c r="E110" s="197"/>
      <c r="F110" s="197"/>
      <c r="G110" s="197"/>
      <c r="H110" s="197"/>
      <c r="I110" s="197"/>
      <c r="J110" s="198">
        <f>J408</f>
        <v>0</v>
      </c>
      <c r="K110" s="134"/>
      <c r="L110" s="199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95"/>
      <c r="C111" s="134"/>
      <c r="D111" s="196" t="s">
        <v>205</v>
      </c>
      <c r="E111" s="197"/>
      <c r="F111" s="197"/>
      <c r="G111" s="197"/>
      <c r="H111" s="197"/>
      <c r="I111" s="197"/>
      <c r="J111" s="198">
        <f>J447</f>
        <v>0</v>
      </c>
      <c r="K111" s="134"/>
      <c r="L111" s="199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95"/>
      <c r="C112" s="134"/>
      <c r="D112" s="196" t="s">
        <v>206</v>
      </c>
      <c r="E112" s="197"/>
      <c r="F112" s="197"/>
      <c r="G112" s="197"/>
      <c r="H112" s="197"/>
      <c r="I112" s="197"/>
      <c r="J112" s="198">
        <f>J461</f>
        <v>0</v>
      </c>
      <c r="K112" s="134"/>
      <c r="L112" s="199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95"/>
      <c r="C113" s="134"/>
      <c r="D113" s="196" t="s">
        <v>207</v>
      </c>
      <c r="E113" s="197"/>
      <c r="F113" s="197"/>
      <c r="G113" s="197"/>
      <c r="H113" s="197"/>
      <c r="I113" s="197"/>
      <c r="J113" s="198">
        <f>J512</f>
        <v>0</v>
      </c>
      <c r="K113" s="134"/>
      <c r="L113" s="199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95"/>
      <c r="C114" s="134"/>
      <c r="D114" s="196" t="s">
        <v>856</v>
      </c>
      <c r="E114" s="197"/>
      <c r="F114" s="197"/>
      <c r="G114" s="197"/>
      <c r="H114" s="197"/>
      <c r="I114" s="197"/>
      <c r="J114" s="198">
        <f>J524</f>
        <v>0</v>
      </c>
      <c r="K114" s="134"/>
      <c r="L114" s="199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95"/>
      <c r="C115" s="134"/>
      <c r="D115" s="196" t="s">
        <v>857</v>
      </c>
      <c r="E115" s="197"/>
      <c r="F115" s="197"/>
      <c r="G115" s="197"/>
      <c r="H115" s="197"/>
      <c r="I115" s="197"/>
      <c r="J115" s="198">
        <f>J527</f>
        <v>0</v>
      </c>
      <c r="K115" s="134"/>
      <c r="L115" s="199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95"/>
      <c r="C116" s="134"/>
      <c r="D116" s="196" t="s">
        <v>208</v>
      </c>
      <c r="E116" s="197"/>
      <c r="F116" s="197"/>
      <c r="G116" s="197"/>
      <c r="H116" s="197"/>
      <c r="I116" s="197"/>
      <c r="J116" s="198">
        <f>J679</f>
        <v>0</v>
      </c>
      <c r="K116" s="134"/>
      <c r="L116" s="199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95"/>
      <c r="C117" s="134"/>
      <c r="D117" s="196" t="s">
        <v>858</v>
      </c>
      <c r="E117" s="197"/>
      <c r="F117" s="197"/>
      <c r="G117" s="197"/>
      <c r="H117" s="197"/>
      <c r="I117" s="197"/>
      <c r="J117" s="198">
        <f>J713</f>
        <v>0</v>
      </c>
      <c r="K117" s="134"/>
      <c r="L117" s="199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95"/>
      <c r="C118" s="134"/>
      <c r="D118" s="196" t="s">
        <v>209</v>
      </c>
      <c r="E118" s="197"/>
      <c r="F118" s="197"/>
      <c r="G118" s="197"/>
      <c r="H118" s="197"/>
      <c r="I118" s="197"/>
      <c r="J118" s="198">
        <f>J866</f>
        <v>0</v>
      </c>
      <c r="K118" s="134"/>
      <c r="L118" s="199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195"/>
      <c r="C119" s="134"/>
      <c r="D119" s="196" t="s">
        <v>210</v>
      </c>
      <c r="E119" s="197"/>
      <c r="F119" s="197"/>
      <c r="G119" s="197"/>
      <c r="H119" s="197"/>
      <c r="I119" s="197"/>
      <c r="J119" s="198">
        <f>J876</f>
        <v>0</v>
      </c>
      <c r="K119" s="134"/>
      <c r="L119" s="199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2" customFormat="1" ht="21.8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67"/>
      <c r="C121" s="68"/>
      <c r="D121" s="68"/>
      <c r="E121" s="68"/>
      <c r="F121" s="68"/>
      <c r="G121" s="68"/>
      <c r="H121" s="68"/>
      <c r="I121" s="68"/>
      <c r="J121" s="68"/>
      <c r="K121" s="68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5" spans="1:31" s="2" customFormat="1" ht="6.95" customHeight="1">
      <c r="A125" s="39"/>
      <c r="B125" s="69"/>
      <c r="C125" s="70"/>
      <c r="D125" s="70"/>
      <c r="E125" s="70"/>
      <c r="F125" s="70"/>
      <c r="G125" s="70"/>
      <c r="H125" s="70"/>
      <c r="I125" s="70"/>
      <c r="J125" s="70"/>
      <c r="K125" s="70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24.95" customHeight="1">
      <c r="A126" s="39"/>
      <c r="B126" s="40"/>
      <c r="C126" s="24" t="s">
        <v>141</v>
      </c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6.95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2" customHeight="1">
      <c r="A128" s="39"/>
      <c r="B128" s="40"/>
      <c r="C128" s="33" t="s">
        <v>16</v>
      </c>
      <c r="D128" s="41"/>
      <c r="E128" s="41"/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26.25" customHeight="1">
      <c r="A129" s="39"/>
      <c r="B129" s="40"/>
      <c r="C129" s="41"/>
      <c r="D129" s="41"/>
      <c r="E129" s="184" t="str">
        <f>E7</f>
        <v>Rekonstrukce objektu mateřské školy č.p. 367 na parc. č. st. 412 a 2464/4 v k.ú. Horní Cerekev</v>
      </c>
      <c r="F129" s="33"/>
      <c r="G129" s="33"/>
      <c r="H129" s="33"/>
      <c r="I129" s="41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2:12" s="1" customFormat="1" ht="12" customHeight="1">
      <c r="B130" s="22"/>
      <c r="C130" s="33" t="s">
        <v>130</v>
      </c>
      <c r="D130" s="23"/>
      <c r="E130" s="23"/>
      <c r="F130" s="23"/>
      <c r="G130" s="23"/>
      <c r="H130" s="23"/>
      <c r="I130" s="23"/>
      <c r="J130" s="23"/>
      <c r="K130" s="23"/>
      <c r="L130" s="21"/>
    </row>
    <row r="131" spans="1:31" s="2" customFormat="1" ht="16.5" customHeight="1">
      <c r="A131" s="39"/>
      <c r="B131" s="40"/>
      <c r="C131" s="41"/>
      <c r="D131" s="41"/>
      <c r="E131" s="184" t="s">
        <v>190</v>
      </c>
      <c r="F131" s="41"/>
      <c r="G131" s="41"/>
      <c r="H131" s="41"/>
      <c r="I131" s="41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1:31" s="2" customFormat="1" ht="12" customHeight="1">
      <c r="A132" s="39"/>
      <c r="B132" s="40"/>
      <c r="C132" s="33" t="s">
        <v>132</v>
      </c>
      <c r="D132" s="41"/>
      <c r="E132" s="41"/>
      <c r="F132" s="41"/>
      <c r="G132" s="41"/>
      <c r="H132" s="41"/>
      <c r="I132" s="41"/>
      <c r="J132" s="41"/>
      <c r="K132" s="41"/>
      <c r="L132" s="64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</row>
    <row r="133" spans="1:31" s="2" customFormat="1" ht="16.5" customHeight="1">
      <c r="A133" s="39"/>
      <c r="B133" s="40"/>
      <c r="C133" s="41"/>
      <c r="D133" s="41"/>
      <c r="E133" s="77" t="str">
        <f>E11</f>
        <v>01-1-1 - Navrhovaný stav - MŠ vnitřní prostory</v>
      </c>
      <c r="F133" s="41"/>
      <c r="G133" s="41"/>
      <c r="H133" s="41"/>
      <c r="I133" s="41"/>
      <c r="J133" s="41"/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2" customFormat="1" ht="6.95" customHeight="1">
      <c r="A134" s="39"/>
      <c r="B134" s="40"/>
      <c r="C134" s="41"/>
      <c r="D134" s="41"/>
      <c r="E134" s="41"/>
      <c r="F134" s="41"/>
      <c r="G134" s="41"/>
      <c r="H134" s="41"/>
      <c r="I134" s="41"/>
      <c r="J134" s="41"/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pans="1:31" s="2" customFormat="1" ht="12" customHeight="1">
      <c r="A135" s="39"/>
      <c r="B135" s="40"/>
      <c r="C135" s="33" t="s">
        <v>20</v>
      </c>
      <c r="D135" s="41"/>
      <c r="E135" s="41"/>
      <c r="F135" s="28" t="str">
        <f>F14</f>
        <v>Horní Cerekev</v>
      </c>
      <c r="G135" s="41"/>
      <c r="H135" s="41"/>
      <c r="I135" s="33" t="s">
        <v>22</v>
      </c>
      <c r="J135" s="80" t="str">
        <f>IF(J14="","",J14)</f>
        <v>20. 11. 2020</v>
      </c>
      <c r="K135" s="41"/>
      <c r="L135" s="64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  <row r="136" spans="1:31" s="2" customFormat="1" ht="6.95" customHeight="1">
      <c r="A136" s="39"/>
      <c r="B136" s="40"/>
      <c r="C136" s="41"/>
      <c r="D136" s="41"/>
      <c r="E136" s="41"/>
      <c r="F136" s="41"/>
      <c r="G136" s="41"/>
      <c r="H136" s="41"/>
      <c r="I136" s="41"/>
      <c r="J136" s="41"/>
      <c r="K136" s="41"/>
      <c r="L136" s="64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</row>
    <row r="137" spans="1:31" s="2" customFormat="1" ht="15.15" customHeight="1">
      <c r="A137" s="39"/>
      <c r="B137" s="40"/>
      <c r="C137" s="33" t="s">
        <v>24</v>
      </c>
      <c r="D137" s="41"/>
      <c r="E137" s="41"/>
      <c r="F137" s="28" t="str">
        <f>E17</f>
        <v>Město Horní Cerekev</v>
      </c>
      <c r="G137" s="41"/>
      <c r="H137" s="41"/>
      <c r="I137" s="33" t="s">
        <v>30</v>
      </c>
      <c r="J137" s="37" t="str">
        <f>E23</f>
        <v>INTEGRA Pelhřimov</v>
      </c>
      <c r="K137" s="41"/>
      <c r="L137" s="64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</row>
    <row r="138" spans="1:31" s="2" customFormat="1" ht="15.15" customHeight="1">
      <c r="A138" s="39"/>
      <c r="B138" s="40"/>
      <c r="C138" s="33" t="s">
        <v>28</v>
      </c>
      <c r="D138" s="41"/>
      <c r="E138" s="41"/>
      <c r="F138" s="28" t="str">
        <f>IF(E20="","",E20)</f>
        <v>Vyplň údaj</v>
      </c>
      <c r="G138" s="41"/>
      <c r="H138" s="41"/>
      <c r="I138" s="33" t="s">
        <v>33</v>
      </c>
      <c r="J138" s="37" t="str">
        <f>E26</f>
        <v xml:space="preserve"> </v>
      </c>
      <c r="K138" s="41"/>
      <c r="L138" s="64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</row>
    <row r="139" spans="1:31" s="2" customFormat="1" ht="10.3" customHeight="1">
      <c r="A139" s="39"/>
      <c r="B139" s="40"/>
      <c r="C139" s="41"/>
      <c r="D139" s="41"/>
      <c r="E139" s="41"/>
      <c r="F139" s="41"/>
      <c r="G139" s="41"/>
      <c r="H139" s="41"/>
      <c r="I139" s="41"/>
      <c r="J139" s="41"/>
      <c r="K139" s="41"/>
      <c r="L139" s="64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</row>
    <row r="140" spans="1:31" s="11" customFormat="1" ht="29.25" customHeight="1">
      <c r="A140" s="200"/>
      <c r="B140" s="201"/>
      <c r="C140" s="202" t="s">
        <v>142</v>
      </c>
      <c r="D140" s="203" t="s">
        <v>61</v>
      </c>
      <c r="E140" s="203" t="s">
        <v>57</v>
      </c>
      <c r="F140" s="203" t="s">
        <v>58</v>
      </c>
      <c r="G140" s="203" t="s">
        <v>143</v>
      </c>
      <c r="H140" s="203" t="s">
        <v>144</v>
      </c>
      <c r="I140" s="203" t="s">
        <v>145</v>
      </c>
      <c r="J140" s="203" t="s">
        <v>136</v>
      </c>
      <c r="K140" s="204" t="s">
        <v>146</v>
      </c>
      <c r="L140" s="205"/>
      <c r="M140" s="101" t="s">
        <v>1</v>
      </c>
      <c r="N140" s="102" t="s">
        <v>40</v>
      </c>
      <c r="O140" s="102" t="s">
        <v>147</v>
      </c>
      <c r="P140" s="102" t="s">
        <v>148</v>
      </c>
      <c r="Q140" s="102" t="s">
        <v>149</v>
      </c>
      <c r="R140" s="102" t="s">
        <v>150</v>
      </c>
      <c r="S140" s="102" t="s">
        <v>151</v>
      </c>
      <c r="T140" s="103" t="s">
        <v>152</v>
      </c>
      <c r="U140" s="200"/>
      <c r="V140" s="200"/>
      <c r="W140" s="200"/>
      <c r="X140" s="200"/>
      <c r="Y140" s="200"/>
      <c r="Z140" s="200"/>
      <c r="AA140" s="200"/>
      <c r="AB140" s="200"/>
      <c r="AC140" s="200"/>
      <c r="AD140" s="200"/>
      <c r="AE140" s="200"/>
    </row>
    <row r="141" spans="1:63" s="2" customFormat="1" ht="22.8" customHeight="1">
      <c r="A141" s="39"/>
      <c r="B141" s="40"/>
      <c r="C141" s="108" t="s">
        <v>153</v>
      </c>
      <c r="D141" s="41"/>
      <c r="E141" s="41"/>
      <c r="F141" s="41"/>
      <c r="G141" s="41"/>
      <c r="H141" s="41"/>
      <c r="I141" s="41"/>
      <c r="J141" s="206">
        <f>BK141</f>
        <v>0</v>
      </c>
      <c r="K141" s="41"/>
      <c r="L141" s="45"/>
      <c r="M141" s="104"/>
      <c r="N141" s="207"/>
      <c r="O141" s="105"/>
      <c r="P141" s="208">
        <f>P142+P359</f>
        <v>0</v>
      </c>
      <c r="Q141" s="105"/>
      <c r="R141" s="208">
        <f>R142+R359</f>
        <v>53.23304602</v>
      </c>
      <c r="S141" s="105"/>
      <c r="T141" s="209">
        <f>T142+T359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75</v>
      </c>
      <c r="AU141" s="18" t="s">
        <v>138</v>
      </c>
      <c r="BK141" s="210">
        <f>BK142+BK359</f>
        <v>0</v>
      </c>
    </row>
    <row r="142" spans="1:63" s="12" customFormat="1" ht="25.9" customHeight="1">
      <c r="A142" s="12"/>
      <c r="B142" s="211"/>
      <c r="C142" s="212"/>
      <c r="D142" s="213" t="s">
        <v>75</v>
      </c>
      <c r="E142" s="214" t="s">
        <v>212</v>
      </c>
      <c r="F142" s="214" t="s">
        <v>213</v>
      </c>
      <c r="G142" s="212"/>
      <c r="H142" s="212"/>
      <c r="I142" s="215"/>
      <c r="J142" s="216">
        <f>BK142</f>
        <v>0</v>
      </c>
      <c r="K142" s="212"/>
      <c r="L142" s="217"/>
      <c r="M142" s="218"/>
      <c r="N142" s="219"/>
      <c r="O142" s="219"/>
      <c r="P142" s="220">
        <f>P143+P330+P357</f>
        <v>0</v>
      </c>
      <c r="Q142" s="219"/>
      <c r="R142" s="220">
        <f>R143+R330+R357</f>
        <v>12.64618502</v>
      </c>
      <c r="S142" s="219"/>
      <c r="T142" s="221">
        <f>T143+T330+T357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22" t="s">
        <v>83</v>
      </c>
      <c r="AT142" s="223" t="s">
        <v>75</v>
      </c>
      <c r="AU142" s="223" t="s">
        <v>76</v>
      </c>
      <c r="AY142" s="222" t="s">
        <v>156</v>
      </c>
      <c r="BK142" s="224">
        <f>BK143+BK330+BK357</f>
        <v>0</v>
      </c>
    </row>
    <row r="143" spans="1:63" s="12" customFormat="1" ht="22.8" customHeight="1">
      <c r="A143" s="12"/>
      <c r="B143" s="211"/>
      <c r="C143" s="212"/>
      <c r="D143" s="213" t="s">
        <v>75</v>
      </c>
      <c r="E143" s="225" t="s">
        <v>186</v>
      </c>
      <c r="F143" s="225" t="s">
        <v>234</v>
      </c>
      <c r="G143" s="212"/>
      <c r="H143" s="212"/>
      <c r="I143" s="215"/>
      <c r="J143" s="226">
        <f>BK143</f>
        <v>0</v>
      </c>
      <c r="K143" s="212"/>
      <c r="L143" s="217"/>
      <c r="M143" s="218"/>
      <c r="N143" s="219"/>
      <c r="O143" s="219"/>
      <c r="P143" s="220">
        <f>P144</f>
        <v>0</v>
      </c>
      <c r="Q143" s="219"/>
      <c r="R143" s="220">
        <f>R144</f>
        <v>12.4657467</v>
      </c>
      <c r="S143" s="219"/>
      <c r="T143" s="221">
        <f>T144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22" t="s">
        <v>83</v>
      </c>
      <c r="AT143" s="223" t="s">
        <v>75</v>
      </c>
      <c r="AU143" s="223" t="s">
        <v>83</v>
      </c>
      <c r="AY143" s="222" t="s">
        <v>156</v>
      </c>
      <c r="BK143" s="224">
        <f>BK144</f>
        <v>0</v>
      </c>
    </row>
    <row r="144" spans="1:63" s="12" customFormat="1" ht="20.85" customHeight="1">
      <c r="A144" s="12"/>
      <c r="B144" s="211"/>
      <c r="C144" s="212"/>
      <c r="D144" s="213" t="s">
        <v>75</v>
      </c>
      <c r="E144" s="225" t="s">
        <v>859</v>
      </c>
      <c r="F144" s="225" t="s">
        <v>860</v>
      </c>
      <c r="G144" s="212"/>
      <c r="H144" s="212"/>
      <c r="I144" s="215"/>
      <c r="J144" s="226">
        <f>BK144</f>
        <v>0</v>
      </c>
      <c r="K144" s="212"/>
      <c r="L144" s="217"/>
      <c r="M144" s="218"/>
      <c r="N144" s="219"/>
      <c r="O144" s="219"/>
      <c r="P144" s="220">
        <f>SUM(P145:P329)</f>
        <v>0</v>
      </c>
      <c r="Q144" s="219"/>
      <c r="R144" s="220">
        <f>SUM(R145:R329)</f>
        <v>12.4657467</v>
      </c>
      <c r="S144" s="219"/>
      <c r="T144" s="221">
        <f>SUM(T145:T329)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22" t="s">
        <v>83</v>
      </c>
      <c r="AT144" s="223" t="s">
        <v>75</v>
      </c>
      <c r="AU144" s="223" t="s">
        <v>85</v>
      </c>
      <c r="AY144" s="222" t="s">
        <v>156</v>
      </c>
      <c r="BK144" s="224">
        <f>SUM(BK145:BK329)</f>
        <v>0</v>
      </c>
    </row>
    <row r="145" spans="1:65" s="2" customFormat="1" ht="24.15" customHeight="1">
      <c r="A145" s="39"/>
      <c r="B145" s="40"/>
      <c r="C145" s="227" t="s">
        <v>83</v>
      </c>
      <c r="D145" s="227" t="s">
        <v>159</v>
      </c>
      <c r="E145" s="228" t="s">
        <v>861</v>
      </c>
      <c r="F145" s="229" t="s">
        <v>862</v>
      </c>
      <c r="G145" s="230" t="s">
        <v>237</v>
      </c>
      <c r="H145" s="231">
        <v>478.79</v>
      </c>
      <c r="I145" s="232"/>
      <c r="J145" s="233">
        <f>ROUND(I145*H145,2)</f>
        <v>0</v>
      </c>
      <c r="K145" s="229" t="s">
        <v>218</v>
      </c>
      <c r="L145" s="45"/>
      <c r="M145" s="234" t="s">
        <v>1</v>
      </c>
      <c r="N145" s="235" t="s">
        <v>41</v>
      </c>
      <c r="O145" s="92"/>
      <c r="P145" s="236">
        <f>O145*H145</f>
        <v>0</v>
      </c>
      <c r="Q145" s="236">
        <v>0.00026</v>
      </c>
      <c r="R145" s="236">
        <f>Q145*H145</f>
        <v>0.1244854</v>
      </c>
      <c r="S145" s="236">
        <v>0</v>
      </c>
      <c r="T145" s="237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8" t="s">
        <v>173</v>
      </c>
      <c r="AT145" s="238" t="s">
        <v>159</v>
      </c>
      <c r="AU145" s="238" t="s">
        <v>169</v>
      </c>
      <c r="AY145" s="18" t="s">
        <v>156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8" t="s">
        <v>83</v>
      </c>
      <c r="BK145" s="239">
        <f>ROUND(I145*H145,2)</f>
        <v>0</v>
      </c>
      <c r="BL145" s="18" t="s">
        <v>173</v>
      </c>
      <c r="BM145" s="238" t="s">
        <v>863</v>
      </c>
    </row>
    <row r="146" spans="1:51" s="13" customFormat="1" ht="12">
      <c r="A146" s="13"/>
      <c r="B146" s="255"/>
      <c r="C146" s="256"/>
      <c r="D146" s="257" t="s">
        <v>225</v>
      </c>
      <c r="E146" s="258" t="s">
        <v>1</v>
      </c>
      <c r="F146" s="259" t="s">
        <v>864</v>
      </c>
      <c r="G146" s="256"/>
      <c r="H146" s="258" t="s">
        <v>1</v>
      </c>
      <c r="I146" s="260"/>
      <c r="J146" s="256"/>
      <c r="K146" s="256"/>
      <c r="L146" s="261"/>
      <c r="M146" s="262"/>
      <c r="N146" s="263"/>
      <c r="O146" s="263"/>
      <c r="P146" s="263"/>
      <c r="Q146" s="263"/>
      <c r="R146" s="263"/>
      <c r="S146" s="263"/>
      <c r="T146" s="26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65" t="s">
        <v>225</v>
      </c>
      <c r="AU146" s="265" t="s">
        <v>169</v>
      </c>
      <c r="AV146" s="13" t="s">
        <v>83</v>
      </c>
      <c r="AW146" s="13" t="s">
        <v>32</v>
      </c>
      <c r="AX146" s="13" t="s">
        <v>76</v>
      </c>
      <c r="AY146" s="265" t="s">
        <v>156</v>
      </c>
    </row>
    <row r="147" spans="1:51" s="14" customFormat="1" ht="12">
      <c r="A147" s="14"/>
      <c r="B147" s="266"/>
      <c r="C147" s="267"/>
      <c r="D147" s="257" t="s">
        <v>225</v>
      </c>
      <c r="E147" s="268" t="s">
        <v>1</v>
      </c>
      <c r="F147" s="269" t="s">
        <v>865</v>
      </c>
      <c r="G147" s="267"/>
      <c r="H147" s="270">
        <v>36</v>
      </c>
      <c r="I147" s="271"/>
      <c r="J147" s="267"/>
      <c r="K147" s="267"/>
      <c r="L147" s="272"/>
      <c r="M147" s="273"/>
      <c r="N147" s="274"/>
      <c r="O147" s="274"/>
      <c r="P147" s="274"/>
      <c r="Q147" s="274"/>
      <c r="R147" s="274"/>
      <c r="S147" s="274"/>
      <c r="T147" s="275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76" t="s">
        <v>225</v>
      </c>
      <c r="AU147" s="276" t="s">
        <v>169</v>
      </c>
      <c r="AV147" s="14" t="s">
        <v>85</v>
      </c>
      <c r="AW147" s="14" t="s">
        <v>32</v>
      </c>
      <c r="AX147" s="14" t="s">
        <v>76</v>
      </c>
      <c r="AY147" s="276" t="s">
        <v>156</v>
      </c>
    </row>
    <row r="148" spans="1:51" s="13" customFormat="1" ht="12">
      <c r="A148" s="13"/>
      <c r="B148" s="255"/>
      <c r="C148" s="256"/>
      <c r="D148" s="257" t="s">
        <v>225</v>
      </c>
      <c r="E148" s="258" t="s">
        <v>1</v>
      </c>
      <c r="F148" s="259" t="s">
        <v>866</v>
      </c>
      <c r="G148" s="256"/>
      <c r="H148" s="258" t="s">
        <v>1</v>
      </c>
      <c r="I148" s="260"/>
      <c r="J148" s="256"/>
      <c r="K148" s="256"/>
      <c r="L148" s="261"/>
      <c r="M148" s="262"/>
      <c r="N148" s="263"/>
      <c r="O148" s="263"/>
      <c r="P148" s="263"/>
      <c r="Q148" s="263"/>
      <c r="R148" s="263"/>
      <c r="S148" s="263"/>
      <c r="T148" s="26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5" t="s">
        <v>225</v>
      </c>
      <c r="AU148" s="265" t="s">
        <v>169</v>
      </c>
      <c r="AV148" s="13" t="s">
        <v>83</v>
      </c>
      <c r="AW148" s="13" t="s">
        <v>32</v>
      </c>
      <c r="AX148" s="13" t="s">
        <v>76</v>
      </c>
      <c r="AY148" s="265" t="s">
        <v>156</v>
      </c>
    </row>
    <row r="149" spans="1:51" s="14" customFormat="1" ht="12">
      <c r="A149" s="14"/>
      <c r="B149" s="266"/>
      <c r="C149" s="267"/>
      <c r="D149" s="257" t="s">
        <v>225</v>
      </c>
      <c r="E149" s="268" t="s">
        <v>1</v>
      </c>
      <c r="F149" s="269" t="s">
        <v>867</v>
      </c>
      <c r="G149" s="267"/>
      <c r="H149" s="270">
        <v>93.73</v>
      </c>
      <c r="I149" s="271"/>
      <c r="J149" s="267"/>
      <c r="K149" s="267"/>
      <c r="L149" s="272"/>
      <c r="M149" s="273"/>
      <c r="N149" s="274"/>
      <c r="O149" s="274"/>
      <c r="P149" s="274"/>
      <c r="Q149" s="274"/>
      <c r="R149" s="274"/>
      <c r="S149" s="274"/>
      <c r="T149" s="275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76" t="s">
        <v>225</v>
      </c>
      <c r="AU149" s="276" t="s">
        <v>169</v>
      </c>
      <c r="AV149" s="14" t="s">
        <v>85</v>
      </c>
      <c r="AW149" s="14" t="s">
        <v>32</v>
      </c>
      <c r="AX149" s="14" t="s">
        <v>76</v>
      </c>
      <c r="AY149" s="276" t="s">
        <v>156</v>
      </c>
    </row>
    <row r="150" spans="1:51" s="13" customFormat="1" ht="12">
      <c r="A150" s="13"/>
      <c r="B150" s="255"/>
      <c r="C150" s="256"/>
      <c r="D150" s="257" t="s">
        <v>225</v>
      </c>
      <c r="E150" s="258" t="s">
        <v>1</v>
      </c>
      <c r="F150" s="259" t="s">
        <v>868</v>
      </c>
      <c r="G150" s="256"/>
      <c r="H150" s="258" t="s">
        <v>1</v>
      </c>
      <c r="I150" s="260"/>
      <c r="J150" s="256"/>
      <c r="K150" s="256"/>
      <c r="L150" s="261"/>
      <c r="M150" s="262"/>
      <c r="N150" s="263"/>
      <c r="O150" s="263"/>
      <c r="P150" s="263"/>
      <c r="Q150" s="263"/>
      <c r="R150" s="263"/>
      <c r="S150" s="263"/>
      <c r="T150" s="26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65" t="s">
        <v>225</v>
      </c>
      <c r="AU150" s="265" t="s">
        <v>169</v>
      </c>
      <c r="AV150" s="13" t="s">
        <v>83</v>
      </c>
      <c r="AW150" s="13" t="s">
        <v>32</v>
      </c>
      <c r="AX150" s="13" t="s">
        <v>76</v>
      </c>
      <c r="AY150" s="265" t="s">
        <v>156</v>
      </c>
    </row>
    <row r="151" spans="1:51" s="14" customFormat="1" ht="12">
      <c r="A151" s="14"/>
      <c r="B151" s="266"/>
      <c r="C151" s="267"/>
      <c r="D151" s="257" t="s">
        <v>225</v>
      </c>
      <c r="E151" s="268" t="s">
        <v>1</v>
      </c>
      <c r="F151" s="269" t="s">
        <v>869</v>
      </c>
      <c r="G151" s="267"/>
      <c r="H151" s="270">
        <v>349.06</v>
      </c>
      <c r="I151" s="271"/>
      <c r="J151" s="267"/>
      <c r="K151" s="267"/>
      <c r="L151" s="272"/>
      <c r="M151" s="273"/>
      <c r="N151" s="274"/>
      <c r="O151" s="274"/>
      <c r="P151" s="274"/>
      <c r="Q151" s="274"/>
      <c r="R151" s="274"/>
      <c r="S151" s="274"/>
      <c r="T151" s="275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76" t="s">
        <v>225</v>
      </c>
      <c r="AU151" s="276" t="s">
        <v>169</v>
      </c>
      <c r="AV151" s="14" t="s">
        <v>85</v>
      </c>
      <c r="AW151" s="14" t="s">
        <v>32</v>
      </c>
      <c r="AX151" s="14" t="s">
        <v>76</v>
      </c>
      <c r="AY151" s="276" t="s">
        <v>156</v>
      </c>
    </row>
    <row r="152" spans="1:51" s="15" customFormat="1" ht="12">
      <c r="A152" s="15"/>
      <c r="B152" s="277"/>
      <c r="C152" s="278"/>
      <c r="D152" s="257" t="s">
        <v>225</v>
      </c>
      <c r="E152" s="279" t="s">
        <v>1</v>
      </c>
      <c r="F152" s="280" t="s">
        <v>228</v>
      </c>
      <c r="G152" s="278"/>
      <c r="H152" s="281">
        <v>478.79</v>
      </c>
      <c r="I152" s="282"/>
      <c r="J152" s="278"/>
      <c r="K152" s="278"/>
      <c r="L152" s="283"/>
      <c r="M152" s="284"/>
      <c r="N152" s="285"/>
      <c r="O152" s="285"/>
      <c r="P152" s="285"/>
      <c r="Q152" s="285"/>
      <c r="R152" s="285"/>
      <c r="S152" s="285"/>
      <c r="T152" s="286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T152" s="287" t="s">
        <v>225</v>
      </c>
      <c r="AU152" s="287" t="s">
        <v>169</v>
      </c>
      <c r="AV152" s="15" t="s">
        <v>173</v>
      </c>
      <c r="AW152" s="15" t="s">
        <v>32</v>
      </c>
      <c r="AX152" s="15" t="s">
        <v>83</v>
      </c>
      <c r="AY152" s="287" t="s">
        <v>156</v>
      </c>
    </row>
    <row r="153" spans="1:65" s="2" customFormat="1" ht="44.25" customHeight="1">
      <c r="A153" s="39"/>
      <c r="B153" s="40"/>
      <c r="C153" s="227" t="s">
        <v>85</v>
      </c>
      <c r="D153" s="227" t="s">
        <v>159</v>
      </c>
      <c r="E153" s="228" t="s">
        <v>870</v>
      </c>
      <c r="F153" s="229" t="s">
        <v>871</v>
      </c>
      <c r="G153" s="230" t="s">
        <v>237</v>
      </c>
      <c r="H153" s="231">
        <v>18</v>
      </c>
      <c r="I153" s="232"/>
      <c r="J153" s="233">
        <f>ROUND(I153*H153,2)</f>
        <v>0</v>
      </c>
      <c r="K153" s="229" t="s">
        <v>1</v>
      </c>
      <c r="L153" s="45"/>
      <c r="M153" s="234" t="s">
        <v>1</v>
      </c>
      <c r="N153" s="235" t="s">
        <v>41</v>
      </c>
      <c r="O153" s="92"/>
      <c r="P153" s="236">
        <f>O153*H153</f>
        <v>0</v>
      </c>
      <c r="Q153" s="236">
        <v>0.0116</v>
      </c>
      <c r="R153" s="236">
        <f>Q153*H153</f>
        <v>0.20879999999999999</v>
      </c>
      <c r="S153" s="236">
        <v>0</v>
      </c>
      <c r="T153" s="237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8" t="s">
        <v>173</v>
      </c>
      <c r="AT153" s="238" t="s">
        <v>159</v>
      </c>
      <c r="AU153" s="238" t="s">
        <v>169</v>
      </c>
      <c r="AY153" s="18" t="s">
        <v>156</v>
      </c>
      <c r="BE153" s="239">
        <f>IF(N153="základní",J153,0)</f>
        <v>0</v>
      </c>
      <c r="BF153" s="239">
        <f>IF(N153="snížená",J153,0)</f>
        <v>0</v>
      </c>
      <c r="BG153" s="239">
        <f>IF(N153="zákl. přenesená",J153,0)</f>
        <v>0</v>
      </c>
      <c r="BH153" s="239">
        <f>IF(N153="sníž. přenesená",J153,0)</f>
        <v>0</v>
      </c>
      <c r="BI153" s="239">
        <f>IF(N153="nulová",J153,0)</f>
        <v>0</v>
      </c>
      <c r="BJ153" s="18" t="s">
        <v>83</v>
      </c>
      <c r="BK153" s="239">
        <f>ROUND(I153*H153,2)</f>
        <v>0</v>
      </c>
      <c r="BL153" s="18" t="s">
        <v>173</v>
      </c>
      <c r="BM153" s="238" t="s">
        <v>872</v>
      </c>
    </row>
    <row r="154" spans="1:65" s="2" customFormat="1" ht="24.15" customHeight="1">
      <c r="A154" s="39"/>
      <c r="B154" s="40"/>
      <c r="C154" s="245" t="s">
        <v>169</v>
      </c>
      <c r="D154" s="245" t="s">
        <v>220</v>
      </c>
      <c r="E154" s="246" t="s">
        <v>873</v>
      </c>
      <c r="F154" s="247" t="s">
        <v>874</v>
      </c>
      <c r="G154" s="248" t="s">
        <v>237</v>
      </c>
      <c r="H154" s="249">
        <v>18.36</v>
      </c>
      <c r="I154" s="250"/>
      <c r="J154" s="251">
        <f>ROUND(I154*H154,2)</f>
        <v>0</v>
      </c>
      <c r="K154" s="247" t="s">
        <v>218</v>
      </c>
      <c r="L154" s="252"/>
      <c r="M154" s="253" t="s">
        <v>1</v>
      </c>
      <c r="N154" s="254" t="s">
        <v>41</v>
      </c>
      <c r="O154" s="92"/>
      <c r="P154" s="236">
        <f>O154*H154</f>
        <v>0</v>
      </c>
      <c r="Q154" s="236">
        <v>0.01</v>
      </c>
      <c r="R154" s="236">
        <f>Q154*H154</f>
        <v>0.18359999999999999</v>
      </c>
      <c r="S154" s="236">
        <v>0</v>
      </c>
      <c r="T154" s="237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8" t="s">
        <v>223</v>
      </c>
      <c r="AT154" s="238" t="s">
        <v>220</v>
      </c>
      <c r="AU154" s="238" t="s">
        <v>169</v>
      </c>
      <c r="AY154" s="18" t="s">
        <v>156</v>
      </c>
      <c r="BE154" s="239">
        <f>IF(N154="základní",J154,0)</f>
        <v>0</v>
      </c>
      <c r="BF154" s="239">
        <f>IF(N154="snížená",J154,0)</f>
        <v>0</v>
      </c>
      <c r="BG154" s="239">
        <f>IF(N154="zákl. přenesená",J154,0)</f>
        <v>0</v>
      </c>
      <c r="BH154" s="239">
        <f>IF(N154="sníž. přenesená",J154,0)</f>
        <v>0</v>
      </c>
      <c r="BI154" s="239">
        <f>IF(N154="nulová",J154,0)</f>
        <v>0</v>
      </c>
      <c r="BJ154" s="18" t="s">
        <v>83</v>
      </c>
      <c r="BK154" s="239">
        <f>ROUND(I154*H154,2)</f>
        <v>0</v>
      </c>
      <c r="BL154" s="18" t="s">
        <v>173</v>
      </c>
      <c r="BM154" s="238" t="s">
        <v>875</v>
      </c>
    </row>
    <row r="155" spans="1:51" s="14" customFormat="1" ht="12">
      <c r="A155" s="14"/>
      <c r="B155" s="266"/>
      <c r="C155" s="267"/>
      <c r="D155" s="257" t="s">
        <v>225</v>
      </c>
      <c r="E155" s="268" t="s">
        <v>1</v>
      </c>
      <c r="F155" s="269" t="s">
        <v>876</v>
      </c>
      <c r="G155" s="267"/>
      <c r="H155" s="270">
        <v>18.36</v>
      </c>
      <c r="I155" s="271"/>
      <c r="J155" s="267"/>
      <c r="K155" s="267"/>
      <c r="L155" s="272"/>
      <c r="M155" s="273"/>
      <c r="N155" s="274"/>
      <c r="O155" s="274"/>
      <c r="P155" s="274"/>
      <c r="Q155" s="274"/>
      <c r="R155" s="274"/>
      <c r="S155" s="274"/>
      <c r="T155" s="275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76" t="s">
        <v>225</v>
      </c>
      <c r="AU155" s="276" t="s">
        <v>169</v>
      </c>
      <c r="AV155" s="14" t="s">
        <v>85</v>
      </c>
      <c r="AW155" s="14" t="s">
        <v>32</v>
      </c>
      <c r="AX155" s="14" t="s">
        <v>76</v>
      </c>
      <c r="AY155" s="276" t="s">
        <v>156</v>
      </c>
    </row>
    <row r="156" spans="1:51" s="15" customFormat="1" ht="12">
      <c r="A156" s="15"/>
      <c r="B156" s="277"/>
      <c r="C156" s="278"/>
      <c r="D156" s="257" t="s">
        <v>225</v>
      </c>
      <c r="E156" s="279" t="s">
        <v>1</v>
      </c>
      <c r="F156" s="280" t="s">
        <v>228</v>
      </c>
      <c r="G156" s="278"/>
      <c r="H156" s="281">
        <v>18.36</v>
      </c>
      <c r="I156" s="282"/>
      <c r="J156" s="278"/>
      <c r="K156" s="278"/>
      <c r="L156" s="283"/>
      <c r="M156" s="284"/>
      <c r="N156" s="285"/>
      <c r="O156" s="285"/>
      <c r="P156" s="285"/>
      <c r="Q156" s="285"/>
      <c r="R156" s="285"/>
      <c r="S156" s="285"/>
      <c r="T156" s="286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87" t="s">
        <v>225</v>
      </c>
      <c r="AU156" s="287" t="s">
        <v>169</v>
      </c>
      <c r="AV156" s="15" t="s">
        <v>173</v>
      </c>
      <c r="AW156" s="15" t="s">
        <v>32</v>
      </c>
      <c r="AX156" s="15" t="s">
        <v>83</v>
      </c>
      <c r="AY156" s="287" t="s">
        <v>156</v>
      </c>
    </row>
    <row r="157" spans="1:65" s="2" customFormat="1" ht="24.15" customHeight="1">
      <c r="A157" s="39"/>
      <c r="B157" s="40"/>
      <c r="C157" s="227" t="s">
        <v>173</v>
      </c>
      <c r="D157" s="227" t="s">
        <v>159</v>
      </c>
      <c r="E157" s="228" t="s">
        <v>877</v>
      </c>
      <c r="F157" s="229" t="s">
        <v>878</v>
      </c>
      <c r="G157" s="230" t="s">
        <v>237</v>
      </c>
      <c r="H157" s="231">
        <v>18</v>
      </c>
      <c r="I157" s="232"/>
      <c r="J157" s="233">
        <f>ROUND(I157*H157,2)</f>
        <v>0</v>
      </c>
      <c r="K157" s="229" t="s">
        <v>218</v>
      </c>
      <c r="L157" s="45"/>
      <c r="M157" s="234" t="s">
        <v>1</v>
      </c>
      <c r="N157" s="235" t="s">
        <v>41</v>
      </c>
      <c r="O157" s="92"/>
      <c r="P157" s="236">
        <f>O157*H157</f>
        <v>0</v>
      </c>
      <c r="Q157" s="236">
        <v>0.003</v>
      </c>
      <c r="R157" s="236">
        <f>Q157*H157</f>
        <v>0.054</v>
      </c>
      <c r="S157" s="236">
        <v>0</v>
      </c>
      <c r="T157" s="237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8" t="s">
        <v>173</v>
      </c>
      <c r="AT157" s="238" t="s">
        <v>159</v>
      </c>
      <c r="AU157" s="238" t="s">
        <v>169</v>
      </c>
      <c r="AY157" s="18" t="s">
        <v>156</v>
      </c>
      <c r="BE157" s="239">
        <f>IF(N157="základní",J157,0)</f>
        <v>0</v>
      </c>
      <c r="BF157" s="239">
        <f>IF(N157="snížená",J157,0)</f>
        <v>0</v>
      </c>
      <c r="BG157" s="239">
        <f>IF(N157="zákl. přenesená",J157,0)</f>
        <v>0</v>
      </c>
      <c r="BH157" s="239">
        <f>IF(N157="sníž. přenesená",J157,0)</f>
        <v>0</v>
      </c>
      <c r="BI157" s="239">
        <f>IF(N157="nulová",J157,0)</f>
        <v>0</v>
      </c>
      <c r="BJ157" s="18" t="s">
        <v>83</v>
      </c>
      <c r="BK157" s="239">
        <f>ROUND(I157*H157,2)</f>
        <v>0</v>
      </c>
      <c r="BL157" s="18" t="s">
        <v>173</v>
      </c>
      <c r="BM157" s="238" t="s">
        <v>879</v>
      </c>
    </row>
    <row r="158" spans="1:65" s="2" customFormat="1" ht="21.75" customHeight="1">
      <c r="A158" s="39"/>
      <c r="B158" s="40"/>
      <c r="C158" s="227" t="s">
        <v>155</v>
      </c>
      <c r="D158" s="227" t="s">
        <v>159</v>
      </c>
      <c r="E158" s="228" t="s">
        <v>880</v>
      </c>
      <c r="F158" s="229" t="s">
        <v>881</v>
      </c>
      <c r="G158" s="230" t="s">
        <v>237</v>
      </c>
      <c r="H158" s="231">
        <v>1302.567</v>
      </c>
      <c r="I158" s="232"/>
      <c r="J158" s="233">
        <f>ROUND(I158*H158,2)</f>
        <v>0</v>
      </c>
      <c r="K158" s="229" t="s">
        <v>218</v>
      </c>
      <c r="L158" s="45"/>
      <c r="M158" s="234" t="s">
        <v>1</v>
      </c>
      <c r="N158" s="235" t="s">
        <v>41</v>
      </c>
      <c r="O158" s="92"/>
      <c r="P158" s="236">
        <f>O158*H158</f>
        <v>0</v>
      </c>
      <c r="Q158" s="236">
        <v>0.003</v>
      </c>
      <c r="R158" s="236">
        <f>Q158*H158</f>
        <v>3.9077010000000003</v>
      </c>
      <c r="S158" s="236">
        <v>0</v>
      </c>
      <c r="T158" s="237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8" t="s">
        <v>173</v>
      </c>
      <c r="AT158" s="238" t="s">
        <v>159</v>
      </c>
      <c r="AU158" s="238" t="s">
        <v>169</v>
      </c>
      <c r="AY158" s="18" t="s">
        <v>156</v>
      </c>
      <c r="BE158" s="239">
        <f>IF(N158="základní",J158,0)</f>
        <v>0</v>
      </c>
      <c r="BF158" s="239">
        <f>IF(N158="snížená",J158,0)</f>
        <v>0</v>
      </c>
      <c r="BG158" s="239">
        <f>IF(N158="zákl. přenesená",J158,0)</f>
        <v>0</v>
      </c>
      <c r="BH158" s="239">
        <f>IF(N158="sníž. přenesená",J158,0)</f>
        <v>0</v>
      </c>
      <c r="BI158" s="239">
        <f>IF(N158="nulová",J158,0)</f>
        <v>0</v>
      </c>
      <c r="BJ158" s="18" t="s">
        <v>83</v>
      </c>
      <c r="BK158" s="239">
        <f>ROUND(I158*H158,2)</f>
        <v>0</v>
      </c>
      <c r="BL158" s="18" t="s">
        <v>173</v>
      </c>
      <c r="BM158" s="238" t="s">
        <v>882</v>
      </c>
    </row>
    <row r="159" spans="1:51" s="13" customFormat="1" ht="12">
      <c r="A159" s="13"/>
      <c r="B159" s="255"/>
      <c r="C159" s="256"/>
      <c r="D159" s="257" t="s">
        <v>225</v>
      </c>
      <c r="E159" s="258" t="s">
        <v>1</v>
      </c>
      <c r="F159" s="259" t="s">
        <v>270</v>
      </c>
      <c r="G159" s="256"/>
      <c r="H159" s="258" t="s">
        <v>1</v>
      </c>
      <c r="I159" s="260"/>
      <c r="J159" s="256"/>
      <c r="K159" s="256"/>
      <c r="L159" s="261"/>
      <c r="M159" s="262"/>
      <c r="N159" s="263"/>
      <c r="O159" s="263"/>
      <c r="P159" s="263"/>
      <c r="Q159" s="263"/>
      <c r="R159" s="263"/>
      <c r="S159" s="263"/>
      <c r="T159" s="264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65" t="s">
        <v>225</v>
      </c>
      <c r="AU159" s="265" t="s">
        <v>169</v>
      </c>
      <c r="AV159" s="13" t="s">
        <v>83</v>
      </c>
      <c r="AW159" s="13" t="s">
        <v>32</v>
      </c>
      <c r="AX159" s="13" t="s">
        <v>76</v>
      </c>
      <c r="AY159" s="265" t="s">
        <v>156</v>
      </c>
    </row>
    <row r="160" spans="1:51" s="14" customFormat="1" ht="12">
      <c r="A160" s="14"/>
      <c r="B160" s="266"/>
      <c r="C160" s="267"/>
      <c r="D160" s="257" t="s">
        <v>225</v>
      </c>
      <c r="E160" s="268" t="s">
        <v>1</v>
      </c>
      <c r="F160" s="269" t="s">
        <v>604</v>
      </c>
      <c r="G160" s="267"/>
      <c r="H160" s="270">
        <v>20.01</v>
      </c>
      <c r="I160" s="271"/>
      <c r="J160" s="267"/>
      <c r="K160" s="267"/>
      <c r="L160" s="272"/>
      <c r="M160" s="273"/>
      <c r="N160" s="274"/>
      <c r="O160" s="274"/>
      <c r="P160" s="274"/>
      <c r="Q160" s="274"/>
      <c r="R160" s="274"/>
      <c r="S160" s="274"/>
      <c r="T160" s="275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76" t="s">
        <v>225</v>
      </c>
      <c r="AU160" s="276" t="s">
        <v>169</v>
      </c>
      <c r="AV160" s="14" t="s">
        <v>85</v>
      </c>
      <c r="AW160" s="14" t="s">
        <v>32</v>
      </c>
      <c r="AX160" s="14" t="s">
        <v>76</v>
      </c>
      <c r="AY160" s="276" t="s">
        <v>156</v>
      </c>
    </row>
    <row r="161" spans="1:51" s="14" customFormat="1" ht="12">
      <c r="A161" s="14"/>
      <c r="B161" s="266"/>
      <c r="C161" s="267"/>
      <c r="D161" s="257" t="s">
        <v>225</v>
      </c>
      <c r="E161" s="268" t="s">
        <v>1</v>
      </c>
      <c r="F161" s="269" t="s">
        <v>883</v>
      </c>
      <c r="G161" s="267"/>
      <c r="H161" s="270">
        <v>-5.8</v>
      </c>
      <c r="I161" s="271"/>
      <c r="J161" s="267"/>
      <c r="K161" s="267"/>
      <c r="L161" s="272"/>
      <c r="M161" s="273"/>
      <c r="N161" s="274"/>
      <c r="O161" s="274"/>
      <c r="P161" s="274"/>
      <c r="Q161" s="274"/>
      <c r="R161" s="274"/>
      <c r="S161" s="274"/>
      <c r="T161" s="275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76" t="s">
        <v>225</v>
      </c>
      <c r="AU161" s="276" t="s">
        <v>169</v>
      </c>
      <c r="AV161" s="14" t="s">
        <v>85</v>
      </c>
      <c r="AW161" s="14" t="s">
        <v>32</v>
      </c>
      <c r="AX161" s="14" t="s">
        <v>76</v>
      </c>
      <c r="AY161" s="276" t="s">
        <v>156</v>
      </c>
    </row>
    <row r="162" spans="1:51" s="13" customFormat="1" ht="12">
      <c r="A162" s="13"/>
      <c r="B162" s="255"/>
      <c r="C162" s="256"/>
      <c r="D162" s="257" t="s">
        <v>225</v>
      </c>
      <c r="E162" s="258" t="s">
        <v>1</v>
      </c>
      <c r="F162" s="259" t="s">
        <v>605</v>
      </c>
      <c r="G162" s="256"/>
      <c r="H162" s="258" t="s">
        <v>1</v>
      </c>
      <c r="I162" s="260"/>
      <c r="J162" s="256"/>
      <c r="K162" s="256"/>
      <c r="L162" s="261"/>
      <c r="M162" s="262"/>
      <c r="N162" s="263"/>
      <c r="O162" s="263"/>
      <c r="P162" s="263"/>
      <c r="Q162" s="263"/>
      <c r="R162" s="263"/>
      <c r="S162" s="263"/>
      <c r="T162" s="26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5" t="s">
        <v>225</v>
      </c>
      <c r="AU162" s="265" t="s">
        <v>169</v>
      </c>
      <c r="AV162" s="13" t="s">
        <v>83</v>
      </c>
      <c r="AW162" s="13" t="s">
        <v>32</v>
      </c>
      <c r="AX162" s="13" t="s">
        <v>76</v>
      </c>
      <c r="AY162" s="265" t="s">
        <v>156</v>
      </c>
    </row>
    <row r="163" spans="1:51" s="14" customFormat="1" ht="12">
      <c r="A163" s="14"/>
      <c r="B163" s="266"/>
      <c r="C163" s="267"/>
      <c r="D163" s="257" t="s">
        <v>225</v>
      </c>
      <c r="E163" s="268" t="s">
        <v>1</v>
      </c>
      <c r="F163" s="269" t="s">
        <v>606</v>
      </c>
      <c r="G163" s="267"/>
      <c r="H163" s="270">
        <v>26.39</v>
      </c>
      <c r="I163" s="271"/>
      <c r="J163" s="267"/>
      <c r="K163" s="267"/>
      <c r="L163" s="272"/>
      <c r="M163" s="273"/>
      <c r="N163" s="274"/>
      <c r="O163" s="274"/>
      <c r="P163" s="274"/>
      <c r="Q163" s="274"/>
      <c r="R163" s="274"/>
      <c r="S163" s="274"/>
      <c r="T163" s="275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76" t="s">
        <v>225</v>
      </c>
      <c r="AU163" s="276" t="s">
        <v>169</v>
      </c>
      <c r="AV163" s="14" t="s">
        <v>85</v>
      </c>
      <c r="AW163" s="14" t="s">
        <v>32</v>
      </c>
      <c r="AX163" s="14" t="s">
        <v>76</v>
      </c>
      <c r="AY163" s="276" t="s">
        <v>156</v>
      </c>
    </row>
    <row r="164" spans="1:51" s="14" customFormat="1" ht="12">
      <c r="A164" s="14"/>
      <c r="B164" s="266"/>
      <c r="C164" s="267"/>
      <c r="D164" s="257" t="s">
        <v>225</v>
      </c>
      <c r="E164" s="268" t="s">
        <v>1</v>
      </c>
      <c r="F164" s="269" t="s">
        <v>884</v>
      </c>
      <c r="G164" s="267"/>
      <c r="H164" s="270">
        <v>-3.2</v>
      </c>
      <c r="I164" s="271"/>
      <c r="J164" s="267"/>
      <c r="K164" s="267"/>
      <c r="L164" s="272"/>
      <c r="M164" s="273"/>
      <c r="N164" s="274"/>
      <c r="O164" s="274"/>
      <c r="P164" s="274"/>
      <c r="Q164" s="274"/>
      <c r="R164" s="274"/>
      <c r="S164" s="274"/>
      <c r="T164" s="275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76" t="s">
        <v>225</v>
      </c>
      <c r="AU164" s="276" t="s">
        <v>169</v>
      </c>
      <c r="AV164" s="14" t="s">
        <v>85</v>
      </c>
      <c r="AW164" s="14" t="s">
        <v>32</v>
      </c>
      <c r="AX164" s="14" t="s">
        <v>76</v>
      </c>
      <c r="AY164" s="276" t="s">
        <v>156</v>
      </c>
    </row>
    <row r="165" spans="1:51" s="14" customFormat="1" ht="12">
      <c r="A165" s="14"/>
      <c r="B165" s="266"/>
      <c r="C165" s="267"/>
      <c r="D165" s="257" t="s">
        <v>225</v>
      </c>
      <c r="E165" s="268" t="s">
        <v>1</v>
      </c>
      <c r="F165" s="269" t="s">
        <v>885</v>
      </c>
      <c r="G165" s="267"/>
      <c r="H165" s="270">
        <v>-2.9</v>
      </c>
      <c r="I165" s="271"/>
      <c r="J165" s="267"/>
      <c r="K165" s="267"/>
      <c r="L165" s="272"/>
      <c r="M165" s="273"/>
      <c r="N165" s="274"/>
      <c r="O165" s="274"/>
      <c r="P165" s="274"/>
      <c r="Q165" s="274"/>
      <c r="R165" s="274"/>
      <c r="S165" s="274"/>
      <c r="T165" s="275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76" t="s">
        <v>225</v>
      </c>
      <c r="AU165" s="276" t="s">
        <v>169</v>
      </c>
      <c r="AV165" s="14" t="s">
        <v>85</v>
      </c>
      <c r="AW165" s="14" t="s">
        <v>32</v>
      </c>
      <c r="AX165" s="14" t="s">
        <v>76</v>
      </c>
      <c r="AY165" s="276" t="s">
        <v>156</v>
      </c>
    </row>
    <row r="166" spans="1:51" s="13" customFormat="1" ht="12">
      <c r="A166" s="13"/>
      <c r="B166" s="255"/>
      <c r="C166" s="256"/>
      <c r="D166" s="257" t="s">
        <v>225</v>
      </c>
      <c r="E166" s="258" t="s">
        <v>1</v>
      </c>
      <c r="F166" s="259" t="s">
        <v>607</v>
      </c>
      <c r="G166" s="256"/>
      <c r="H166" s="258" t="s">
        <v>1</v>
      </c>
      <c r="I166" s="260"/>
      <c r="J166" s="256"/>
      <c r="K166" s="256"/>
      <c r="L166" s="261"/>
      <c r="M166" s="262"/>
      <c r="N166" s="263"/>
      <c r="O166" s="263"/>
      <c r="P166" s="263"/>
      <c r="Q166" s="263"/>
      <c r="R166" s="263"/>
      <c r="S166" s="263"/>
      <c r="T166" s="26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65" t="s">
        <v>225</v>
      </c>
      <c r="AU166" s="265" t="s">
        <v>169</v>
      </c>
      <c r="AV166" s="13" t="s">
        <v>83</v>
      </c>
      <c r="AW166" s="13" t="s">
        <v>32</v>
      </c>
      <c r="AX166" s="13" t="s">
        <v>76</v>
      </c>
      <c r="AY166" s="265" t="s">
        <v>156</v>
      </c>
    </row>
    <row r="167" spans="1:51" s="14" customFormat="1" ht="12">
      <c r="A167" s="14"/>
      <c r="B167" s="266"/>
      <c r="C167" s="267"/>
      <c r="D167" s="257" t="s">
        <v>225</v>
      </c>
      <c r="E167" s="268" t="s">
        <v>1</v>
      </c>
      <c r="F167" s="269" t="s">
        <v>608</v>
      </c>
      <c r="G167" s="267"/>
      <c r="H167" s="270">
        <v>30.856</v>
      </c>
      <c r="I167" s="271"/>
      <c r="J167" s="267"/>
      <c r="K167" s="267"/>
      <c r="L167" s="272"/>
      <c r="M167" s="273"/>
      <c r="N167" s="274"/>
      <c r="O167" s="274"/>
      <c r="P167" s="274"/>
      <c r="Q167" s="274"/>
      <c r="R167" s="274"/>
      <c r="S167" s="274"/>
      <c r="T167" s="275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76" t="s">
        <v>225</v>
      </c>
      <c r="AU167" s="276" t="s">
        <v>169</v>
      </c>
      <c r="AV167" s="14" t="s">
        <v>85</v>
      </c>
      <c r="AW167" s="14" t="s">
        <v>32</v>
      </c>
      <c r="AX167" s="14" t="s">
        <v>76</v>
      </c>
      <c r="AY167" s="276" t="s">
        <v>156</v>
      </c>
    </row>
    <row r="168" spans="1:51" s="14" customFormat="1" ht="12">
      <c r="A168" s="14"/>
      <c r="B168" s="266"/>
      <c r="C168" s="267"/>
      <c r="D168" s="257" t="s">
        <v>225</v>
      </c>
      <c r="E168" s="268" t="s">
        <v>1</v>
      </c>
      <c r="F168" s="269" t="s">
        <v>886</v>
      </c>
      <c r="G168" s="267"/>
      <c r="H168" s="270">
        <v>-1.6</v>
      </c>
      <c r="I168" s="271"/>
      <c r="J168" s="267"/>
      <c r="K168" s="267"/>
      <c r="L168" s="272"/>
      <c r="M168" s="273"/>
      <c r="N168" s="274"/>
      <c r="O168" s="274"/>
      <c r="P168" s="274"/>
      <c r="Q168" s="274"/>
      <c r="R168" s="274"/>
      <c r="S168" s="274"/>
      <c r="T168" s="275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76" t="s">
        <v>225</v>
      </c>
      <c r="AU168" s="276" t="s">
        <v>169</v>
      </c>
      <c r="AV168" s="14" t="s">
        <v>85</v>
      </c>
      <c r="AW168" s="14" t="s">
        <v>32</v>
      </c>
      <c r="AX168" s="14" t="s">
        <v>76</v>
      </c>
      <c r="AY168" s="276" t="s">
        <v>156</v>
      </c>
    </row>
    <row r="169" spans="1:51" s="14" customFormat="1" ht="12">
      <c r="A169" s="14"/>
      <c r="B169" s="266"/>
      <c r="C169" s="267"/>
      <c r="D169" s="257" t="s">
        <v>225</v>
      </c>
      <c r="E169" s="268" t="s">
        <v>1</v>
      </c>
      <c r="F169" s="269" t="s">
        <v>887</v>
      </c>
      <c r="G169" s="267"/>
      <c r="H169" s="270">
        <v>-1.17</v>
      </c>
      <c r="I169" s="271"/>
      <c r="J169" s="267"/>
      <c r="K169" s="267"/>
      <c r="L169" s="272"/>
      <c r="M169" s="273"/>
      <c r="N169" s="274"/>
      <c r="O169" s="274"/>
      <c r="P169" s="274"/>
      <c r="Q169" s="274"/>
      <c r="R169" s="274"/>
      <c r="S169" s="274"/>
      <c r="T169" s="275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76" t="s">
        <v>225</v>
      </c>
      <c r="AU169" s="276" t="s">
        <v>169</v>
      </c>
      <c r="AV169" s="14" t="s">
        <v>85</v>
      </c>
      <c r="AW169" s="14" t="s">
        <v>32</v>
      </c>
      <c r="AX169" s="14" t="s">
        <v>76</v>
      </c>
      <c r="AY169" s="276" t="s">
        <v>156</v>
      </c>
    </row>
    <row r="170" spans="1:51" s="13" customFormat="1" ht="12">
      <c r="A170" s="13"/>
      <c r="B170" s="255"/>
      <c r="C170" s="256"/>
      <c r="D170" s="257" t="s">
        <v>225</v>
      </c>
      <c r="E170" s="258" t="s">
        <v>1</v>
      </c>
      <c r="F170" s="259" t="s">
        <v>609</v>
      </c>
      <c r="G170" s="256"/>
      <c r="H170" s="258" t="s">
        <v>1</v>
      </c>
      <c r="I170" s="260"/>
      <c r="J170" s="256"/>
      <c r="K170" s="256"/>
      <c r="L170" s="261"/>
      <c r="M170" s="262"/>
      <c r="N170" s="263"/>
      <c r="O170" s="263"/>
      <c r="P170" s="263"/>
      <c r="Q170" s="263"/>
      <c r="R170" s="263"/>
      <c r="S170" s="263"/>
      <c r="T170" s="26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5" t="s">
        <v>225</v>
      </c>
      <c r="AU170" s="265" t="s">
        <v>169</v>
      </c>
      <c r="AV170" s="13" t="s">
        <v>83</v>
      </c>
      <c r="AW170" s="13" t="s">
        <v>32</v>
      </c>
      <c r="AX170" s="13" t="s">
        <v>76</v>
      </c>
      <c r="AY170" s="265" t="s">
        <v>156</v>
      </c>
    </row>
    <row r="171" spans="1:51" s="14" customFormat="1" ht="12">
      <c r="A171" s="14"/>
      <c r="B171" s="266"/>
      <c r="C171" s="267"/>
      <c r="D171" s="257" t="s">
        <v>225</v>
      </c>
      <c r="E171" s="268" t="s">
        <v>1</v>
      </c>
      <c r="F171" s="269" t="s">
        <v>610</v>
      </c>
      <c r="G171" s="267"/>
      <c r="H171" s="270">
        <v>37.816</v>
      </c>
      <c r="I171" s="271"/>
      <c r="J171" s="267"/>
      <c r="K171" s="267"/>
      <c r="L171" s="272"/>
      <c r="M171" s="273"/>
      <c r="N171" s="274"/>
      <c r="O171" s="274"/>
      <c r="P171" s="274"/>
      <c r="Q171" s="274"/>
      <c r="R171" s="274"/>
      <c r="S171" s="274"/>
      <c r="T171" s="275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76" t="s">
        <v>225</v>
      </c>
      <c r="AU171" s="276" t="s">
        <v>169</v>
      </c>
      <c r="AV171" s="14" t="s">
        <v>85</v>
      </c>
      <c r="AW171" s="14" t="s">
        <v>32</v>
      </c>
      <c r="AX171" s="14" t="s">
        <v>76</v>
      </c>
      <c r="AY171" s="276" t="s">
        <v>156</v>
      </c>
    </row>
    <row r="172" spans="1:51" s="14" customFormat="1" ht="12">
      <c r="A172" s="14"/>
      <c r="B172" s="266"/>
      <c r="C172" s="267"/>
      <c r="D172" s="257" t="s">
        <v>225</v>
      </c>
      <c r="E172" s="268" t="s">
        <v>1</v>
      </c>
      <c r="F172" s="269" t="s">
        <v>886</v>
      </c>
      <c r="G172" s="267"/>
      <c r="H172" s="270">
        <v>-1.6</v>
      </c>
      <c r="I172" s="271"/>
      <c r="J172" s="267"/>
      <c r="K172" s="267"/>
      <c r="L172" s="272"/>
      <c r="M172" s="273"/>
      <c r="N172" s="274"/>
      <c r="O172" s="274"/>
      <c r="P172" s="274"/>
      <c r="Q172" s="274"/>
      <c r="R172" s="274"/>
      <c r="S172" s="274"/>
      <c r="T172" s="275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76" t="s">
        <v>225</v>
      </c>
      <c r="AU172" s="276" t="s">
        <v>169</v>
      </c>
      <c r="AV172" s="14" t="s">
        <v>85</v>
      </c>
      <c r="AW172" s="14" t="s">
        <v>32</v>
      </c>
      <c r="AX172" s="14" t="s">
        <v>76</v>
      </c>
      <c r="AY172" s="276" t="s">
        <v>156</v>
      </c>
    </row>
    <row r="173" spans="1:51" s="14" customFormat="1" ht="12">
      <c r="A173" s="14"/>
      <c r="B173" s="266"/>
      <c r="C173" s="267"/>
      <c r="D173" s="257" t="s">
        <v>225</v>
      </c>
      <c r="E173" s="268" t="s">
        <v>1</v>
      </c>
      <c r="F173" s="269" t="s">
        <v>887</v>
      </c>
      <c r="G173" s="267"/>
      <c r="H173" s="270">
        <v>-1.17</v>
      </c>
      <c r="I173" s="271"/>
      <c r="J173" s="267"/>
      <c r="K173" s="267"/>
      <c r="L173" s="272"/>
      <c r="M173" s="273"/>
      <c r="N173" s="274"/>
      <c r="O173" s="274"/>
      <c r="P173" s="274"/>
      <c r="Q173" s="274"/>
      <c r="R173" s="274"/>
      <c r="S173" s="274"/>
      <c r="T173" s="275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76" t="s">
        <v>225</v>
      </c>
      <c r="AU173" s="276" t="s">
        <v>169</v>
      </c>
      <c r="AV173" s="14" t="s">
        <v>85</v>
      </c>
      <c r="AW173" s="14" t="s">
        <v>32</v>
      </c>
      <c r="AX173" s="14" t="s">
        <v>76</v>
      </c>
      <c r="AY173" s="276" t="s">
        <v>156</v>
      </c>
    </row>
    <row r="174" spans="1:51" s="13" customFormat="1" ht="12">
      <c r="A174" s="13"/>
      <c r="B174" s="255"/>
      <c r="C174" s="256"/>
      <c r="D174" s="257" t="s">
        <v>225</v>
      </c>
      <c r="E174" s="258" t="s">
        <v>1</v>
      </c>
      <c r="F174" s="259" t="s">
        <v>296</v>
      </c>
      <c r="G174" s="256"/>
      <c r="H174" s="258" t="s">
        <v>1</v>
      </c>
      <c r="I174" s="260"/>
      <c r="J174" s="256"/>
      <c r="K174" s="256"/>
      <c r="L174" s="261"/>
      <c r="M174" s="262"/>
      <c r="N174" s="263"/>
      <c r="O174" s="263"/>
      <c r="P174" s="263"/>
      <c r="Q174" s="263"/>
      <c r="R174" s="263"/>
      <c r="S174" s="263"/>
      <c r="T174" s="26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65" t="s">
        <v>225</v>
      </c>
      <c r="AU174" s="265" t="s">
        <v>169</v>
      </c>
      <c r="AV174" s="13" t="s">
        <v>83</v>
      </c>
      <c r="AW174" s="13" t="s">
        <v>32</v>
      </c>
      <c r="AX174" s="13" t="s">
        <v>76</v>
      </c>
      <c r="AY174" s="265" t="s">
        <v>156</v>
      </c>
    </row>
    <row r="175" spans="1:51" s="14" customFormat="1" ht="12">
      <c r="A175" s="14"/>
      <c r="B175" s="266"/>
      <c r="C175" s="267"/>
      <c r="D175" s="257" t="s">
        <v>225</v>
      </c>
      <c r="E175" s="268" t="s">
        <v>1</v>
      </c>
      <c r="F175" s="269" t="s">
        <v>888</v>
      </c>
      <c r="G175" s="267"/>
      <c r="H175" s="270">
        <v>5.4</v>
      </c>
      <c r="I175" s="271"/>
      <c r="J175" s="267"/>
      <c r="K175" s="267"/>
      <c r="L175" s="272"/>
      <c r="M175" s="273"/>
      <c r="N175" s="274"/>
      <c r="O175" s="274"/>
      <c r="P175" s="274"/>
      <c r="Q175" s="274"/>
      <c r="R175" s="274"/>
      <c r="S175" s="274"/>
      <c r="T175" s="275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76" t="s">
        <v>225</v>
      </c>
      <c r="AU175" s="276" t="s">
        <v>169</v>
      </c>
      <c r="AV175" s="14" t="s">
        <v>85</v>
      </c>
      <c r="AW175" s="14" t="s">
        <v>32</v>
      </c>
      <c r="AX175" s="14" t="s">
        <v>76</v>
      </c>
      <c r="AY175" s="276" t="s">
        <v>156</v>
      </c>
    </row>
    <row r="176" spans="1:51" s="13" customFormat="1" ht="12">
      <c r="A176" s="13"/>
      <c r="B176" s="255"/>
      <c r="C176" s="256"/>
      <c r="D176" s="257" t="s">
        <v>225</v>
      </c>
      <c r="E176" s="258" t="s">
        <v>1</v>
      </c>
      <c r="F176" s="259" t="s">
        <v>298</v>
      </c>
      <c r="G176" s="256"/>
      <c r="H176" s="258" t="s">
        <v>1</v>
      </c>
      <c r="I176" s="260"/>
      <c r="J176" s="256"/>
      <c r="K176" s="256"/>
      <c r="L176" s="261"/>
      <c r="M176" s="262"/>
      <c r="N176" s="263"/>
      <c r="O176" s="263"/>
      <c r="P176" s="263"/>
      <c r="Q176" s="263"/>
      <c r="R176" s="263"/>
      <c r="S176" s="263"/>
      <c r="T176" s="264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65" t="s">
        <v>225</v>
      </c>
      <c r="AU176" s="265" t="s">
        <v>169</v>
      </c>
      <c r="AV176" s="13" t="s">
        <v>83</v>
      </c>
      <c r="AW176" s="13" t="s">
        <v>32</v>
      </c>
      <c r="AX176" s="13" t="s">
        <v>76</v>
      </c>
      <c r="AY176" s="265" t="s">
        <v>156</v>
      </c>
    </row>
    <row r="177" spans="1:51" s="14" customFormat="1" ht="12">
      <c r="A177" s="14"/>
      <c r="B177" s="266"/>
      <c r="C177" s="267"/>
      <c r="D177" s="257" t="s">
        <v>225</v>
      </c>
      <c r="E177" s="268" t="s">
        <v>1</v>
      </c>
      <c r="F177" s="269" t="s">
        <v>889</v>
      </c>
      <c r="G177" s="267"/>
      <c r="H177" s="270">
        <v>4.23</v>
      </c>
      <c r="I177" s="271"/>
      <c r="J177" s="267"/>
      <c r="K177" s="267"/>
      <c r="L177" s="272"/>
      <c r="M177" s="273"/>
      <c r="N177" s="274"/>
      <c r="O177" s="274"/>
      <c r="P177" s="274"/>
      <c r="Q177" s="274"/>
      <c r="R177" s="274"/>
      <c r="S177" s="274"/>
      <c r="T177" s="275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76" t="s">
        <v>225</v>
      </c>
      <c r="AU177" s="276" t="s">
        <v>169</v>
      </c>
      <c r="AV177" s="14" t="s">
        <v>85</v>
      </c>
      <c r="AW177" s="14" t="s">
        <v>32</v>
      </c>
      <c r="AX177" s="14" t="s">
        <v>76</v>
      </c>
      <c r="AY177" s="276" t="s">
        <v>156</v>
      </c>
    </row>
    <row r="178" spans="1:51" s="13" customFormat="1" ht="12">
      <c r="A178" s="13"/>
      <c r="B178" s="255"/>
      <c r="C178" s="256"/>
      <c r="D178" s="257" t="s">
        <v>225</v>
      </c>
      <c r="E178" s="258" t="s">
        <v>1</v>
      </c>
      <c r="F178" s="259" t="s">
        <v>613</v>
      </c>
      <c r="G178" s="256"/>
      <c r="H178" s="258" t="s">
        <v>1</v>
      </c>
      <c r="I178" s="260"/>
      <c r="J178" s="256"/>
      <c r="K178" s="256"/>
      <c r="L178" s="261"/>
      <c r="M178" s="262"/>
      <c r="N178" s="263"/>
      <c r="O178" s="263"/>
      <c r="P178" s="263"/>
      <c r="Q178" s="263"/>
      <c r="R178" s="263"/>
      <c r="S178" s="263"/>
      <c r="T178" s="264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65" t="s">
        <v>225</v>
      </c>
      <c r="AU178" s="265" t="s">
        <v>169</v>
      </c>
      <c r="AV178" s="13" t="s">
        <v>83</v>
      </c>
      <c r="AW178" s="13" t="s">
        <v>32</v>
      </c>
      <c r="AX178" s="13" t="s">
        <v>76</v>
      </c>
      <c r="AY178" s="265" t="s">
        <v>156</v>
      </c>
    </row>
    <row r="179" spans="1:51" s="14" customFormat="1" ht="12">
      <c r="A179" s="14"/>
      <c r="B179" s="266"/>
      <c r="C179" s="267"/>
      <c r="D179" s="257" t="s">
        <v>225</v>
      </c>
      <c r="E179" s="268" t="s">
        <v>1</v>
      </c>
      <c r="F179" s="269" t="s">
        <v>614</v>
      </c>
      <c r="G179" s="267"/>
      <c r="H179" s="270">
        <v>59.914</v>
      </c>
      <c r="I179" s="271"/>
      <c r="J179" s="267"/>
      <c r="K179" s="267"/>
      <c r="L179" s="272"/>
      <c r="M179" s="273"/>
      <c r="N179" s="274"/>
      <c r="O179" s="274"/>
      <c r="P179" s="274"/>
      <c r="Q179" s="274"/>
      <c r="R179" s="274"/>
      <c r="S179" s="274"/>
      <c r="T179" s="275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76" t="s">
        <v>225</v>
      </c>
      <c r="AU179" s="276" t="s">
        <v>169</v>
      </c>
      <c r="AV179" s="14" t="s">
        <v>85</v>
      </c>
      <c r="AW179" s="14" t="s">
        <v>32</v>
      </c>
      <c r="AX179" s="14" t="s">
        <v>76</v>
      </c>
      <c r="AY179" s="276" t="s">
        <v>156</v>
      </c>
    </row>
    <row r="180" spans="1:51" s="14" customFormat="1" ht="12">
      <c r="A180" s="14"/>
      <c r="B180" s="266"/>
      <c r="C180" s="267"/>
      <c r="D180" s="257" t="s">
        <v>225</v>
      </c>
      <c r="E180" s="268" t="s">
        <v>1</v>
      </c>
      <c r="F180" s="269" t="s">
        <v>890</v>
      </c>
      <c r="G180" s="267"/>
      <c r="H180" s="270">
        <v>-4.398</v>
      </c>
      <c r="I180" s="271"/>
      <c r="J180" s="267"/>
      <c r="K180" s="267"/>
      <c r="L180" s="272"/>
      <c r="M180" s="273"/>
      <c r="N180" s="274"/>
      <c r="O180" s="274"/>
      <c r="P180" s="274"/>
      <c r="Q180" s="274"/>
      <c r="R180" s="274"/>
      <c r="S180" s="274"/>
      <c r="T180" s="275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76" t="s">
        <v>225</v>
      </c>
      <c r="AU180" s="276" t="s">
        <v>169</v>
      </c>
      <c r="AV180" s="14" t="s">
        <v>85</v>
      </c>
      <c r="AW180" s="14" t="s">
        <v>32</v>
      </c>
      <c r="AX180" s="14" t="s">
        <v>76</v>
      </c>
      <c r="AY180" s="276" t="s">
        <v>156</v>
      </c>
    </row>
    <row r="181" spans="1:51" s="13" customFormat="1" ht="12">
      <c r="A181" s="13"/>
      <c r="B181" s="255"/>
      <c r="C181" s="256"/>
      <c r="D181" s="257" t="s">
        <v>225</v>
      </c>
      <c r="E181" s="258" t="s">
        <v>1</v>
      </c>
      <c r="F181" s="259" t="s">
        <v>615</v>
      </c>
      <c r="G181" s="256"/>
      <c r="H181" s="258" t="s">
        <v>1</v>
      </c>
      <c r="I181" s="260"/>
      <c r="J181" s="256"/>
      <c r="K181" s="256"/>
      <c r="L181" s="261"/>
      <c r="M181" s="262"/>
      <c r="N181" s="263"/>
      <c r="O181" s="263"/>
      <c r="P181" s="263"/>
      <c r="Q181" s="263"/>
      <c r="R181" s="263"/>
      <c r="S181" s="263"/>
      <c r="T181" s="26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65" t="s">
        <v>225</v>
      </c>
      <c r="AU181" s="265" t="s">
        <v>169</v>
      </c>
      <c r="AV181" s="13" t="s">
        <v>83</v>
      </c>
      <c r="AW181" s="13" t="s">
        <v>32</v>
      </c>
      <c r="AX181" s="13" t="s">
        <v>76</v>
      </c>
      <c r="AY181" s="265" t="s">
        <v>156</v>
      </c>
    </row>
    <row r="182" spans="1:51" s="14" customFormat="1" ht="12">
      <c r="A182" s="14"/>
      <c r="B182" s="266"/>
      <c r="C182" s="267"/>
      <c r="D182" s="257" t="s">
        <v>225</v>
      </c>
      <c r="E182" s="268" t="s">
        <v>1</v>
      </c>
      <c r="F182" s="269" t="s">
        <v>616</v>
      </c>
      <c r="G182" s="267"/>
      <c r="H182" s="270">
        <v>43.5</v>
      </c>
      <c r="I182" s="271"/>
      <c r="J182" s="267"/>
      <c r="K182" s="267"/>
      <c r="L182" s="272"/>
      <c r="M182" s="273"/>
      <c r="N182" s="274"/>
      <c r="O182" s="274"/>
      <c r="P182" s="274"/>
      <c r="Q182" s="274"/>
      <c r="R182" s="274"/>
      <c r="S182" s="274"/>
      <c r="T182" s="275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76" t="s">
        <v>225</v>
      </c>
      <c r="AU182" s="276" t="s">
        <v>169</v>
      </c>
      <c r="AV182" s="14" t="s">
        <v>85</v>
      </c>
      <c r="AW182" s="14" t="s">
        <v>32</v>
      </c>
      <c r="AX182" s="14" t="s">
        <v>76</v>
      </c>
      <c r="AY182" s="276" t="s">
        <v>156</v>
      </c>
    </row>
    <row r="183" spans="1:51" s="14" customFormat="1" ht="12">
      <c r="A183" s="14"/>
      <c r="B183" s="266"/>
      <c r="C183" s="267"/>
      <c r="D183" s="257" t="s">
        <v>225</v>
      </c>
      <c r="E183" s="268" t="s">
        <v>1</v>
      </c>
      <c r="F183" s="269" t="s">
        <v>891</v>
      </c>
      <c r="G183" s="267"/>
      <c r="H183" s="270">
        <v>-3.102</v>
      </c>
      <c r="I183" s="271"/>
      <c r="J183" s="267"/>
      <c r="K183" s="267"/>
      <c r="L183" s="272"/>
      <c r="M183" s="273"/>
      <c r="N183" s="274"/>
      <c r="O183" s="274"/>
      <c r="P183" s="274"/>
      <c r="Q183" s="274"/>
      <c r="R183" s="274"/>
      <c r="S183" s="274"/>
      <c r="T183" s="275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76" t="s">
        <v>225</v>
      </c>
      <c r="AU183" s="276" t="s">
        <v>169</v>
      </c>
      <c r="AV183" s="14" t="s">
        <v>85</v>
      </c>
      <c r="AW183" s="14" t="s">
        <v>32</v>
      </c>
      <c r="AX183" s="14" t="s">
        <v>76</v>
      </c>
      <c r="AY183" s="276" t="s">
        <v>156</v>
      </c>
    </row>
    <row r="184" spans="1:51" s="14" customFormat="1" ht="12">
      <c r="A184" s="14"/>
      <c r="B184" s="266"/>
      <c r="C184" s="267"/>
      <c r="D184" s="257" t="s">
        <v>225</v>
      </c>
      <c r="E184" s="268" t="s">
        <v>1</v>
      </c>
      <c r="F184" s="269" t="s">
        <v>886</v>
      </c>
      <c r="G184" s="267"/>
      <c r="H184" s="270">
        <v>-1.6</v>
      </c>
      <c r="I184" s="271"/>
      <c r="J184" s="267"/>
      <c r="K184" s="267"/>
      <c r="L184" s="272"/>
      <c r="M184" s="273"/>
      <c r="N184" s="274"/>
      <c r="O184" s="274"/>
      <c r="P184" s="274"/>
      <c r="Q184" s="274"/>
      <c r="R184" s="274"/>
      <c r="S184" s="274"/>
      <c r="T184" s="275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76" t="s">
        <v>225</v>
      </c>
      <c r="AU184" s="276" t="s">
        <v>169</v>
      </c>
      <c r="AV184" s="14" t="s">
        <v>85</v>
      </c>
      <c r="AW184" s="14" t="s">
        <v>32</v>
      </c>
      <c r="AX184" s="14" t="s">
        <v>76</v>
      </c>
      <c r="AY184" s="276" t="s">
        <v>156</v>
      </c>
    </row>
    <row r="185" spans="1:51" s="13" customFormat="1" ht="12">
      <c r="A185" s="13"/>
      <c r="B185" s="255"/>
      <c r="C185" s="256"/>
      <c r="D185" s="257" t="s">
        <v>225</v>
      </c>
      <c r="E185" s="258" t="s">
        <v>1</v>
      </c>
      <c r="F185" s="259" t="s">
        <v>523</v>
      </c>
      <c r="G185" s="256"/>
      <c r="H185" s="258" t="s">
        <v>1</v>
      </c>
      <c r="I185" s="260"/>
      <c r="J185" s="256"/>
      <c r="K185" s="256"/>
      <c r="L185" s="261"/>
      <c r="M185" s="262"/>
      <c r="N185" s="263"/>
      <c r="O185" s="263"/>
      <c r="P185" s="263"/>
      <c r="Q185" s="263"/>
      <c r="R185" s="263"/>
      <c r="S185" s="263"/>
      <c r="T185" s="26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65" t="s">
        <v>225</v>
      </c>
      <c r="AU185" s="265" t="s">
        <v>169</v>
      </c>
      <c r="AV185" s="13" t="s">
        <v>83</v>
      </c>
      <c r="AW185" s="13" t="s">
        <v>32</v>
      </c>
      <c r="AX185" s="13" t="s">
        <v>76</v>
      </c>
      <c r="AY185" s="265" t="s">
        <v>156</v>
      </c>
    </row>
    <row r="186" spans="1:51" s="14" customFormat="1" ht="12">
      <c r="A186" s="14"/>
      <c r="B186" s="266"/>
      <c r="C186" s="267"/>
      <c r="D186" s="257" t="s">
        <v>225</v>
      </c>
      <c r="E186" s="268" t="s">
        <v>1</v>
      </c>
      <c r="F186" s="269" t="s">
        <v>892</v>
      </c>
      <c r="G186" s="267"/>
      <c r="H186" s="270">
        <v>15.96</v>
      </c>
      <c r="I186" s="271"/>
      <c r="J186" s="267"/>
      <c r="K186" s="267"/>
      <c r="L186" s="272"/>
      <c r="M186" s="273"/>
      <c r="N186" s="274"/>
      <c r="O186" s="274"/>
      <c r="P186" s="274"/>
      <c r="Q186" s="274"/>
      <c r="R186" s="274"/>
      <c r="S186" s="274"/>
      <c r="T186" s="275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76" t="s">
        <v>225</v>
      </c>
      <c r="AU186" s="276" t="s">
        <v>169</v>
      </c>
      <c r="AV186" s="14" t="s">
        <v>85</v>
      </c>
      <c r="AW186" s="14" t="s">
        <v>32</v>
      </c>
      <c r="AX186" s="14" t="s">
        <v>76</v>
      </c>
      <c r="AY186" s="276" t="s">
        <v>156</v>
      </c>
    </row>
    <row r="187" spans="1:51" s="13" customFormat="1" ht="12">
      <c r="A187" s="13"/>
      <c r="B187" s="255"/>
      <c r="C187" s="256"/>
      <c r="D187" s="257" t="s">
        <v>225</v>
      </c>
      <c r="E187" s="258" t="s">
        <v>1</v>
      </c>
      <c r="F187" s="259" t="s">
        <v>618</v>
      </c>
      <c r="G187" s="256"/>
      <c r="H187" s="258" t="s">
        <v>1</v>
      </c>
      <c r="I187" s="260"/>
      <c r="J187" s="256"/>
      <c r="K187" s="256"/>
      <c r="L187" s="261"/>
      <c r="M187" s="262"/>
      <c r="N187" s="263"/>
      <c r="O187" s="263"/>
      <c r="P187" s="263"/>
      <c r="Q187" s="263"/>
      <c r="R187" s="263"/>
      <c r="S187" s="263"/>
      <c r="T187" s="264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5" t="s">
        <v>225</v>
      </c>
      <c r="AU187" s="265" t="s">
        <v>169</v>
      </c>
      <c r="AV187" s="13" t="s">
        <v>83</v>
      </c>
      <c r="AW187" s="13" t="s">
        <v>32</v>
      </c>
      <c r="AX187" s="13" t="s">
        <v>76</v>
      </c>
      <c r="AY187" s="265" t="s">
        <v>156</v>
      </c>
    </row>
    <row r="188" spans="1:51" s="14" customFormat="1" ht="12">
      <c r="A188" s="14"/>
      <c r="B188" s="266"/>
      <c r="C188" s="267"/>
      <c r="D188" s="257" t="s">
        <v>225</v>
      </c>
      <c r="E188" s="268" t="s">
        <v>1</v>
      </c>
      <c r="F188" s="269" t="s">
        <v>619</v>
      </c>
      <c r="G188" s="267"/>
      <c r="H188" s="270">
        <v>86.014</v>
      </c>
      <c r="I188" s="271"/>
      <c r="J188" s="267"/>
      <c r="K188" s="267"/>
      <c r="L188" s="272"/>
      <c r="M188" s="273"/>
      <c r="N188" s="274"/>
      <c r="O188" s="274"/>
      <c r="P188" s="274"/>
      <c r="Q188" s="274"/>
      <c r="R188" s="274"/>
      <c r="S188" s="274"/>
      <c r="T188" s="275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76" t="s">
        <v>225</v>
      </c>
      <c r="AU188" s="276" t="s">
        <v>169</v>
      </c>
      <c r="AV188" s="14" t="s">
        <v>85</v>
      </c>
      <c r="AW188" s="14" t="s">
        <v>32</v>
      </c>
      <c r="AX188" s="14" t="s">
        <v>76</v>
      </c>
      <c r="AY188" s="276" t="s">
        <v>156</v>
      </c>
    </row>
    <row r="189" spans="1:51" s="14" customFormat="1" ht="12">
      <c r="A189" s="14"/>
      <c r="B189" s="266"/>
      <c r="C189" s="267"/>
      <c r="D189" s="257" t="s">
        <v>225</v>
      </c>
      <c r="E189" s="268" t="s">
        <v>1</v>
      </c>
      <c r="F189" s="269" t="s">
        <v>893</v>
      </c>
      <c r="G189" s="267"/>
      <c r="H189" s="270">
        <v>-1.4</v>
      </c>
      <c r="I189" s="271"/>
      <c r="J189" s="267"/>
      <c r="K189" s="267"/>
      <c r="L189" s="272"/>
      <c r="M189" s="273"/>
      <c r="N189" s="274"/>
      <c r="O189" s="274"/>
      <c r="P189" s="274"/>
      <c r="Q189" s="274"/>
      <c r="R189" s="274"/>
      <c r="S189" s="274"/>
      <c r="T189" s="275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76" t="s">
        <v>225</v>
      </c>
      <c r="AU189" s="276" t="s">
        <v>169</v>
      </c>
      <c r="AV189" s="14" t="s">
        <v>85</v>
      </c>
      <c r="AW189" s="14" t="s">
        <v>32</v>
      </c>
      <c r="AX189" s="14" t="s">
        <v>76</v>
      </c>
      <c r="AY189" s="276" t="s">
        <v>156</v>
      </c>
    </row>
    <row r="190" spans="1:51" s="14" customFormat="1" ht="12">
      <c r="A190" s="14"/>
      <c r="B190" s="266"/>
      <c r="C190" s="267"/>
      <c r="D190" s="257" t="s">
        <v>225</v>
      </c>
      <c r="E190" s="268" t="s">
        <v>1</v>
      </c>
      <c r="F190" s="269" t="s">
        <v>894</v>
      </c>
      <c r="G190" s="267"/>
      <c r="H190" s="270">
        <v>-4.005</v>
      </c>
      <c r="I190" s="271"/>
      <c r="J190" s="267"/>
      <c r="K190" s="267"/>
      <c r="L190" s="272"/>
      <c r="M190" s="273"/>
      <c r="N190" s="274"/>
      <c r="O190" s="274"/>
      <c r="P190" s="274"/>
      <c r="Q190" s="274"/>
      <c r="R190" s="274"/>
      <c r="S190" s="274"/>
      <c r="T190" s="275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76" t="s">
        <v>225</v>
      </c>
      <c r="AU190" s="276" t="s">
        <v>169</v>
      </c>
      <c r="AV190" s="14" t="s">
        <v>85</v>
      </c>
      <c r="AW190" s="14" t="s">
        <v>32</v>
      </c>
      <c r="AX190" s="14" t="s">
        <v>76</v>
      </c>
      <c r="AY190" s="276" t="s">
        <v>156</v>
      </c>
    </row>
    <row r="191" spans="1:51" s="14" customFormat="1" ht="12">
      <c r="A191" s="14"/>
      <c r="B191" s="266"/>
      <c r="C191" s="267"/>
      <c r="D191" s="257" t="s">
        <v>225</v>
      </c>
      <c r="E191" s="268" t="s">
        <v>1</v>
      </c>
      <c r="F191" s="269" t="s">
        <v>895</v>
      </c>
      <c r="G191" s="267"/>
      <c r="H191" s="270">
        <v>-4.68</v>
      </c>
      <c r="I191" s="271"/>
      <c r="J191" s="267"/>
      <c r="K191" s="267"/>
      <c r="L191" s="272"/>
      <c r="M191" s="273"/>
      <c r="N191" s="274"/>
      <c r="O191" s="274"/>
      <c r="P191" s="274"/>
      <c r="Q191" s="274"/>
      <c r="R191" s="274"/>
      <c r="S191" s="274"/>
      <c r="T191" s="275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76" t="s">
        <v>225</v>
      </c>
      <c r="AU191" s="276" t="s">
        <v>169</v>
      </c>
      <c r="AV191" s="14" t="s">
        <v>85</v>
      </c>
      <c r="AW191" s="14" t="s">
        <v>32</v>
      </c>
      <c r="AX191" s="14" t="s">
        <v>76</v>
      </c>
      <c r="AY191" s="276" t="s">
        <v>156</v>
      </c>
    </row>
    <row r="192" spans="1:51" s="13" customFormat="1" ht="12">
      <c r="A192" s="13"/>
      <c r="B192" s="255"/>
      <c r="C192" s="256"/>
      <c r="D192" s="257" t="s">
        <v>225</v>
      </c>
      <c r="E192" s="258" t="s">
        <v>1</v>
      </c>
      <c r="F192" s="259" t="s">
        <v>620</v>
      </c>
      <c r="G192" s="256"/>
      <c r="H192" s="258" t="s">
        <v>1</v>
      </c>
      <c r="I192" s="260"/>
      <c r="J192" s="256"/>
      <c r="K192" s="256"/>
      <c r="L192" s="261"/>
      <c r="M192" s="262"/>
      <c r="N192" s="263"/>
      <c r="O192" s="263"/>
      <c r="P192" s="263"/>
      <c r="Q192" s="263"/>
      <c r="R192" s="263"/>
      <c r="S192" s="263"/>
      <c r="T192" s="264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65" t="s">
        <v>225</v>
      </c>
      <c r="AU192" s="265" t="s">
        <v>169</v>
      </c>
      <c r="AV192" s="13" t="s">
        <v>83</v>
      </c>
      <c r="AW192" s="13" t="s">
        <v>32</v>
      </c>
      <c r="AX192" s="13" t="s">
        <v>76</v>
      </c>
      <c r="AY192" s="265" t="s">
        <v>156</v>
      </c>
    </row>
    <row r="193" spans="1:51" s="14" customFormat="1" ht="12">
      <c r="A193" s="14"/>
      <c r="B193" s="266"/>
      <c r="C193" s="267"/>
      <c r="D193" s="257" t="s">
        <v>225</v>
      </c>
      <c r="E193" s="268" t="s">
        <v>1</v>
      </c>
      <c r="F193" s="269" t="s">
        <v>621</v>
      </c>
      <c r="G193" s="267"/>
      <c r="H193" s="270">
        <v>29.58</v>
      </c>
      <c r="I193" s="271"/>
      <c r="J193" s="267"/>
      <c r="K193" s="267"/>
      <c r="L193" s="272"/>
      <c r="M193" s="273"/>
      <c r="N193" s="274"/>
      <c r="O193" s="274"/>
      <c r="P193" s="274"/>
      <c r="Q193" s="274"/>
      <c r="R193" s="274"/>
      <c r="S193" s="274"/>
      <c r="T193" s="275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76" t="s">
        <v>225</v>
      </c>
      <c r="AU193" s="276" t="s">
        <v>169</v>
      </c>
      <c r="AV193" s="14" t="s">
        <v>85</v>
      </c>
      <c r="AW193" s="14" t="s">
        <v>32</v>
      </c>
      <c r="AX193" s="14" t="s">
        <v>76</v>
      </c>
      <c r="AY193" s="276" t="s">
        <v>156</v>
      </c>
    </row>
    <row r="194" spans="1:51" s="14" customFormat="1" ht="12">
      <c r="A194" s="14"/>
      <c r="B194" s="266"/>
      <c r="C194" s="267"/>
      <c r="D194" s="257" t="s">
        <v>225</v>
      </c>
      <c r="E194" s="268" t="s">
        <v>1</v>
      </c>
      <c r="F194" s="269" t="s">
        <v>886</v>
      </c>
      <c r="G194" s="267"/>
      <c r="H194" s="270">
        <v>-1.6</v>
      </c>
      <c r="I194" s="271"/>
      <c r="J194" s="267"/>
      <c r="K194" s="267"/>
      <c r="L194" s="272"/>
      <c r="M194" s="273"/>
      <c r="N194" s="274"/>
      <c r="O194" s="274"/>
      <c r="P194" s="274"/>
      <c r="Q194" s="274"/>
      <c r="R194" s="274"/>
      <c r="S194" s="274"/>
      <c r="T194" s="275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76" t="s">
        <v>225</v>
      </c>
      <c r="AU194" s="276" t="s">
        <v>169</v>
      </c>
      <c r="AV194" s="14" t="s">
        <v>85</v>
      </c>
      <c r="AW194" s="14" t="s">
        <v>32</v>
      </c>
      <c r="AX194" s="14" t="s">
        <v>76</v>
      </c>
      <c r="AY194" s="276" t="s">
        <v>156</v>
      </c>
    </row>
    <row r="195" spans="1:51" s="13" customFormat="1" ht="12">
      <c r="A195" s="13"/>
      <c r="B195" s="255"/>
      <c r="C195" s="256"/>
      <c r="D195" s="257" t="s">
        <v>225</v>
      </c>
      <c r="E195" s="258" t="s">
        <v>1</v>
      </c>
      <c r="F195" s="259" t="s">
        <v>622</v>
      </c>
      <c r="G195" s="256"/>
      <c r="H195" s="258" t="s">
        <v>1</v>
      </c>
      <c r="I195" s="260"/>
      <c r="J195" s="256"/>
      <c r="K195" s="256"/>
      <c r="L195" s="261"/>
      <c r="M195" s="262"/>
      <c r="N195" s="263"/>
      <c r="O195" s="263"/>
      <c r="P195" s="263"/>
      <c r="Q195" s="263"/>
      <c r="R195" s="263"/>
      <c r="S195" s="263"/>
      <c r="T195" s="264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5" t="s">
        <v>225</v>
      </c>
      <c r="AU195" s="265" t="s">
        <v>169</v>
      </c>
      <c r="AV195" s="13" t="s">
        <v>83</v>
      </c>
      <c r="AW195" s="13" t="s">
        <v>32</v>
      </c>
      <c r="AX195" s="13" t="s">
        <v>76</v>
      </c>
      <c r="AY195" s="265" t="s">
        <v>156</v>
      </c>
    </row>
    <row r="196" spans="1:51" s="14" customFormat="1" ht="12">
      <c r="A196" s="14"/>
      <c r="B196" s="266"/>
      <c r="C196" s="267"/>
      <c r="D196" s="257" t="s">
        <v>225</v>
      </c>
      <c r="E196" s="268" t="s">
        <v>1</v>
      </c>
      <c r="F196" s="269" t="s">
        <v>623</v>
      </c>
      <c r="G196" s="267"/>
      <c r="H196" s="270">
        <v>72.21</v>
      </c>
      <c r="I196" s="271"/>
      <c r="J196" s="267"/>
      <c r="K196" s="267"/>
      <c r="L196" s="272"/>
      <c r="M196" s="273"/>
      <c r="N196" s="274"/>
      <c r="O196" s="274"/>
      <c r="P196" s="274"/>
      <c r="Q196" s="274"/>
      <c r="R196" s="274"/>
      <c r="S196" s="274"/>
      <c r="T196" s="275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76" t="s">
        <v>225</v>
      </c>
      <c r="AU196" s="276" t="s">
        <v>169</v>
      </c>
      <c r="AV196" s="14" t="s">
        <v>85</v>
      </c>
      <c r="AW196" s="14" t="s">
        <v>32</v>
      </c>
      <c r="AX196" s="14" t="s">
        <v>76</v>
      </c>
      <c r="AY196" s="276" t="s">
        <v>156</v>
      </c>
    </row>
    <row r="197" spans="1:51" s="14" customFormat="1" ht="12">
      <c r="A197" s="14"/>
      <c r="B197" s="266"/>
      <c r="C197" s="267"/>
      <c r="D197" s="257" t="s">
        <v>225</v>
      </c>
      <c r="E197" s="268" t="s">
        <v>1</v>
      </c>
      <c r="F197" s="269" t="s">
        <v>896</v>
      </c>
      <c r="G197" s="267"/>
      <c r="H197" s="270">
        <v>-0.805</v>
      </c>
      <c r="I197" s="271"/>
      <c r="J197" s="267"/>
      <c r="K197" s="267"/>
      <c r="L197" s="272"/>
      <c r="M197" s="273"/>
      <c r="N197" s="274"/>
      <c r="O197" s="274"/>
      <c r="P197" s="274"/>
      <c r="Q197" s="274"/>
      <c r="R197" s="274"/>
      <c r="S197" s="274"/>
      <c r="T197" s="275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76" t="s">
        <v>225</v>
      </c>
      <c r="AU197" s="276" t="s">
        <v>169</v>
      </c>
      <c r="AV197" s="14" t="s">
        <v>85</v>
      </c>
      <c r="AW197" s="14" t="s">
        <v>32</v>
      </c>
      <c r="AX197" s="14" t="s">
        <v>76</v>
      </c>
      <c r="AY197" s="276" t="s">
        <v>156</v>
      </c>
    </row>
    <row r="198" spans="1:51" s="14" customFormat="1" ht="12">
      <c r="A198" s="14"/>
      <c r="B198" s="266"/>
      <c r="C198" s="267"/>
      <c r="D198" s="257" t="s">
        <v>225</v>
      </c>
      <c r="E198" s="268" t="s">
        <v>1</v>
      </c>
      <c r="F198" s="269" t="s">
        <v>897</v>
      </c>
      <c r="G198" s="267"/>
      <c r="H198" s="270">
        <v>-3.51</v>
      </c>
      <c r="I198" s="271"/>
      <c r="J198" s="267"/>
      <c r="K198" s="267"/>
      <c r="L198" s="272"/>
      <c r="M198" s="273"/>
      <c r="N198" s="274"/>
      <c r="O198" s="274"/>
      <c r="P198" s="274"/>
      <c r="Q198" s="274"/>
      <c r="R198" s="274"/>
      <c r="S198" s="274"/>
      <c r="T198" s="275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76" t="s">
        <v>225</v>
      </c>
      <c r="AU198" s="276" t="s">
        <v>169</v>
      </c>
      <c r="AV198" s="14" t="s">
        <v>85</v>
      </c>
      <c r="AW198" s="14" t="s">
        <v>32</v>
      </c>
      <c r="AX198" s="14" t="s">
        <v>76</v>
      </c>
      <c r="AY198" s="276" t="s">
        <v>156</v>
      </c>
    </row>
    <row r="199" spans="1:51" s="13" customFormat="1" ht="12">
      <c r="A199" s="13"/>
      <c r="B199" s="255"/>
      <c r="C199" s="256"/>
      <c r="D199" s="257" t="s">
        <v>225</v>
      </c>
      <c r="E199" s="258" t="s">
        <v>1</v>
      </c>
      <c r="F199" s="259" t="s">
        <v>359</v>
      </c>
      <c r="G199" s="256"/>
      <c r="H199" s="258" t="s">
        <v>1</v>
      </c>
      <c r="I199" s="260"/>
      <c r="J199" s="256"/>
      <c r="K199" s="256"/>
      <c r="L199" s="261"/>
      <c r="M199" s="262"/>
      <c r="N199" s="263"/>
      <c r="O199" s="263"/>
      <c r="P199" s="263"/>
      <c r="Q199" s="263"/>
      <c r="R199" s="263"/>
      <c r="S199" s="263"/>
      <c r="T199" s="264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5" t="s">
        <v>225</v>
      </c>
      <c r="AU199" s="265" t="s">
        <v>169</v>
      </c>
      <c r="AV199" s="13" t="s">
        <v>83</v>
      </c>
      <c r="AW199" s="13" t="s">
        <v>32</v>
      </c>
      <c r="AX199" s="13" t="s">
        <v>76</v>
      </c>
      <c r="AY199" s="265" t="s">
        <v>156</v>
      </c>
    </row>
    <row r="200" spans="1:51" s="14" customFormat="1" ht="12">
      <c r="A200" s="14"/>
      <c r="B200" s="266"/>
      <c r="C200" s="267"/>
      <c r="D200" s="257" t="s">
        <v>225</v>
      </c>
      <c r="E200" s="268" t="s">
        <v>1</v>
      </c>
      <c r="F200" s="269" t="s">
        <v>898</v>
      </c>
      <c r="G200" s="267"/>
      <c r="H200" s="270">
        <v>23.296</v>
      </c>
      <c r="I200" s="271"/>
      <c r="J200" s="267"/>
      <c r="K200" s="267"/>
      <c r="L200" s="272"/>
      <c r="M200" s="273"/>
      <c r="N200" s="274"/>
      <c r="O200" s="274"/>
      <c r="P200" s="274"/>
      <c r="Q200" s="274"/>
      <c r="R200" s="274"/>
      <c r="S200" s="274"/>
      <c r="T200" s="275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76" t="s">
        <v>225</v>
      </c>
      <c r="AU200" s="276" t="s">
        <v>169</v>
      </c>
      <c r="AV200" s="14" t="s">
        <v>85</v>
      </c>
      <c r="AW200" s="14" t="s">
        <v>32</v>
      </c>
      <c r="AX200" s="14" t="s">
        <v>76</v>
      </c>
      <c r="AY200" s="276" t="s">
        <v>156</v>
      </c>
    </row>
    <row r="201" spans="1:51" s="13" customFormat="1" ht="12">
      <c r="A201" s="13"/>
      <c r="B201" s="255"/>
      <c r="C201" s="256"/>
      <c r="D201" s="257" t="s">
        <v>225</v>
      </c>
      <c r="E201" s="258" t="s">
        <v>1</v>
      </c>
      <c r="F201" s="259" t="s">
        <v>282</v>
      </c>
      <c r="G201" s="256"/>
      <c r="H201" s="258" t="s">
        <v>1</v>
      </c>
      <c r="I201" s="260"/>
      <c r="J201" s="256"/>
      <c r="K201" s="256"/>
      <c r="L201" s="261"/>
      <c r="M201" s="262"/>
      <c r="N201" s="263"/>
      <c r="O201" s="263"/>
      <c r="P201" s="263"/>
      <c r="Q201" s="263"/>
      <c r="R201" s="263"/>
      <c r="S201" s="263"/>
      <c r="T201" s="264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5" t="s">
        <v>225</v>
      </c>
      <c r="AU201" s="265" t="s">
        <v>169</v>
      </c>
      <c r="AV201" s="13" t="s">
        <v>83</v>
      </c>
      <c r="AW201" s="13" t="s">
        <v>32</v>
      </c>
      <c r="AX201" s="13" t="s">
        <v>76</v>
      </c>
      <c r="AY201" s="265" t="s">
        <v>156</v>
      </c>
    </row>
    <row r="202" spans="1:51" s="14" customFormat="1" ht="12">
      <c r="A202" s="14"/>
      <c r="B202" s="266"/>
      <c r="C202" s="267"/>
      <c r="D202" s="257" t="s">
        <v>225</v>
      </c>
      <c r="E202" s="268" t="s">
        <v>1</v>
      </c>
      <c r="F202" s="269" t="s">
        <v>899</v>
      </c>
      <c r="G202" s="267"/>
      <c r="H202" s="270">
        <v>26.55</v>
      </c>
      <c r="I202" s="271"/>
      <c r="J202" s="267"/>
      <c r="K202" s="267"/>
      <c r="L202" s="272"/>
      <c r="M202" s="273"/>
      <c r="N202" s="274"/>
      <c r="O202" s="274"/>
      <c r="P202" s="274"/>
      <c r="Q202" s="274"/>
      <c r="R202" s="274"/>
      <c r="S202" s="274"/>
      <c r="T202" s="275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76" t="s">
        <v>225</v>
      </c>
      <c r="AU202" s="276" t="s">
        <v>169</v>
      </c>
      <c r="AV202" s="14" t="s">
        <v>85</v>
      </c>
      <c r="AW202" s="14" t="s">
        <v>32</v>
      </c>
      <c r="AX202" s="14" t="s">
        <v>76</v>
      </c>
      <c r="AY202" s="276" t="s">
        <v>156</v>
      </c>
    </row>
    <row r="203" spans="1:51" s="13" customFormat="1" ht="12">
      <c r="A203" s="13"/>
      <c r="B203" s="255"/>
      <c r="C203" s="256"/>
      <c r="D203" s="257" t="s">
        <v>225</v>
      </c>
      <c r="E203" s="258" t="s">
        <v>1</v>
      </c>
      <c r="F203" s="259" t="s">
        <v>284</v>
      </c>
      <c r="G203" s="256"/>
      <c r="H203" s="258" t="s">
        <v>1</v>
      </c>
      <c r="I203" s="260"/>
      <c r="J203" s="256"/>
      <c r="K203" s="256"/>
      <c r="L203" s="261"/>
      <c r="M203" s="262"/>
      <c r="N203" s="263"/>
      <c r="O203" s="263"/>
      <c r="P203" s="263"/>
      <c r="Q203" s="263"/>
      <c r="R203" s="263"/>
      <c r="S203" s="263"/>
      <c r="T203" s="264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5" t="s">
        <v>225</v>
      </c>
      <c r="AU203" s="265" t="s">
        <v>169</v>
      </c>
      <c r="AV203" s="13" t="s">
        <v>83</v>
      </c>
      <c r="AW203" s="13" t="s">
        <v>32</v>
      </c>
      <c r="AX203" s="13" t="s">
        <v>76</v>
      </c>
      <c r="AY203" s="265" t="s">
        <v>156</v>
      </c>
    </row>
    <row r="204" spans="1:51" s="14" customFormat="1" ht="12">
      <c r="A204" s="14"/>
      <c r="B204" s="266"/>
      <c r="C204" s="267"/>
      <c r="D204" s="257" t="s">
        <v>225</v>
      </c>
      <c r="E204" s="268" t="s">
        <v>1</v>
      </c>
      <c r="F204" s="269" t="s">
        <v>900</v>
      </c>
      <c r="G204" s="267"/>
      <c r="H204" s="270">
        <v>11.268</v>
      </c>
      <c r="I204" s="271"/>
      <c r="J204" s="267"/>
      <c r="K204" s="267"/>
      <c r="L204" s="272"/>
      <c r="M204" s="273"/>
      <c r="N204" s="274"/>
      <c r="O204" s="274"/>
      <c r="P204" s="274"/>
      <c r="Q204" s="274"/>
      <c r="R204" s="274"/>
      <c r="S204" s="274"/>
      <c r="T204" s="275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76" t="s">
        <v>225</v>
      </c>
      <c r="AU204" s="276" t="s">
        <v>169</v>
      </c>
      <c r="AV204" s="14" t="s">
        <v>85</v>
      </c>
      <c r="AW204" s="14" t="s">
        <v>32</v>
      </c>
      <c r="AX204" s="14" t="s">
        <v>76</v>
      </c>
      <c r="AY204" s="276" t="s">
        <v>156</v>
      </c>
    </row>
    <row r="205" spans="1:51" s="13" customFormat="1" ht="12">
      <c r="A205" s="13"/>
      <c r="B205" s="255"/>
      <c r="C205" s="256"/>
      <c r="D205" s="257" t="s">
        <v>225</v>
      </c>
      <c r="E205" s="258" t="s">
        <v>1</v>
      </c>
      <c r="F205" s="259" t="s">
        <v>286</v>
      </c>
      <c r="G205" s="256"/>
      <c r="H205" s="258" t="s">
        <v>1</v>
      </c>
      <c r="I205" s="260"/>
      <c r="J205" s="256"/>
      <c r="K205" s="256"/>
      <c r="L205" s="261"/>
      <c r="M205" s="262"/>
      <c r="N205" s="263"/>
      <c r="O205" s="263"/>
      <c r="P205" s="263"/>
      <c r="Q205" s="263"/>
      <c r="R205" s="263"/>
      <c r="S205" s="263"/>
      <c r="T205" s="264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5" t="s">
        <v>225</v>
      </c>
      <c r="AU205" s="265" t="s">
        <v>169</v>
      </c>
      <c r="AV205" s="13" t="s">
        <v>83</v>
      </c>
      <c r="AW205" s="13" t="s">
        <v>32</v>
      </c>
      <c r="AX205" s="13" t="s">
        <v>76</v>
      </c>
      <c r="AY205" s="265" t="s">
        <v>156</v>
      </c>
    </row>
    <row r="206" spans="1:51" s="14" customFormat="1" ht="12">
      <c r="A206" s="14"/>
      <c r="B206" s="266"/>
      <c r="C206" s="267"/>
      <c r="D206" s="257" t="s">
        <v>225</v>
      </c>
      <c r="E206" s="268" t="s">
        <v>1</v>
      </c>
      <c r="F206" s="269" t="s">
        <v>627</v>
      </c>
      <c r="G206" s="267"/>
      <c r="H206" s="270">
        <v>30.45</v>
      </c>
      <c r="I206" s="271"/>
      <c r="J206" s="267"/>
      <c r="K206" s="267"/>
      <c r="L206" s="272"/>
      <c r="M206" s="273"/>
      <c r="N206" s="274"/>
      <c r="O206" s="274"/>
      <c r="P206" s="274"/>
      <c r="Q206" s="274"/>
      <c r="R206" s="274"/>
      <c r="S206" s="274"/>
      <c r="T206" s="275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76" t="s">
        <v>225</v>
      </c>
      <c r="AU206" s="276" t="s">
        <v>169</v>
      </c>
      <c r="AV206" s="14" t="s">
        <v>85</v>
      </c>
      <c r="AW206" s="14" t="s">
        <v>32</v>
      </c>
      <c r="AX206" s="14" t="s">
        <v>76</v>
      </c>
      <c r="AY206" s="276" t="s">
        <v>156</v>
      </c>
    </row>
    <row r="207" spans="1:51" s="14" customFormat="1" ht="12">
      <c r="A207" s="14"/>
      <c r="B207" s="266"/>
      <c r="C207" s="267"/>
      <c r="D207" s="257" t="s">
        <v>225</v>
      </c>
      <c r="E207" s="268" t="s">
        <v>1</v>
      </c>
      <c r="F207" s="269" t="s">
        <v>901</v>
      </c>
      <c r="G207" s="267"/>
      <c r="H207" s="270">
        <v>-6.41</v>
      </c>
      <c r="I207" s="271"/>
      <c r="J207" s="267"/>
      <c r="K207" s="267"/>
      <c r="L207" s="272"/>
      <c r="M207" s="273"/>
      <c r="N207" s="274"/>
      <c r="O207" s="274"/>
      <c r="P207" s="274"/>
      <c r="Q207" s="274"/>
      <c r="R207" s="274"/>
      <c r="S207" s="274"/>
      <c r="T207" s="275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76" t="s">
        <v>225</v>
      </c>
      <c r="AU207" s="276" t="s">
        <v>169</v>
      </c>
      <c r="AV207" s="14" t="s">
        <v>85</v>
      </c>
      <c r="AW207" s="14" t="s">
        <v>32</v>
      </c>
      <c r="AX207" s="14" t="s">
        <v>76</v>
      </c>
      <c r="AY207" s="276" t="s">
        <v>156</v>
      </c>
    </row>
    <row r="208" spans="1:51" s="13" customFormat="1" ht="12">
      <c r="A208" s="13"/>
      <c r="B208" s="255"/>
      <c r="C208" s="256"/>
      <c r="D208" s="257" t="s">
        <v>225</v>
      </c>
      <c r="E208" s="258" t="s">
        <v>1</v>
      </c>
      <c r="F208" s="259" t="s">
        <v>288</v>
      </c>
      <c r="G208" s="256"/>
      <c r="H208" s="258" t="s">
        <v>1</v>
      </c>
      <c r="I208" s="260"/>
      <c r="J208" s="256"/>
      <c r="K208" s="256"/>
      <c r="L208" s="261"/>
      <c r="M208" s="262"/>
      <c r="N208" s="263"/>
      <c r="O208" s="263"/>
      <c r="P208" s="263"/>
      <c r="Q208" s="263"/>
      <c r="R208" s="263"/>
      <c r="S208" s="263"/>
      <c r="T208" s="264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5" t="s">
        <v>225</v>
      </c>
      <c r="AU208" s="265" t="s">
        <v>169</v>
      </c>
      <c r="AV208" s="13" t="s">
        <v>83</v>
      </c>
      <c r="AW208" s="13" t="s">
        <v>32</v>
      </c>
      <c r="AX208" s="13" t="s">
        <v>76</v>
      </c>
      <c r="AY208" s="265" t="s">
        <v>156</v>
      </c>
    </row>
    <row r="209" spans="1:51" s="14" customFormat="1" ht="12">
      <c r="A209" s="14"/>
      <c r="B209" s="266"/>
      <c r="C209" s="267"/>
      <c r="D209" s="257" t="s">
        <v>225</v>
      </c>
      <c r="E209" s="268" t="s">
        <v>1</v>
      </c>
      <c r="F209" s="269" t="s">
        <v>628</v>
      </c>
      <c r="G209" s="267"/>
      <c r="H209" s="270">
        <v>28.71</v>
      </c>
      <c r="I209" s="271"/>
      <c r="J209" s="267"/>
      <c r="K209" s="267"/>
      <c r="L209" s="272"/>
      <c r="M209" s="273"/>
      <c r="N209" s="274"/>
      <c r="O209" s="274"/>
      <c r="P209" s="274"/>
      <c r="Q209" s="274"/>
      <c r="R209" s="274"/>
      <c r="S209" s="274"/>
      <c r="T209" s="275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76" t="s">
        <v>225</v>
      </c>
      <c r="AU209" s="276" t="s">
        <v>169</v>
      </c>
      <c r="AV209" s="14" t="s">
        <v>85</v>
      </c>
      <c r="AW209" s="14" t="s">
        <v>32</v>
      </c>
      <c r="AX209" s="14" t="s">
        <v>76</v>
      </c>
      <c r="AY209" s="276" t="s">
        <v>156</v>
      </c>
    </row>
    <row r="210" spans="1:51" s="14" customFormat="1" ht="12">
      <c r="A210" s="14"/>
      <c r="B210" s="266"/>
      <c r="C210" s="267"/>
      <c r="D210" s="257" t="s">
        <v>225</v>
      </c>
      <c r="E210" s="268" t="s">
        <v>1</v>
      </c>
      <c r="F210" s="269" t="s">
        <v>886</v>
      </c>
      <c r="G210" s="267"/>
      <c r="H210" s="270">
        <v>-1.6</v>
      </c>
      <c r="I210" s="271"/>
      <c r="J210" s="267"/>
      <c r="K210" s="267"/>
      <c r="L210" s="272"/>
      <c r="M210" s="273"/>
      <c r="N210" s="274"/>
      <c r="O210" s="274"/>
      <c r="P210" s="274"/>
      <c r="Q210" s="274"/>
      <c r="R210" s="274"/>
      <c r="S210" s="274"/>
      <c r="T210" s="275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76" t="s">
        <v>225</v>
      </c>
      <c r="AU210" s="276" t="s">
        <v>169</v>
      </c>
      <c r="AV210" s="14" t="s">
        <v>85</v>
      </c>
      <c r="AW210" s="14" t="s">
        <v>32</v>
      </c>
      <c r="AX210" s="14" t="s">
        <v>76</v>
      </c>
      <c r="AY210" s="276" t="s">
        <v>156</v>
      </c>
    </row>
    <row r="211" spans="1:51" s="14" customFormat="1" ht="12">
      <c r="A211" s="14"/>
      <c r="B211" s="266"/>
      <c r="C211" s="267"/>
      <c r="D211" s="257" t="s">
        <v>225</v>
      </c>
      <c r="E211" s="268" t="s">
        <v>1</v>
      </c>
      <c r="F211" s="269" t="s">
        <v>902</v>
      </c>
      <c r="G211" s="267"/>
      <c r="H211" s="270">
        <v>0</v>
      </c>
      <c r="I211" s="271"/>
      <c r="J211" s="267"/>
      <c r="K211" s="267"/>
      <c r="L211" s="272"/>
      <c r="M211" s="273"/>
      <c r="N211" s="274"/>
      <c r="O211" s="274"/>
      <c r="P211" s="274"/>
      <c r="Q211" s="274"/>
      <c r="R211" s="274"/>
      <c r="S211" s="274"/>
      <c r="T211" s="275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76" t="s">
        <v>225</v>
      </c>
      <c r="AU211" s="276" t="s">
        <v>169</v>
      </c>
      <c r="AV211" s="14" t="s">
        <v>85</v>
      </c>
      <c r="AW211" s="14" t="s">
        <v>32</v>
      </c>
      <c r="AX211" s="14" t="s">
        <v>76</v>
      </c>
      <c r="AY211" s="276" t="s">
        <v>156</v>
      </c>
    </row>
    <row r="212" spans="1:51" s="13" customFormat="1" ht="12">
      <c r="A212" s="13"/>
      <c r="B212" s="255"/>
      <c r="C212" s="256"/>
      <c r="D212" s="257" t="s">
        <v>225</v>
      </c>
      <c r="E212" s="258" t="s">
        <v>1</v>
      </c>
      <c r="F212" s="259" t="s">
        <v>290</v>
      </c>
      <c r="G212" s="256"/>
      <c r="H212" s="258" t="s">
        <v>1</v>
      </c>
      <c r="I212" s="260"/>
      <c r="J212" s="256"/>
      <c r="K212" s="256"/>
      <c r="L212" s="261"/>
      <c r="M212" s="262"/>
      <c r="N212" s="263"/>
      <c r="O212" s="263"/>
      <c r="P212" s="263"/>
      <c r="Q212" s="263"/>
      <c r="R212" s="263"/>
      <c r="S212" s="263"/>
      <c r="T212" s="264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5" t="s">
        <v>225</v>
      </c>
      <c r="AU212" s="265" t="s">
        <v>169</v>
      </c>
      <c r="AV212" s="13" t="s">
        <v>83</v>
      </c>
      <c r="AW212" s="13" t="s">
        <v>32</v>
      </c>
      <c r="AX212" s="13" t="s">
        <v>76</v>
      </c>
      <c r="AY212" s="265" t="s">
        <v>156</v>
      </c>
    </row>
    <row r="213" spans="1:51" s="14" customFormat="1" ht="12">
      <c r="A213" s="14"/>
      <c r="B213" s="266"/>
      <c r="C213" s="267"/>
      <c r="D213" s="257" t="s">
        <v>225</v>
      </c>
      <c r="E213" s="268" t="s">
        <v>1</v>
      </c>
      <c r="F213" s="269" t="s">
        <v>903</v>
      </c>
      <c r="G213" s="267"/>
      <c r="H213" s="270">
        <v>3.53</v>
      </c>
      <c r="I213" s="271"/>
      <c r="J213" s="267"/>
      <c r="K213" s="267"/>
      <c r="L213" s="272"/>
      <c r="M213" s="273"/>
      <c r="N213" s="274"/>
      <c r="O213" s="274"/>
      <c r="P213" s="274"/>
      <c r="Q213" s="274"/>
      <c r="R213" s="274"/>
      <c r="S213" s="274"/>
      <c r="T213" s="275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76" t="s">
        <v>225</v>
      </c>
      <c r="AU213" s="276" t="s">
        <v>169</v>
      </c>
      <c r="AV213" s="14" t="s">
        <v>85</v>
      </c>
      <c r="AW213" s="14" t="s">
        <v>32</v>
      </c>
      <c r="AX213" s="14" t="s">
        <v>76</v>
      </c>
      <c r="AY213" s="276" t="s">
        <v>156</v>
      </c>
    </row>
    <row r="214" spans="1:51" s="13" customFormat="1" ht="12">
      <c r="A214" s="13"/>
      <c r="B214" s="255"/>
      <c r="C214" s="256"/>
      <c r="D214" s="257" t="s">
        <v>225</v>
      </c>
      <c r="E214" s="258" t="s">
        <v>1</v>
      </c>
      <c r="F214" s="259" t="s">
        <v>292</v>
      </c>
      <c r="G214" s="256"/>
      <c r="H214" s="258" t="s">
        <v>1</v>
      </c>
      <c r="I214" s="260"/>
      <c r="J214" s="256"/>
      <c r="K214" s="256"/>
      <c r="L214" s="261"/>
      <c r="M214" s="262"/>
      <c r="N214" s="263"/>
      <c r="O214" s="263"/>
      <c r="P214" s="263"/>
      <c r="Q214" s="263"/>
      <c r="R214" s="263"/>
      <c r="S214" s="263"/>
      <c r="T214" s="264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65" t="s">
        <v>225</v>
      </c>
      <c r="AU214" s="265" t="s">
        <v>169</v>
      </c>
      <c r="AV214" s="13" t="s">
        <v>83</v>
      </c>
      <c r="AW214" s="13" t="s">
        <v>32</v>
      </c>
      <c r="AX214" s="13" t="s">
        <v>76</v>
      </c>
      <c r="AY214" s="265" t="s">
        <v>156</v>
      </c>
    </row>
    <row r="215" spans="1:51" s="14" customFormat="1" ht="12">
      <c r="A215" s="14"/>
      <c r="B215" s="266"/>
      <c r="C215" s="267"/>
      <c r="D215" s="257" t="s">
        <v>225</v>
      </c>
      <c r="E215" s="268" t="s">
        <v>1</v>
      </c>
      <c r="F215" s="269" t="s">
        <v>630</v>
      </c>
      <c r="G215" s="267"/>
      <c r="H215" s="270">
        <v>22.214</v>
      </c>
      <c r="I215" s="271"/>
      <c r="J215" s="267"/>
      <c r="K215" s="267"/>
      <c r="L215" s="272"/>
      <c r="M215" s="273"/>
      <c r="N215" s="274"/>
      <c r="O215" s="274"/>
      <c r="P215" s="274"/>
      <c r="Q215" s="274"/>
      <c r="R215" s="274"/>
      <c r="S215" s="274"/>
      <c r="T215" s="275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76" t="s">
        <v>225</v>
      </c>
      <c r="AU215" s="276" t="s">
        <v>169</v>
      </c>
      <c r="AV215" s="14" t="s">
        <v>85</v>
      </c>
      <c r="AW215" s="14" t="s">
        <v>32</v>
      </c>
      <c r="AX215" s="14" t="s">
        <v>76</v>
      </c>
      <c r="AY215" s="276" t="s">
        <v>156</v>
      </c>
    </row>
    <row r="216" spans="1:51" s="14" customFormat="1" ht="12">
      <c r="A216" s="14"/>
      <c r="B216" s="266"/>
      <c r="C216" s="267"/>
      <c r="D216" s="257" t="s">
        <v>225</v>
      </c>
      <c r="E216" s="268" t="s">
        <v>1</v>
      </c>
      <c r="F216" s="269" t="s">
        <v>401</v>
      </c>
      <c r="G216" s="267"/>
      <c r="H216" s="270">
        <v>-1.2</v>
      </c>
      <c r="I216" s="271"/>
      <c r="J216" s="267"/>
      <c r="K216" s="267"/>
      <c r="L216" s="272"/>
      <c r="M216" s="273"/>
      <c r="N216" s="274"/>
      <c r="O216" s="274"/>
      <c r="P216" s="274"/>
      <c r="Q216" s="274"/>
      <c r="R216" s="274"/>
      <c r="S216" s="274"/>
      <c r="T216" s="275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76" t="s">
        <v>225</v>
      </c>
      <c r="AU216" s="276" t="s">
        <v>169</v>
      </c>
      <c r="AV216" s="14" t="s">
        <v>85</v>
      </c>
      <c r="AW216" s="14" t="s">
        <v>32</v>
      </c>
      <c r="AX216" s="14" t="s">
        <v>76</v>
      </c>
      <c r="AY216" s="276" t="s">
        <v>156</v>
      </c>
    </row>
    <row r="217" spans="1:51" s="14" customFormat="1" ht="12">
      <c r="A217" s="14"/>
      <c r="B217" s="266"/>
      <c r="C217" s="267"/>
      <c r="D217" s="257" t="s">
        <v>225</v>
      </c>
      <c r="E217" s="268" t="s">
        <v>1</v>
      </c>
      <c r="F217" s="269" t="s">
        <v>886</v>
      </c>
      <c r="G217" s="267"/>
      <c r="H217" s="270">
        <v>-1.6</v>
      </c>
      <c r="I217" s="271"/>
      <c r="J217" s="267"/>
      <c r="K217" s="267"/>
      <c r="L217" s="272"/>
      <c r="M217" s="273"/>
      <c r="N217" s="274"/>
      <c r="O217" s="274"/>
      <c r="P217" s="274"/>
      <c r="Q217" s="274"/>
      <c r="R217" s="274"/>
      <c r="S217" s="274"/>
      <c r="T217" s="275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76" t="s">
        <v>225</v>
      </c>
      <c r="AU217" s="276" t="s">
        <v>169</v>
      </c>
      <c r="AV217" s="14" t="s">
        <v>85</v>
      </c>
      <c r="AW217" s="14" t="s">
        <v>32</v>
      </c>
      <c r="AX217" s="14" t="s">
        <v>76</v>
      </c>
      <c r="AY217" s="276" t="s">
        <v>156</v>
      </c>
    </row>
    <row r="218" spans="1:51" s="14" customFormat="1" ht="12">
      <c r="A218" s="14"/>
      <c r="B218" s="266"/>
      <c r="C218" s="267"/>
      <c r="D218" s="257" t="s">
        <v>225</v>
      </c>
      <c r="E218" s="268" t="s">
        <v>1</v>
      </c>
      <c r="F218" s="269" t="s">
        <v>904</v>
      </c>
      <c r="G218" s="267"/>
      <c r="H218" s="270">
        <v>-0.18</v>
      </c>
      <c r="I218" s="271"/>
      <c r="J218" s="267"/>
      <c r="K218" s="267"/>
      <c r="L218" s="272"/>
      <c r="M218" s="273"/>
      <c r="N218" s="274"/>
      <c r="O218" s="274"/>
      <c r="P218" s="274"/>
      <c r="Q218" s="274"/>
      <c r="R218" s="274"/>
      <c r="S218" s="274"/>
      <c r="T218" s="275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76" t="s">
        <v>225</v>
      </c>
      <c r="AU218" s="276" t="s">
        <v>169</v>
      </c>
      <c r="AV218" s="14" t="s">
        <v>85</v>
      </c>
      <c r="AW218" s="14" t="s">
        <v>32</v>
      </c>
      <c r="AX218" s="14" t="s">
        <v>76</v>
      </c>
      <c r="AY218" s="276" t="s">
        <v>156</v>
      </c>
    </row>
    <row r="219" spans="1:51" s="13" customFormat="1" ht="12">
      <c r="A219" s="13"/>
      <c r="B219" s="255"/>
      <c r="C219" s="256"/>
      <c r="D219" s="257" t="s">
        <v>225</v>
      </c>
      <c r="E219" s="258" t="s">
        <v>1</v>
      </c>
      <c r="F219" s="259" t="s">
        <v>294</v>
      </c>
      <c r="G219" s="256"/>
      <c r="H219" s="258" t="s">
        <v>1</v>
      </c>
      <c r="I219" s="260"/>
      <c r="J219" s="256"/>
      <c r="K219" s="256"/>
      <c r="L219" s="261"/>
      <c r="M219" s="262"/>
      <c r="N219" s="263"/>
      <c r="O219" s="263"/>
      <c r="P219" s="263"/>
      <c r="Q219" s="263"/>
      <c r="R219" s="263"/>
      <c r="S219" s="263"/>
      <c r="T219" s="264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65" t="s">
        <v>225</v>
      </c>
      <c r="AU219" s="265" t="s">
        <v>169</v>
      </c>
      <c r="AV219" s="13" t="s">
        <v>83</v>
      </c>
      <c r="AW219" s="13" t="s">
        <v>32</v>
      </c>
      <c r="AX219" s="13" t="s">
        <v>76</v>
      </c>
      <c r="AY219" s="265" t="s">
        <v>156</v>
      </c>
    </row>
    <row r="220" spans="1:51" s="14" customFormat="1" ht="12">
      <c r="A220" s="14"/>
      <c r="B220" s="266"/>
      <c r="C220" s="267"/>
      <c r="D220" s="257" t="s">
        <v>225</v>
      </c>
      <c r="E220" s="268" t="s">
        <v>1</v>
      </c>
      <c r="F220" s="269" t="s">
        <v>631</v>
      </c>
      <c r="G220" s="267"/>
      <c r="H220" s="270">
        <v>22.794</v>
      </c>
      <c r="I220" s="271"/>
      <c r="J220" s="267"/>
      <c r="K220" s="267"/>
      <c r="L220" s="272"/>
      <c r="M220" s="273"/>
      <c r="N220" s="274"/>
      <c r="O220" s="274"/>
      <c r="P220" s="274"/>
      <c r="Q220" s="274"/>
      <c r="R220" s="274"/>
      <c r="S220" s="274"/>
      <c r="T220" s="275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76" t="s">
        <v>225</v>
      </c>
      <c r="AU220" s="276" t="s">
        <v>169</v>
      </c>
      <c r="AV220" s="14" t="s">
        <v>85</v>
      </c>
      <c r="AW220" s="14" t="s">
        <v>32</v>
      </c>
      <c r="AX220" s="14" t="s">
        <v>76</v>
      </c>
      <c r="AY220" s="276" t="s">
        <v>156</v>
      </c>
    </row>
    <row r="221" spans="1:51" s="14" customFormat="1" ht="12">
      <c r="A221" s="14"/>
      <c r="B221" s="266"/>
      <c r="C221" s="267"/>
      <c r="D221" s="257" t="s">
        <v>225</v>
      </c>
      <c r="E221" s="268" t="s">
        <v>1</v>
      </c>
      <c r="F221" s="269" t="s">
        <v>886</v>
      </c>
      <c r="G221" s="267"/>
      <c r="H221" s="270">
        <v>-1.6</v>
      </c>
      <c r="I221" s="271"/>
      <c r="J221" s="267"/>
      <c r="K221" s="267"/>
      <c r="L221" s="272"/>
      <c r="M221" s="273"/>
      <c r="N221" s="274"/>
      <c r="O221" s="274"/>
      <c r="P221" s="274"/>
      <c r="Q221" s="274"/>
      <c r="R221" s="274"/>
      <c r="S221" s="274"/>
      <c r="T221" s="275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76" t="s">
        <v>225</v>
      </c>
      <c r="AU221" s="276" t="s">
        <v>169</v>
      </c>
      <c r="AV221" s="14" t="s">
        <v>85</v>
      </c>
      <c r="AW221" s="14" t="s">
        <v>32</v>
      </c>
      <c r="AX221" s="14" t="s">
        <v>76</v>
      </c>
      <c r="AY221" s="276" t="s">
        <v>156</v>
      </c>
    </row>
    <row r="222" spans="1:51" s="14" customFormat="1" ht="12">
      <c r="A222" s="14"/>
      <c r="B222" s="266"/>
      <c r="C222" s="267"/>
      <c r="D222" s="257" t="s">
        <v>225</v>
      </c>
      <c r="E222" s="268" t="s">
        <v>1</v>
      </c>
      <c r="F222" s="269" t="s">
        <v>904</v>
      </c>
      <c r="G222" s="267"/>
      <c r="H222" s="270">
        <v>-0.18</v>
      </c>
      <c r="I222" s="271"/>
      <c r="J222" s="267"/>
      <c r="K222" s="267"/>
      <c r="L222" s="272"/>
      <c r="M222" s="273"/>
      <c r="N222" s="274"/>
      <c r="O222" s="274"/>
      <c r="P222" s="274"/>
      <c r="Q222" s="274"/>
      <c r="R222" s="274"/>
      <c r="S222" s="274"/>
      <c r="T222" s="275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76" t="s">
        <v>225</v>
      </c>
      <c r="AU222" s="276" t="s">
        <v>169</v>
      </c>
      <c r="AV222" s="14" t="s">
        <v>85</v>
      </c>
      <c r="AW222" s="14" t="s">
        <v>32</v>
      </c>
      <c r="AX222" s="14" t="s">
        <v>76</v>
      </c>
      <c r="AY222" s="276" t="s">
        <v>156</v>
      </c>
    </row>
    <row r="223" spans="1:51" s="13" customFormat="1" ht="12">
      <c r="A223" s="13"/>
      <c r="B223" s="255"/>
      <c r="C223" s="256"/>
      <c r="D223" s="257" t="s">
        <v>225</v>
      </c>
      <c r="E223" s="258" t="s">
        <v>1</v>
      </c>
      <c r="F223" s="259" t="s">
        <v>300</v>
      </c>
      <c r="G223" s="256"/>
      <c r="H223" s="258" t="s">
        <v>1</v>
      </c>
      <c r="I223" s="260"/>
      <c r="J223" s="256"/>
      <c r="K223" s="256"/>
      <c r="L223" s="261"/>
      <c r="M223" s="262"/>
      <c r="N223" s="263"/>
      <c r="O223" s="263"/>
      <c r="P223" s="263"/>
      <c r="Q223" s="263"/>
      <c r="R223" s="263"/>
      <c r="S223" s="263"/>
      <c r="T223" s="264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65" t="s">
        <v>225</v>
      </c>
      <c r="AU223" s="265" t="s">
        <v>169</v>
      </c>
      <c r="AV223" s="13" t="s">
        <v>83</v>
      </c>
      <c r="AW223" s="13" t="s">
        <v>32</v>
      </c>
      <c r="AX223" s="13" t="s">
        <v>76</v>
      </c>
      <c r="AY223" s="265" t="s">
        <v>156</v>
      </c>
    </row>
    <row r="224" spans="1:51" s="14" customFormat="1" ht="12">
      <c r="A224" s="14"/>
      <c r="B224" s="266"/>
      <c r="C224" s="267"/>
      <c r="D224" s="257" t="s">
        <v>225</v>
      </c>
      <c r="E224" s="268" t="s">
        <v>1</v>
      </c>
      <c r="F224" s="269" t="s">
        <v>632</v>
      </c>
      <c r="G224" s="267"/>
      <c r="H224" s="270">
        <v>78.26</v>
      </c>
      <c r="I224" s="271"/>
      <c r="J224" s="267"/>
      <c r="K224" s="267"/>
      <c r="L224" s="272"/>
      <c r="M224" s="273"/>
      <c r="N224" s="274"/>
      <c r="O224" s="274"/>
      <c r="P224" s="274"/>
      <c r="Q224" s="274"/>
      <c r="R224" s="274"/>
      <c r="S224" s="274"/>
      <c r="T224" s="275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76" t="s">
        <v>225</v>
      </c>
      <c r="AU224" s="276" t="s">
        <v>169</v>
      </c>
      <c r="AV224" s="14" t="s">
        <v>85</v>
      </c>
      <c r="AW224" s="14" t="s">
        <v>32</v>
      </c>
      <c r="AX224" s="14" t="s">
        <v>76</v>
      </c>
      <c r="AY224" s="276" t="s">
        <v>156</v>
      </c>
    </row>
    <row r="225" spans="1:51" s="14" customFormat="1" ht="12">
      <c r="A225" s="14"/>
      <c r="B225" s="266"/>
      <c r="C225" s="267"/>
      <c r="D225" s="257" t="s">
        <v>225</v>
      </c>
      <c r="E225" s="268" t="s">
        <v>1</v>
      </c>
      <c r="F225" s="269" t="s">
        <v>633</v>
      </c>
      <c r="G225" s="267"/>
      <c r="H225" s="270">
        <v>-19.22</v>
      </c>
      <c r="I225" s="271"/>
      <c r="J225" s="267"/>
      <c r="K225" s="267"/>
      <c r="L225" s="272"/>
      <c r="M225" s="273"/>
      <c r="N225" s="274"/>
      <c r="O225" s="274"/>
      <c r="P225" s="274"/>
      <c r="Q225" s="274"/>
      <c r="R225" s="274"/>
      <c r="S225" s="274"/>
      <c r="T225" s="275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76" t="s">
        <v>225</v>
      </c>
      <c r="AU225" s="276" t="s">
        <v>169</v>
      </c>
      <c r="AV225" s="14" t="s">
        <v>85</v>
      </c>
      <c r="AW225" s="14" t="s">
        <v>32</v>
      </c>
      <c r="AX225" s="14" t="s">
        <v>76</v>
      </c>
      <c r="AY225" s="276" t="s">
        <v>156</v>
      </c>
    </row>
    <row r="226" spans="1:51" s="13" customFormat="1" ht="12">
      <c r="A226" s="13"/>
      <c r="B226" s="255"/>
      <c r="C226" s="256"/>
      <c r="D226" s="257" t="s">
        <v>225</v>
      </c>
      <c r="E226" s="258" t="s">
        <v>1</v>
      </c>
      <c r="F226" s="259" t="s">
        <v>634</v>
      </c>
      <c r="G226" s="256"/>
      <c r="H226" s="258" t="s">
        <v>1</v>
      </c>
      <c r="I226" s="260"/>
      <c r="J226" s="256"/>
      <c r="K226" s="256"/>
      <c r="L226" s="261"/>
      <c r="M226" s="262"/>
      <c r="N226" s="263"/>
      <c r="O226" s="263"/>
      <c r="P226" s="263"/>
      <c r="Q226" s="263"/>
      <c r="R226" s="263"/>
      <c r="S226" s="263"/>
      <c r="T226" s="264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65" t="s">
        <v>225</v>
      </c>
      <c r="AU226" s="265" t="s">
        <v>169</v>
      </c>
      <c r="AV226" s="13" t="s">
        <v>83</v>
      </c>
      <c r="AW226" s="13" t="s">
        <v>32</v>
      </c>
      <c r="AX226" s="13" t="s">
        <v>76</v>
      </c>
      <c r="AY226" s="265" t="s">
        <v>156</v>
      </c>
    </row>
    <row r="227" spans="1:51" s="14" customFormat="1" ht="12">
      <c r="A227" s="14"/>
      <c r="B227" s="266"/>
      <c r="C227" s="267"/>
      <c r="D227" s="257" t="s">
        <v>225</v>
      </c>
      <c r="E227" s="268" t="s">
        <v>1</v>
      </c>
      <c r="F227" s="269" t="s">
        <v>635</v>
      </c>
      <c r="G227" s="267"/>
      <c r="H227" s="270">
        <v>39.614</v>
      </c>
      <c r="I227" s="271"/>
      <c r="J227" s="267"/>
      <c r="K227" s="267"/>
      <c r="L227" s="272"/>
      <c r="M227" s="273"/>
      <c r="N227" s="274"/>
      <c r="O227" s="274"/>
      <c r="P227" s="274"/>
      <c r="Q227" s="274"/>
      <c r="R227" s="274"/>
      <c r="S227" s="274"/>
      <c r="T227" s="275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76" t="s">
        <v>225</v>
      </c>
      <c r="AU227" s="276" t="s">
        <v>169</v>
      </c>
      <c r="AV227" s="14" t="s">
        <v>85</v>
      </c>
      <c r="AW227" s="14" t="s">
        <v>32</v>
      </c>
      <c r="AX227" s="14" t="s">
        <v>76</v>
      </c>
      <c r="AY227" s="276" t="s">
        <v>156</v>
      </c>
    </row>
    <row r="228" spans="1:51" s="14" customFormat="1" ht="12">
      <c r="A228" s="14"/>
      <c r="B228" s="266"/>
      <c r="C228" s="267"/>
      <c r="D228" s="257" t="s">
        <v>225</v>
      </c>
      <c r="E228" s="268" t="s">
        <v>1</v>
      </c>
      <c r="F228" s="269" t="s">
        <v>886</v>
      </c>
      <c r="G228" s="267"/>
      <c r="H228" s="270">
        <v>-1.6</v>
      </c>
      <c r="I228" s="271"/>
      <c r="J228" s="267"/>
      <c r="K228" s="267"/>
      <c r="L228" s="272"/>
      <c r="M228" s="273"/>
      <c r="N228" s="274"/>
      <c r="O228" s="274"/>
      <c r="P228" s="274"/>
      <c r="Q228" s="274"/>
      <c r="R228" s="274"/>
      <c r="S228" s="274"/>
      <c r="T228" s="275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76" t="s">
        <v>225</v>
      </c>
      <c r="AU228" s="276" t="s">
        <v>169</v>
      </c>
      <c r="AV228" s="14" t="s">
        <v>85</v>
      </c>
      <c r="AW228" s="14" t="s">
        <v>32</v>
      </c>
      <c r="AX228" s="14" t="s">
        <v>76</v>
      </c>
      <c r="AY228" s="276" t="s">
        <v>156</v>
      </c>
    </row>
    <row r="229" spans="1:51" s="14" customFormat="1" ht="12">
      <c r="A229" s="14"/>
      <c r="B229" s="266"/>
      <c r="C229" s="267"/>
      <c r="D229" s="257" t="s">
        <v>225</v>
      </c>
      <c r="E229" s="268" t="s">
        <v>1</v>
      </c>
      <c r="F229" s="269" t="s">
        <v>891</v>
      </c>
      <c r="G229" s="267"/>
      <c r="H229" s="270">
        <v>-3.102</v>
      </c>
      <c r="I229" s="271"/>
      <c r="J229" s="267"/>
      <c r="K229" s="267"/>
      <c r="L229" s="272"/>
      <c r="M229" s="273"/>
      <c r="N229" s="274"/>
      <c r="O229" s="274"/>
      <c r="P229" s="274"/>
      <c r="Q229" s="274"/>
      <c r="R229" s="274"/>
      <c r="S229" s="274"/>
      <c r="T229" s="275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76" t="s">
        <v>225</v>
      </c>
      <c r="AU229" s="276" t="s">
        <v>169</v>
      </c>
      <c r="AV229" s="14" t="s">
        <v>85</v>
      </c>
      <c r="AW229" s="14" t="s">
        <v>32</v>
      </c>
      <c r="AX229" s="14" t="s">
        <v>76</v>
      </c>
      <c r="AY229" s="276" t="s">
        <v>156</v>
      </c>
    </row>
    <row r="230" spans="1:51" s="13" customFormat="1" ht="12">
      <c r="A230" s="13"/>
      <c r="B230" s="255"/>
      <c r="C230" s="256"/>
      <c r="D230" s="257" t="s">
        <v>225</v>
      </c>
      <c r="E230" s="258" t="s">
        <v>1</v>
      </c>
      <c r="F230" s="259" t="s">
        <v>525</v>
      </c>
      <c r="G230" s="256"/>
      <c r="H230" s="258" t="s">
        <v>1</v>
      </c>
      <c r="I230" s="260"/>
      <c r="J230" s="256"/>
      <c r="K230" s="256"/>
      <c r="L230" s="261"/>
      <c r="M230" s="262"/>
      <c r="N230" s="263"/>
      <c r="O230" s="263"/>
      <c r="P230" s="263"/>
      <c r="Q230" s="263"/>
      <c r="R230" s="263"/>
      <c r="S230" s="263"/>
      <c r="T230" s="264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5" t="s">
        <v>225</v>
      </c>
      <c r="AU230" s="265" t="s">
        <v>169</v>
      </c>
      <c r="AV230" s="13" t="s">
        <v>83</v>
      </c>
      <c r="AW230" s="13" t="s">
        <v>32</v>
      </c>
      <c r="AX230" s="13" t="s">
        <v>76</v>
      </c>
      <c r="AY230" s="265" t="s">
        <v>156</v>
      </c>
    </row>
    <row r="231" spans="1:51" s="14" customFormat="1" ht="12">
      <c r="A231" s="14"/>
      <c r="B231" s="266"/>
      <c r="C231" s="267"/>
      <c r="D231" s="257" t="s">
        <v>225</v>
      </c>
      <c r="E231" s="268" t="s">
        <v>1</v>
      </c>
      <c r="F231" s="269" t="s">
        <v>636</v>
      </c>
      <c r="G231" s="267"/>
      <c r="H231" s="270">
        <v>14.69</v>
      </c>
      <c r="I231" s="271"/>
      <c r="J231" s="267"/>
      <c r="K231" s="267"/>
      <c r="L231" s="272"/>
      <c r="M231" s="273"/>
      <c r="N231" s="274"/>
      <c r="O231" s="274"/>
      <c r="P231" s="274"/>
      <c r="Q231" s="274"/>
      <c r="R231" s="274"/>
      <c r="S231" s="274"/>
      <c r="T231" s="275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76" t="s">
        <v>225</v>
      </c>
      <c r="AU231" s="276" t="s">
        <v>169</v>
      </c>
      <c r="AV231" s="14" t="s">
        <v>85</v>
      </c>
      <c r="AW231" s="14" t="s">
        <v>32</v>
      </c>
      <c r="AX231" s="14" t="s">
        <v>76</v>
      </c>
      <c r="AY231" s="276" t="s">
        <v>156</v>
      </c>
    </row>
    <row r="232" spans="1:51" s="13" customFormat="1" ht="12">
      <c r="A232" s="13"/>
      <c r="B232" s="255"/>
      <c r="C232" s="256"/>
      <c r="D232" s="257" t="s">
        <v>225</v>
      </c>
      <c r="E232" s="258" t="s">
        <v>1</v>
      </c>
      <c r="F232" s="259" t="s">
        <v>637</v>
      </c>
      <c r="G232" s="256"/>
      <c r="H232" s="258" t="s">
        <v>1</v>
      </c>
      <c r="I232" s="260"/>
      <c r="J232" s="256"/>
      <c r="K232" s="256"/>
      <c r="L232" s="261"/>
      <c r="M232" s="262"/>
      <c r="N232" s="263"/>
      <c r="O232" s="263"/>
      <c r="P232" s="263"/>
      <c r="Q232" s="263"/>
      <c r="R232" s="263"/>
      <c r="S232" s="263"/>
      <c r="T232" s="264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65" t="s">
        <v>225</v>
      </c>
      <c r="AU232" s="265" t="s">
        <v>169</v>
      </c>
      <c r="AV232" s="13" t="s">
        <v>83</v>
      </c>
      <c r="AW232" s="13" t="s">
        <v>32</v>
      </c>
      <c r="AX232" s="13" t="s">
        <v>76</v>
      </c>
      <c r="AY232" s="265" t="s">
        <v>156</v>
      </c>
    </row>
    <row r="233" spans="1:51" s="14" customFormat="1" ht="12">
      <c r="A233" s="14"/>
      <c r="B233" s="266"/>
      <c r="C233" s="267"/>
      <c r="D233" s="257" t="s">
        <v>225</v>
      </c>
      <c r="E233" s="268" t="s">
        <v>1</v>
      </c>
      <c r="F233" s="269" t="s">
        <v>638</v>
      </c>
      <c r="G233" s="267"/>
      <c r="H233" s="270">
        <v>87.87</v>
      </c>
      <c r="I233" s="271"/>
      <c r="J233" s="267"/>
      <c r="K233" s="267"/>
      <c r="L233" s="272"/>
      <c r="M233" s="273"/>
      <c r="N233" s="274"/>
      <c r="O233" s="274"/>
      <c r="P233" s="274"/>
      <c r="Q233" s="274"/>
      <c r="R233" s="274"/>
      <c r="S233" s="274"/>
      <c r="T233" s="275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76" t="s">
        <v>225</v>
      </c>
      <c r="AU233" s="276" t="s">
        <v>169</v>
      </c>
      <c r="AV233" s="14" t="s">
        <v>85</v>
      </c>
      <c r="AW233" s="14" t="s">
        <v>32</v>
      </c>
      <c r="AX233" s="14" t="s">
        <v>76</v>
      </c>
      <c r="AY233" s="276" t="s">
        <v>156</v>
      </c>
    </row>
    <row r="234" spans="1:51" s="14" customFormat="1" ht="12">
      <c r="A234" s="14"/>
      <c r="B234" s="266"/>
      <c r="C234" s="267"/>
      <c r="D234" s="257" t="s">
        <v>225</v>
      </c>
      <c r="E234" s="268" t="s">
        <v>1</v>
      </c>
      <c r="F234" s="269" t="s">
        <v>893</v>
      </c>
      <c r="G234" s="267"/>
      <c r="H234" s="270">
        <v>-1.4</v>
      </c>
      <c r="I234" s="271"/>
      <c r="J234" s="267"/>
      <c r="K234" s="267"/>
      <c r="L234" s="272"/>
      <c r="M234" s="273"/>
      <c r="N234" s="274"/>
      <c r="O234" s="274"/>
      <c r="P234" s="274"/>
      <c r="Q234" s="274"/>
      <c r="R234" s="274"/>
      <c r="S234" s="274"/>
      <c r="T234" s="275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76" t="s">
        <v>225</v>
      </c>
      <c r="AU234" s="276" t="s">
        <v>169</v>
      </c>
      <c r="AV234" s="14" t="s">
        <v>85</v>
      </c>
      <c r="AW234" s="14" t="s">
        <v>32</v>
      </c>
      <c r="AX234" s="14" t="s">
        <v>76</v>
      </c>
      <c r="AY234" s="276" t="s">
        <v>156</v>
      </c>
    </row>
    <row r="235" spans="1:51" s="14" customFormat="1" ht="12">
      <c r="A235" s="14"/>
      <c r="B235" s="266"/>
      <c r="C235" s="267"/>
      <c r="D235" s="257" t="s">
        <v>225</v>
      </c>
      <c r="E235" s="268" t="s">
        <v>1</v>
      </c>
      <c r="F235" s="269" t="s">
        <v>905</v>
      </c>
      <c r="G235" s="267"/>
      <c r="H235" s="270">
        <v>-6.4</v>
      </c>
      <c r="I235" s="271"/>
      <c r="J235" s="267"/>
      <c r="K235" s="267"/>
      <c r="L235" s="272"/>
      <c r="M235" s="273"/>
      <c r="N235" s="274"/>
      <c r="O235" s="274"/>
      <c r="P235" s="274"/>
      <c r="Q235" s="274"/>
      <c r="R235" s="274"/>
      <c r="S235" s="274"/>
      <c r="T235" s="275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76" t="s">
        <v>225</v>
      </c>
      <c r="AU235" s="276" t="s">
        <v>169</v>
      </c>
      <c r="AV235" s="14" t="s">
        <v>85</v>
      </c>
      <c r="AW235" s="14" t="s">
        <v>32</v>
      </c>
      <c r="AX235" s="14" t="s">
        <v>76</v>
      </c>
      <c r="AY235" s="276" t="s">
        <v>156</v>
      </c>
    </row>
    <row r="236" spans="1:51" s="14" customFormat="1" ht="12">
      <c r="A236" s="14"/>
      <c r="B236" s="266"/>
      <c r="C236" s="267"/>
      <c r="D236" s="257" t="s">
        <v>225</v>
      </c>
      <c r="E236" s="268" t="s">
        <v>1</v>
      </c>
      <c r="F236" s="269" t="s">
        <v>895</v>
      </c>
      <c r="G236" s="267"/>
      <c r="H236" s="270">
        <v>-4.68</v>
      </c>
      <c r="I236" s="271"/>
      <c r="J236" s="267"/>
      <c r="K236" s="267"/>
      <c r="L236" s="272"/>
      <c r="M236" s="273"/>
      <c r="N236" s="274"/>
      <c r="O236" s="274"/>
      <c r="P236" s="274"/>
      <c r="Q236" s="274"/>
      <c r="R236" s="274"/>
      <c r="S236" s="274"/>
      <c r="T236" s="275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76" t="s">
        <v>225</v>
      </c>
      <c r="AU236" s="276" t="s">
        <v>169</v>
      </c>
      <c r="AV236" s="14" t="s">
        <v>85</v>
      </c>
      <c r="AW236" s="14" t="s">
        <v>32</v>
      </c>
      <c r="AX236" s="14" t="s">
        <v>76</v>
      </c>
      <c r="AY236" s="276" t="s">
        <v>156</v>
      </c>
    </row>
    <row r="237" spans="1:51" s="13" customFormat="1" ht="12">
      <c r="A237" s="13"/>
      <c r="B237" s="255"/>
      <c r="C237" s="256"/>
      <c r="D237" s="257" t="s">
        <v>225</v>
      </c>
      <c r="E237" s="258" t="s">
        <v>1</v>
      </c>
      <c r="F237" s="259" t="s">
        <v>639</v>
      </c>
      <c r="G237" s="256"/>
      <c r="H237" s="258" t="s">
        <v>1</v>
      </c>
      <c r="I237" s="260"/>
      <c r="J237" s="256"/>
      <c r="K237" s="256"/>
      <c r="L237" s="261"/>
      <c r="M237" s="262"/>
      <c r="N237" s="263"/>
      <c r="O237" s="263"/>
      <c r="P237" s="263"/>
      <c r="Q237" s="263"/>
      <c r="R237" s="263"/>
      <c r="S237" s="263"/>
      <c r="T237" s="264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65" t="s">
        <v>225</v>
      </c>
      <c r="AU237" s="265" t="s">
        <v>169</v>
      </c>
      <c r="AV237" s="13" t="s">
        <v>83</v>
      </c>
      <c r="AW237" s="13" t="s">
        <v>32</v>
      </c>
      <c r="AX237" s="13" t="s">
        <v>76</v>
      </c>
      <c r="AY237" s="265" t="s">
        <v>156</v>
      </c>
    </row>
    <row r="238" spans="1:51" s="14" customFormat="1" ht="12">
      <c r="A238" s="14"/>
      <c r="B238" s="266"/>
      <c r="C238" s="267"/>
      <c r="D238" s="257" t="s">
        <v>225</v>
      </c>
      <c r="E238" s="268" t="s">
        <v>1</v>
      </c>
      <c r="F238" s="269" t="s">
        <v>640</v>
      </c>
      <c r="G238" s="267"/>
      <c r="H238" s="270">
        <v>31.61</v>
      </c>
      <c r="I238" s="271"/>
      <c r="J238" s="267"/>
      <c r="K238" s="267"/>
      <c r="L238" s="272"/>
      <c r="M238" s="273"/>
      <c r="N238" s="274"/>
      <c r="O238" s="274"/>
      <c r="P238" s="274"/>
      <c r="Q238" s="274"/>
      <c r="R238" s="274"/>
      <c r="S238" s="274"/>
      <c r="T238" s="275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76" t="s">
        <v>225</v>
      </c>
      <c r="AU238" s="276" t="s">
        <v>169</v>
      </c>
      <c r="AV238" s="14" t="s">
        <v>85</v>
      </c>
      <c r="AW238" s="14" t="s">
        <v>32</v>
      </c>
      <c r="AX238" s="14" t="s">
        <v>76</v>
      </c>
      <c r="AY238" s="276" t="s">
        <v>156</v>
      </c>
    </row>
    <row r="239" spans="1:51" s="14" customFormat="1" ht="12">
      <c r="A239" s="14"/>
      <c r="B239" s="266"/>
      <c r="C239" s="267"/>
      <c r="D239" s="257" t="s">
        <v>225</v>
      </c>
      <c r="E239" s="268" t="s">
        <v>1</v>
      </c>
      <c r="F239" s="269" t="s">
        <v>896</v>
      </c>
      <c r="G239" s="267"/>
      <c r="H239" s="270">
        <v>-0.805</v>
      </c>
      <c r="I239" s="271"/>
      <c r="J239" s="267"/>
      <c r="K239" s="267"/>
      <c r="L239" s="272"/>
      <c r="M239" s="273"/>
      <c r="N239" s="274"/>
      <c r="O239" s="274"/>
      <c r="P239" s="274"/>
      <c r="Q239" s="274"/>
      <c r="R239" s="274"/>
      <c r="S239" s="274"/>
      <c r="T239" s="275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76" t="s">
        <v>225</v>
      </c>
      <c r="AU239" s="276" t="s">
        <v>169</v>
      </c>
      <c r="AV239" s="14" t="s">
        <v>85</v>
      </c>
      <c r="AW239" s="14" t="s">
        <v>32</v>
      </c>
      <c r="AX239" s="14" t="s">
        <v>76</v>
      </c>
      <c r="AY239" s="276" t="s">
        <v>156</v>
      </c>
    </row>
    <row r="240" spans="1:51" s="13" customFormat="1" ht="12">
      <c r="A240" s="13"/>
      <c r="B240" s="255"/>
      <c r="C240" s="256"/>
      <c r="D240" s="257" t="s">
        <v>225</v>
      </c>
      <c r="E240" s="258" t="s">
        <v>1</v>
      </c>
      <c r="F240" s="259" t="s">
        <v>361</v>
      </c>
      <c r="G240" s="256"/>
      <c r="H240" s="258" t="s">
        <v>1</v>
      </c>
      <c r="I240" s="260"/>
      <c r="J240" s="256"/>
      <c r="K240" s="256"/>
      <c r="L240" s="261"/>
      <c r="M240" s="262"/>
      <c r="N240" s="263"/>
      <c r="O240" s="263"/>
      <c r="P240" s="263"/>
      <c r="Q240" s="263"/>
      <c r="R240" s="263"/>
      <c r="S240" s="263"/>
      <c r="T240" s="264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65" t="s">
        <v>225</v>
      </c>
      <c r="AU240" s="265" t="s">
        <v>169</v>
      </c>
      <c r="AV240" s="13" t="s">
        <v>83</v>
      </c>
      <c r="AW240" s="13" t="s">
        <v>32</v>
      </c>
      <c r="AX240" s="13" t="s">
        <v>76</v>
      </c>
      <c r="AY240" s="265" t="s">
        <v>156</v>
      </c>
    </row>
    <row r="241" spans="1:51" s="14" customFormat="1" ht="12">
      <c r="A241" s="14"/>
      <c r="B241" s="266"/>
      <c r="C241" s="267"/>
      <c r="D241" s="257" t="s">
        <v>225</v>
      </c>
      <c r="E241" s="268" t="s">
        <v>1</v>
      </c>
      <c r="F241" s="269" t="s">
        <v>906</v>
      </c>
      <c r="G241" s="267"/>
      <c r="H241" s="270">
        <v>21.112</v>
      </c>
      <c r="I241" s="271"/>
      <c r="J241" s="267"/>
      <c r="K241" s="267"/>
      <c r="L241" s="272"/>
      <c r="M241" s="273"/>
      <c r="N241" s="274"/>
      <c r="O241" s="274"/>
      <c r="P241" s="274"/>
      <c r="Q241" s="274"/>
      <c r="R241" s="274"/>
      <c r="S241" s="274"/>
      <c r="T241" s="275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76" t="s">
        <v>225</v>
      </c>
      <c r="AU241" s="276" t="s">
        <v>169</v>
      </c>
      <c r="AV241" s="14" t="s">
        <v>85</v>
      </c>
      <c r="AW241" s="14" t="s">
        <v>32</v>
      </c>
      <c r="AX241" s="14" t="s">
        <v>76</v>
      </c>
      <c r="AY241" s="276" t="s">
        <v>156</v>
      </c>
    </row>
    <row r="242" spans="1:51" s="13" customFormat="1" ht="12">
      <c r="A242" s="13"/>
      <c r="B242" s="255"/>
      <c r="C242" s="256"/>
      <c r="D242" s="257" t="s">
        <v>225</v>
      </c>
      <c r="E242" s="258" t="s">
        <v>1</v>
      </c>
      <c r="F242" s="259" t="s">
        <v>642</v>
      </c>
      <c r="G242" s="256"/>
      <c r="H242" s="258" t="s">
        <v>1</v>
      </c>
      <c r="I242" s="260"/>
      <c r="J242" s="256"/>
      <c r="K242" s="256"/>
      <c r="L242" s="261"/>
      <c r="M242" s="262"/>
      <c r="N242" s="263"/>
      <c r="O242" s="263"/>
      <c r="P242" s="263"/>
      <c r="Q242" s="263"/>
      <c r="R242" s="263"/>
      <c r="S242" s="263"/>
      <c r="T242" s="264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65" t="s">
        <v>225</v>
      </c>
      <c r="AU242" s="265" t="s">
        <v>169</v>
      </c>
      <c r="AV242" s="13" t="s">
        <v>83</v>
      </c>
      <c r="AW242" s="13" t="s">
        <v>32</v>
      </c>
      <c r="AX242" s="13" t="s">
        <v>76</v>
      </c>
      <c r="AY242" s="265" t="s">
        <v>156</v>
      </c>
    </row>
    <row r="243" spans="1:51" s="14" customFormat="1" ht="12">
      <c r="A243" s="14"/>
      <c r="B243" s="266"/>
      <c r="C243" s="267"/>
      <c r="D243" s="257" t="s">
        <v>225</v>
      </c>
      <c r="E243" s="268" t="s">
        <v>1</v>
      </c>
      <c r="F243" s="269" t="s">
        <v>643</v>
      </c>
      <c r="G243" s="267"/>
      <c r="H243" s="270">
        <v>74.24</v>
      </c>
      <c r="I243" s="271"/>
      <c r="J243" s="267"/>
      <c r="K243" s="267"/>
      <c r="L243" s="272"/>
      <c r="M243" s="273"/>
      <c r="N243" s="274"/>
      <c r="O243" s="274"/>
      <c r="P243" s="274"/>
      <c r="Q243" s="274"/>
      <c r="R243" s="274"/>
      <c r="S243" s="274"/>
      <c r="T243" s="275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76" t="s">
        <v>225</v>
      </c>
      <c r="AU243" s="276" t="s">
        <v>169</v>
      </c>
      <c r="AV243" s="14" t="s">
        <v>85</v>
      </c>
      <c r="AW243" s="14" t="s">
        <v>32</v>
      </c>
      <c r="AX243" s="14" t="s">
        <v>76</v>
      </c>
      <c r="AY243" s="276" t="s">
        <v>156</v>
      </c>
    </row>
    <row r="244" spans="1:51" s="14" customFormat="1" ht="12">
      <c r="A244" s="14"/>
      <c r="B244" s="266"/>
      <c r="C244" s="267"/>
      <c r="D244" s="257" t="s">
        <v>225</v>
      </c>
      <c r="E244" s="268" t="s">
        <v>1</v>
      </c>
      <c r="F244" s="269" t="s">
        <v>907</v>
      </c>
      <c r="G244" s="267"/>
      <c r="H244" s="270">
        <v>-2.405</v>
      </c>
      <c r="I244" s="271"/>
      <c r="J244" s="267"/>
      <c r="K244" s="267"/>
      <c r="L244" s="272"/>
      <c r="M244" s="273"/>
      <c r="N244" s="274"/>
      <c r="O244" s="274"/>
      <c r="P244" s="274"/>
      <c r="Q244" s="274"/>
      <c r="R244" s="274"/>
      <c r="S244" s="274"/>
      <c r="T244" s="275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76" t="s">
        <v>225</v>
      </c>
      <c r="AU244" s="276" t="s">
        <v>169</v>
      </c>
      <c r="AV244" s="14" t="s">
        <v>85</v>
      </c>
      <c r="AW244" s="14" t="s">
        <v>32</v>
      </c>
      <c r="AX244" s="14" t="s">
        <v>76</v>
      </c>
      <c r="AY244" s="276" t="s">
        <v>156</v>
      </c>
    </row>
    <row r="245" spans="1:51" s="14" customFormat="1" ht="12">
      <c r="A245" s="14"/>
      <c r="B245" s="266"/>
      <c r="C245" s="267"/>
      <c r="D245" s="257" t="s">
        <v>225</v>
      </c>
      <c r="E245" s="268" t="s">
        <v>1</v>
      </c>
      <c r="F245" s="269" t="s">
        <v>897</v>
      </c>
      <c r="G245" s="267"/>
      <c r="H245" s="270">
        <v>-3.51</v>
      </c>
      <c r="I245" s="271"/>
      <c r="J245" s="267"/>
      <c r="K245" s="267"/>
      <c r="L245" s="272"/>
      <c r="M245" s="273"/>
      <c r="N245" s="274"/>
      <c r="O245" s="274"/>
      <c r="P245" s="274"/>
      <c r="Q245" s="274"/>
      <c r="R245" s="274"/>
      <c r="S245" s="274"/>
      <c r="T245" s="275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76" t="s">
        <v>225</v>
      </c>
      <c r="AU245" s="276" t="s">
        <v>169</v>
      </c>
      <c r="AV245" s="14" t="s">
        <v>85</v>
      </c>
      <c r="AW245" s="14" t="s">
        <v>32</v>
      </c>
      <c r="AX245" s="14" t="s">
        <v>76</v>
      </c>
      <c r="AY245" s="276" t="s">
        <v>156</v>
      </c>
    </row>
    <row r="246" spans="1:51" s="13" customFormat="1" ht="12">
      <c r="A246" s="13"/>
      <c r="B246" s="255"/>
      <c r="C246" s="256"/>
      <c r="D246" s="257" t="s">
        <v>225</v>
      </c>
      <c r="E246" s="258" t="s">
        <v>1</v>
      </c>
      <c r="F246" s="259" t="s">
        <v>272</v>
      </c>
      <c r="G246" s="256"/>
      <c r="H246" s="258" t="s">
        <v>1</v>
      </c>
      <c r="I246" s="260"/>
      <c r="J246" s="256"/>
      <c r="K246" s="256"/>
      <c r="L246" s="261"/>
      <c r="M246" s="262"/>
      <c r="N246" s="263"/>
      <c r="O246" s="263"/>
      <c r="P246" s="263"/>
      <c r="Q246" s="263"/>
      <c r="R246" s="263"/>
      <c r="S246" s="263"/>
      <c r="T246" s="264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65" t="s">
        <v>225</v>
      </c>
      <c r="AU246" s="265" t="s">
        <v>169</v>
      </c>
      <c r="AV246" s="13" t="s">
        <v>83</v>
      </c>
      <c r="AW246" s="13" t="s">
        <v>32</v>
      </c>
      <c r="AX246" s="13" t="s">
        <v>76</v>
      </c>
      <c r="AY246" s="265" t="s">
        <v>156</v>
      </c>
    </row>
    <row r="247" spans="1:51" s="14" customFormat="1" ht="12">
      <c r="A247" s="14"/>
      <c r="B247" s="266"/>
      <c r="C247" s="267"/>
      <c r="D247" s="257" t="s">
        <v>225</v>
      </c>
      <c r="E247" s="268" t="s">
        <v>1</v>
      </c>
      <c r="F247" s="269" t="s">
        <v>644</v>
      </c>
      <c r="G247" s="267"/>
      <c r="H247" s="270">
        <v>18.56</v>
      </c>
      <c r="I247" s="271"/>
      <c r="J247" s="267"/>
      <c r="K247" s="267"/>
      <c r="L247" s="272"/>
      <c r="M247" s="273"/>
      <c r="N247" s="274"/>
      <c r="O247" s="274"/>
      <c r="P247" s="274"/>
      <c r="Q247" s="274"/>
      <c r="R247" s="274"/>
      <c r="S247" s="274"/>
      <c r="T247" s="275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76" t="s">
        <v>225</v>
      </c>
      <c r="AU247" s="276" t="s">
        <v>169</v>
      </c>
      <c r="AV247" s="14" t="s">
        <v>85</v>
      </c>
      <c r="AW247" s="14" t="s">
        <v>32</v>
      </c>
      <c r="AX247" s="14" t="s">
        <v>76</v>
      </c>
      <c r="AY247" s="276" t="s">
        <v>156</v>
      </c>
    </row>
    <row r="248" spans="1:51" s="14" customFormat="1" ht="12">
      <c r="A248" s="14"/>
      <c r="B248" s="266"/>
      <c r="C248" s="267"/>
      <c r="D248" s="257" t="s">
        <v>225</v>
      </c>
      <c r="E248" s="268" t="s">
        <v>1</v>
      </c>
      <c r="F248" s="269" t="s">
        <v>883</v>
      </c>
      <c r="G248" s="267"/>
      <c r="H248" s="270">
        <v>-5.8</v>
      </c>
      <c r="I248" s="271"/>
      <c r="J248" s="267"/>
      <c r="K248" s="267"/>
      <c r="L248" s="272"/>
      <c r="M248" s="273"/>
      <c r="N248" s="274"/>
      <c r="O248" s="274"/>
      <c r="P248" s="274"/>
      <c r="Q248" s="274"/>
      <c r="R248" s="274"/>
      <c r="S248" s="274"/>
      <c r="T248" s="275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76" t="s">
        <v>225</v>
      </c>
      <c r="AU248" s="276" t="s">
        <v>169</v>
      </c>
      <c r="AV248" s="14" t="s">
        <v>85</v>
      </c>
      <c r="AW248" s="14" t="s">
        <v>32</v>
      </c>
      <c r="AX248" s="14" t="s">
        <v>76</v>
      </c>
      <c r="AY248" s="276" t="s">
        <v>156</v>
      </c>
    </row>
    <row r="249" spans="1:51" s="13" customFormat="1" ht="12">
      <c r="A249" s="13"/>
      <c r="B249" s="255"/>
      <c r="C249" s="256"/>
      <c r="D249" s="257" t="s">
        <v>225</v>
      </c>
      <c r="E249" s="258" t="s">
        <v>1</v>
      </c>
      <c r="F249" s="259" t="s">
        <v>304</v>
      </c>
      <c r="G249" s="256"/>
      <c r="H249" s="258" t="s">
        <v>1</v>
      </c>
      <c r="I249" s="260"/>
      <c r="J249" s="256"/>
      <c r="K249" s="256"/>
      <c r="L249" s="261"/>
      <c r="M249" s="262"/>
      <c r="N249" s="263"/>
      <c r="O249" s="263"/>
      <c r="P249" s="263"/>
      <c r="Q249" s="263"/>
      <c r="R249" s="263"/>
      <c r="S249" s="263"/>
      <c r="T249" s="264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65" t="s">
        <v>225</v>
      </c>
      <c r="AU249" s="265" t="s">
        <v>169</v>
      </c>
      <c r="AV249" s="13" t="s">
        <v>83</v>
      </c>
      <c r="AW249" s="13" t="s">
        <v>32</v>
      </c>
      <c r="AX249" s="13" t="s">
        <v>76</v>
      </c>
      <c r="AY249" s="265" t="s">
        <v>156</v>
      </c>
    </row>
    <row r="250" spans="1:51" s="14" customFormat="1" ht="12">
      <c r="A250" s="14"/>
      <c r="B250" s="266"/>
      <c r="C250" s="267"/>
      <c r="D250" s="257" t="s">
        <v>225</v>
      </c>
      <c r="E250" s="268" t="s">
        <v>1</v>
      </c>
      <c r="F250" s="269" t="s">
        <v>645</v>
      </c>
      <c r="G250" s="267"/>
      <c r="H250" s="270">
        <v>17</v>
      </c>
      <c r="I250" s="271"/>
      <c r="J250" s="267"/>
      <c r="K250" s="267"/>
      <c r="L250" s="272"/>
      <c r="M250" s="273"/>
      <c r="N250" s="274"/>
      <c r="O250" s="274"/>
      <c r="P250" s="274"/>
      <c r="Q250" s="274"/>
      <c r="R250" s="274"/>
      <c r="S250" s="274"/>
      <c r="T250" s="275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76" t="s">
        <v>225</v>
      </c>
      <c r="AU250" s="276" t="s">
        <v>169</v>
      </c>
      <c r="AV250" s="14" t="s">
        <v>85</v>
      </c>
      <c r="AW250" s="14" t="s">
        <v>32</v>
      </c>
      <c r="AX250" s="14" t="s">
        <v>76</v>
      </c>
      <c r="AY250" s="276" t="s">
        <v>156</v>
      </c>
    </row>
    <row r="251" spans="1:51" s="13" customFormat="1" ht="12">
      <c r="A251" s="13"/>
      <c r="B251" s="255"/>
      <c r="C251" s="256"/>
      <c r="D251" s="257" t="s">
        <v>225</v>
      </c>
      <c r="E251" s="258" t="s">
        <v>1</v>
      </c>
      <c r="F251" s="259" t="s">
        <v>302</v>
      </c>
      <c r="G251" s="256"/>
      <c r="H251" s="258" t="s">
        <v>1</v>
      </c>
      <c r="I251" s="260"/>
      <c r="J251" s="256"/>
      <c r="K251" s="256"/>
      <c r="L251" s="261"/>
      <c r="M251" s="262"/>
      <c r="N251" s="263"/>
      <c r="O251" s="263"/>
      <c r="P251" s="263"/>
      <c r="Q251" s="263"/>
      <c r="R251" s="263"/>
      <c r="S251" s="263"/>
      <c r="T251" s="264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65" t="s">
        <v>225</v>
      </c>
      <c r="AU251" s="265" t="s">
        <v>169</v>
      </c>
      <c r="AV251" s="13" t="s">
        <v>83</v>
      </c>
      <c r="AW251" s="13" t="s">
        <v>32</v>
      </c>
      <c r="AX251" s="13" t="s">
        <v>76</v>
      </c>
      <c r="AY251" s="265" t="s">
        <v>156</v>
      </c>
    </row>
    <row r="252" spans="1:51" s="14" customFormat="1" ht="12">
      <c r="A252" s="14"/>
      <c r="B252" s="266"/>
      <c r="C252" s="267"/>
      <c r="D252" s="257" t="s">
        <v>225</v>
      </c>
      <c r="E252" s="268" t="s">
        <v>1</v>
      </c>
      <c r="F252" s="269" t="s">
        <v>908</v>
      </c>
      <c r="G252" s="267"/>
      <c r="H252" s="270">
        <v>3.6</v>
      </c>
      <c r="I252" s="271"/>
      <c r="J252" s="267"/>
      <c r="K252" s="267"/>
      <c r="L252" s="272"/>
      <c r="M252" s="273"/>
      <c r="N252" s="274"/>
      <c r="O252" s="274"/>
      <c r="P252" s="274"/>
      <c r="Q252" s="274"/>
      <c r="R252" s="274"/>
      <c r="S252" s="274"/>
      <c r="T252" s="275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76" t="s">
        <v>225</v>
      </c>
      <c r="AU252" s="276" t="s">
        <v>169</v>
      </c>
      <c r="AV252" s="14" t="s">
        <v>85</v>
      </c>
      <c r="AW252" s="14" t="s">
        <v>32</v>
      </c>
      <c r="AX252" s="14" t="s">
        <v>76</v>
      </c>
      <c r="AY252" s="276" t="s">
        <v>156</v>
      </c>
    </row>
    <row r="253" spans="1:51" s="13" customFormat="1" ht="12">
      <c r="A253" s="13"/>
      <c r="B253" s="255"/>
      <c r="C253" s="256"/>
      <c r="D253" s="257" t="s">
        <v>225</v>
      </c>
      <c r="E253" s="258" t="s">
        <v>1</v>
      </c>
      <c r="F253" s="259" t="s">
        <v>647</v>
      </c>
      <c r="G253" s="256"/>
      <c r="H253" s="258" t="s">
        <v>1</v>
      </c>
      <c r="I253" s="260"/>
      <c r="J253" s="256"/>
      <c r="K253" s="256"/>
      <c r="L253" s="261"/>
      <c r="M253" s="262"/>
      <c r="N253" s="263"/>
      <c r="O253" s="263"/>
      <c r="P253" s="263"/>
      <c r="Q253" s="263"/>
      <c r="R253" s="263"/>
      <c r="S253" s="263"/>
      <c r="T253" s="264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65" t="s">
        <v>225</v>
      </c>
      <c r="AU253" s="265" t="s">
        <v>169</v>
      </c>
      <c r="AV253" s="13" t="s">
        <v>83</v>
      </c>
      <c r="AW253" s="13" t="s">
        <v>32</v>
      </c>
      <c r="AX253" s="13" t="s">
        <v>76</v>
      </c>
      <c r="AY253" s="265" t="s">
        <v>156</v>
      </c>
    </row>
    <row r="254" spans="1:51" s="14" customFormat="1" ht="12">
      <c r="A254" s="14"/>
      <c r="B254" s="266"/>
      <c r="C254" s="267"/>
      <c r="D254" s="257" t="s">
        <v>225</v>
      </c>
      <c r="E254" s="268" t="s">
        <v>1</v>
      </c>
      <c r="F254" s="269" t="s">
        <v>648</v>
      </c>
      <c r="G254" s="267"/>
      <c r="H254" s="270">
        <v>24.708</v>
      </c>
      <c r="I254" s="271"/>
      <c r="J254" s="267"/>
      <c r="K254" s="267"/>
      <c r="L254" s="272"/>
      <c r="M254" s="273"/>
      <c r="N254" s="274"/>
      <c r="O254" s="274"/>
      <c r="P254" s="274"/>
      <c r="Q254" s="274"/>
      <c r="R254" s="274"/>
      <c r="S254" s="274"/>
      <c r="T254" s="275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76" t="s">
        <v>225</v>
      </c>
      <c r="AU254" s="276" t="s">
        <v>169</v>
      </c>
      <c r="AV254" s="14" t="s">
        <v>85</v>
      </c>
      <c r="AW254" s="14" t="s">
        <v>32</v>
      </c>
      <c r="AX254" s="14" t="s">
        <v>76</v>
      </c>
      <c r="AY254" s="276" t="s">
        <v>156</v>
      </c>
    </row>
    <row r="255" spans="1:51" s="14" customFormat="1" ht="12">
      <c r="A255" s="14"/>
      <c r="B255" s="266"/>
      <c r="C255" s="267"/>
      <c r="D255" s="257" t="s">
        <v>225</v>
      </c>
      <c r="E255" s="268" t="s">
        <v>1</v>
      </c>
      <c r="F255" s="269" t="s">
        <v>401</v>
      </c>
      <c r="G255" s="267"/>
      <c r="H255" s="270">
        <v>-1.2</v>
      </c>
      <c r="I255" s="271"/>
      <c r="J255" s="267"/>
      <c r="K255" s="267"/>
      <c r="L255" s="272"/>
      <c r="M255" s="273"/>
      <c r="N255" s="274"/>
      <c r="O255" s="274"/>
      <c r="P255" s="274"/>
      <c r="Q255" s="274"/>
      <c r="R255" s="274"/>
      <c r="S255" s="274"/>
      <c r="T255" s="275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76" t="s">
        <v>225</v>
      </c>
      <c r="AU255" s="276" t="s">
        <v>169</v>
      </c>
      <c r="AV255" s="14" t="s">
        <v>85</v>
      </c>
      <c r="AW255" s="14" t="s">
        <v>32</v>
      </c>
      <c r="AX255" s="14" t="s">
        <v>76</v>
      </c>
      <c r="AY255" s="276" t="s">
        <v>156</v>
      </c>
    </row>
    <row r="256" spans="1:51" s="14" customFormat="1" ht="12">
      <c r="A256" s="14"/>
      <c r="B256" s="266"/>
      <c r="C256" s="267"/>
      <c r="D256" s="257" t="s">
        <v>225</v>
      </c>
      <c r="E256" s="268" t="s">
        <v>1</v>
      </c>
      <c r="F256" s="269" t="s">
        <v>886</v>
      </c>
      <c r="G256" s="267"/>
      <c r="H256" s="270">
        <v>-1.6</v>
      </c>
      <c r="I256" s="271"/>
      <c r="J256" s="267"/>
      <c r="K256" s="267"/>
      <c r="L256" s="272"/>
      <c r="M256" s="273"/>
      <c r="N256" s="274"/>
      <c r="O256" s="274"/>
      <c r="P256" s="274"/>
      <c r="Q256" s="274"/>
      <c r="R256" s="274"/>
      <c r="S256" s="274"/>
      <c r="T256" s="275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76" t="s">
        <v>225</v>
      </c>
      <c r="AU256" s="276" t="s">
        <v>169</v>
      </c>
      <c r="AV256" s="14" t="s">
        <v>85</v>
      </c>
      <c r="AW256" s="14" t="s">
        <v>32</v>
      </c>
      <c r="AX256" s="14" t="s">
        <v>76</v>
      </c>
      <c r="AY256" s="276" t="s">
        <v>156</v>
      </c>
    </row>
    <row r="257" spans="1:51" s="14" customFormat="1" ht="12">
      <c r="A257" s="14"/>
      <c r="B257" s="266"/>
      <c r="C257" s="267"/>
      <c r="D257" s="257" t="s">
        <v>225</v>
      </c>
      <c r="E257" s="268" t="s">
        <v>1</v>
      </c>
      <c r="F257" s="269" t="s">
        <v>909</v>
      </c>
      <c r="G257" s="267"/>
      <c r="H257" s="270">
        <v>-0.27</v>
      </c>
      <c r="I257" s="271"/>
      <c r="J257" s="267"/>
      <c r="K257" s="267"/>
      <c r="L257" s="272"/>
      <c r="M257" s="273"/>
      <c r="N257" s="274"/>
      <c r="O257" s="274"/>
      <c r="P257" s="274"/>
      <c r="Q257" s="274"/>
      <c r="R257" s="274"/>
      <c r="S257" s="274"/>
      <c r="T257" s="275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76" t="s">
        <v>225</v>
      </c>
      <c r="AU257" s="276" t="s">
        <v>169</v>
      </c>
      <c r="AV257" s="14" t="s">
        <v>85</v>
      </c>
      <c r="AW257" s="14" t="s">
        <v>32</v>
      </c>
      <c r="AX257" s="14" t="s">
        <v>76</v>
      </c>
      <c r="AY257" s="276" t="s">
        <v>156</v>
      </c>
    </row>
    <row r="258" spans="1:51" s="13" customFormat="1" ht="12">
      <c r="A258" s="13"/>
      <c r="B258" s="255"/>
      <c r="C258" s="256"/>
      <c r="D258" s="257" t="s">
        <v>225</v>
      </c>
      <c r="E258" s="258" t="s">
        <v>1</v>
      </c>
      <c r="F258" s="259" t="s">
        <v>649</v>
      </c>
      <c r="G258" s="256"/>
      <c r="H258" s="258" t="s">
        <v>1</v>
      </c>
      <c r="I258" s="260"/>
      <c r="J258" s="256"/>
      <c r="K258" s="256"/>
      <c r="L258" s="261"/>
      <c r="M258" s="262"/>
      <c r="N258" s="263"/>
      <c r="O258" s="263"/>
      <c r="P258" s="263"/>
      <c r="Q258" s="263"/>
      <c r="R258" s="263"/>
      <c r="S258" s="263"/>
      <c r="T258" s="264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65" t="s">
        <v>225</v>
      </c>
      <c r="AU258" s="265" t="s">
        <v>169</v>
      </c>
      <c r="AV258" s="13" t="s">
        <v>83</v>
      </c>
      <c r="AW258" s="13" t="s">
        <v>32</v>
      </c>
      <c r="AX258" s="13" t="s">
        <v>76</v>
      </c>
      <c r="AY258" s="265" t="s">
        <v>156</v>
      </c>
    </row>
    <row r="259" spans="1:51" s="14" customFormat="1" ht="12">
      <c r="A259" s="14"/>
      <c r="B259" s="266"/>
      <c r="C259" s="267"/>
      <c r="D259" s="257" t="s">
        <v>225</v>
      </c>
      <c r="E259" s="268" t="s">
        <v>1</v>
      </c>
      <c r="F259" s="269" t="s">
        <v>650</v>
      </c>
      <c r="G259" s="267"/>
      <c r="H259" s="270">
        <v>62.64</v>
      </c>
      <c r="I259" s="271"/>
      <c r="J259" s="267"/>
      <c r="K259" s="267"/>
      <c r="L259" s="272"/>
      <c r="M259" s="273"/>
      <c r="N259" s="274"/>
      <c r="O259" s="274"/>
      <c r="P259" s="274"/>
      <c r="Q259" s="274"/>
      <c r="R259" s="274"/>
      <c r="S259" s="274"/>
      <c r="T259" s="275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76" t="s">
        <v>225</v>
      </c>
      <c r="AU259" s="276" t="s">
        <v>169</v>
      </c>
      <c r="AV259" s="14" t="s">
        <v>85</v>
      </c>
      <c r="AW259" s="14" t="s">
        <v>32</v>
      </c>
      <c r="AX259" s="14" t="s">
        <v>76</v>
      </c>
      <c r="AY259" s="276" t="s">
        <v>156</v>
      </c>
    </row>
    <row r="260" spans="1:51" s="14" customFormat="1" ht="12">
      <c r="A260" s="14"/>
      <c r="B260" s="266"/>
      <c r="C260" s="267"/>
      <c r="D260" s="257" t="s">
        <v>225</v>
      </c>
      <c r="E260" s="268" t="s">
        <v>1</v>
      </c>
      <c r="F260" s="269" t="s">
        <v>910</v>
      </c>
      <c r="G260" s="267"/>
      <c r="H260" s="270">
        <v>-2.815</v>
      </c>
      <c r="I260" s="271"/>
      <c r="J260" s="267"/>
      <c r="K260" s="267"/>
      <c r="L260" s="272"/>
      <c r="M260" s="273"/>
      <c r="N260" s="274"/>
      <c r="O260" s="274"/>
      <c r="P260" s="274"/>
      <c r="Q260" s="274"/>
      <c r="R260" s="274"/>
      <c r="S260" s="274"/>
      <c r="T260" s="275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76" t="s">
        <v>225</v>
      </c>
      <c r="AU260" s="276" t="s">
        <v>169</v>
      </c>
      <c r="AV260" s="14" t="s">
        <v>85</v>
      </c>
      <c r="AW260" s="14" t="s">
        <v>32</v>
      </c>
      <c r="AX260" s="14" t="s">
        <v>76</v>
      </c>
      <c r="AY260" s="276" t="s">
        <v>156</v>
      </c>
    </row>
    <row r="261" spans="1:51" s="14" customFormat="1" ht="12">
      <c r="A261" s="14"/>
      <c r="B261" s="266"/>
      <c r="C261" s="267"/>
      <c r="D261" s="257" t="s">
        <v>225</v>
      </c>
      <c r="E261" s="268" t="s">
        <v>1</v>
      </c>
      <c r="F261" s="269" t="s">
        <v>885</v>
      </c>
      <c r="G261" s="267"/>
      <c r="H261" s="270">
        <v>-2.9</v>
      </c>
      <c r="I261" s="271"/>
      <c r="J261" s="267"/>
      <c r="K261" s="267"/>
      <c r="L261" s="272"/>
      <c r="M261" s="273"/>
      <c r="N261" s="274"/>
      <c r="O261" s="274"/>
      <c r="P261" s="274"/>
      <c r="Q261" s="274"/>
      <c r="R261" s="274"/>
      <c r="S261" s="274"/>
      <c r="T261" s="275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76" t="s">
        <v>225</v>
      </c>
      <c r="AU261" s="276" t="s">
        <v>169</v>
      </c>
      <c r="AV261" s="14" t="s">
        <v>85</v>
      </c>
      <c r="AW261" s="14" t="s">
        <v>32</v>
      </c>
      <c r="AX261" s="14" t="s">
        <v>76</v>
      </c>
      <c r="AY261" s="276" t="s">
        <v>156</v>
      </c>
    </row>
    <row r="262" spans="1:51" s="14" customFormat="1" ht="12">
      <c r="A262" s="14"/>
      <c r="B262" s="266"/>
      <c r="C262" s="267"/>
      <c r="D262" s="257" t="s">
        <v>225</v>
      </c>
      <c r="E262" s="268" t="s">
        <v>1</v>
      </c>
      <c r="F262" s="269" t="s">
        <v>911</v>
      </c>
      <c r="G262" s="267"/>
      <c r="H262" s="270">
        <v>-4.8</v>
      </c>
      <c r="I262" s="271"/>
      <c r="J262" s="267"/>
      <c r="K262" s="267"/>
      <c r="L262" s="272"/>
      <c r="M262" s="273"/>
      <c r="N262" s="274"/>
      <c r="O262" s="274"/>
      <c r="P262" s="274"/>
      <c r="Q262" s="274"/>
      <c r="R262" s="274"/>
      <c r="S262" s="274"/>
      <c r="T262" s="275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76" t="s">
        <v>225</v>
      </c>
      <c r="AU262" s="276" t="s">
        <v>169</v>
      </c>
      <c r="AV262" s="14" t="s">
        <v>85</v>
      </c>
      <c r="AW262" s="14" t="s">
        <v>32</v>
      </c>
      <c r="AX262" s="14" t="s">
        <v>76</v>
      </c>
      <c r="AY262" s="276" t="s">
        <v>156</v>
      </c>
    </row>
    <row r="263" spans="1:51" s="14" customFormat="1" ht="12">
      <c r="A263" s="14"/>
      <c r="B263" s="266"/>
      <c r="C263" s="267"/>
      <c r="D263" s="257" t="s">
        <v>225</v>
      </c>
      <c r="E263" s="268" t="s">
        <v>1</v>
      </c>
      <c r="F263" s="269" t="s">
        <v>401</v>
      </c>
      <c r="G263" s="267"/>
      <c r="H263" s="270">
        <v>-1.2</v>
      </c>
      <c r="I263" s="271"/>
      <c r="J263" s="267"/>
      <c r="K263" s="267"/>
      <c r="L263" s="272"/>
      <c r="M263" s="273"/>
      <c r="N263" s="274"/>
      <c r="O263" s="274"/>
      <c r="P263" s="274"/>
      <c r="Q263" s="274"/>
      <c r="R263" s="274"/>
      <c r="S263" s="274"/>
      <c r="T263" s="275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76" t="s">
        <v>225</v>
      </c>
      <c r="AU263" s="276" t="s">
        <v>169</v>
      </c>
      <c r="AV263" s="14" t="s">
        <v>85</v>
      </c>
      <c r="AW263" s="14" t="s">
        <v>32</v>
      </c>
      <c r="AX263" s="14" t="s">
        <v>76</v>
      </c>
      <c r="AY263" s="276" t="s">
        <v>156</v>
      </c>
    </row>
    <row r="264" spans="1:51" s="13" customFormat="1" ht="12">
      <c r="A264" s="13"/>
      <c r="B264" s="255"/>
      <c r="C264" s="256"/>
      <c r="D264" s="257" t="s">
        <v>225</v>
      </c>
      <c r="E264" s="258" t="s">
        <v>1</v>
      </c>
      <c r="F264" s="259" t="s">
        <v>651</v>
      </c>
      <c r="G264" s="256"/>
      <c r="H264" s="258" t="s">
        <v>1</v>
      </c>
      <c r="I264" s="260"/>
      <c r="J264" s="256"/>
      <c r="K264" s="256"/>
      <c r="L264" s="261"/>
      <c r="M264" s="262"/>
      <c r="N264" s="263"/>
      <c r="O264" s="263"/>
      <c r="P264" s="263"/>
      <c r="Q264" s="263"/>
      <c r="R264" s="263"/>
      <c r="S264" s="263"/>
      <c r="T264" s="264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65" t="s">
        <v>225</v>
      </c>
      <c r="AU264" s="265" t="s">
        <v>169</v>
      </c>
      <c r="AV264" s="13" t="s">
        <v>83</v>
      </c>
      <c r="AW264" s="13" t="s">
        <v>32</v>
      </c>
      <c r="AX264" s="13" t="s">
        <v>76</v>
      </c>
      <c r="AY264" s="265" t="s">
        <v>156</v>
      </c>
    </row>
    <row r="265" spans="1:51" s="14" customFormat="1" ht="12">
      <c r="A265" s="14"/>
      <c r="B265" s="266"/>
      <c r="C265" s="267"/>
      <c r="D265" s="257" t="s">
        <v>225</v>
      </c>
      <c r="E265" s="268" t="s">
        <v>1</v>
      </c>
      <c r="F265" s="269" t="s">
        <v>652</v>
      </c>
      <c r="G265" s="267"/>
      <c r="H265" s="270">
        <v>45.994</v>
      </c>
      <c r="I265" s="271"/>
      <c r="J265" s="267"/>
      <c r="K265" s="267"/>
      <c r="L265" s="272"/>
      <c r="M265" s="273"/>
      <c r="N265" s="274"/>
      <c r="O265" s="274"/>
      <c r="P265" s="274"/>
      <c r="Q265" s="274"/>
      <c r="R265" s="274"/>
      <c r="S265" s="274"/>
      <c r="T265" s="275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76" t="s">
        <v>225</v>
      </c>
      <c r="AU265" s="276" t="s">
        <v>169</v>
      </c>
      <c r="AV265" s="14" t="s">
        <v>85</v>
      </c>
      <c r="AW265" s="14" t="s">
        <v>32</v>
      </c>
      <c r="AX265" s="14" t="s">
        <v>76</v>
      </c>
      <c r="AY265" s="276" t="s">
        <v>156</v>
      </c>
    </row>
    <row r="266" spans="1:51" s="14" customFormat="1" ht="12">
      <c r="A266" s="14"/>
      <c r="B266" s="266"/>
      <c r="C266" s="267"/>
      <c r="D266" s="257" t="s">
        <v>225</v>
      </c>
      <c r="E266" s="268" t="s">
        <v>1</v>
      </c>
      <c r="F266" s="269" t="s">
        <v>912</v>
      </c>
      <c r="G266" s="267"/>
      <c r="H266" s="270">
        <v>-3.76</v>
      </c>
      <c r="I266" s="271"/>
      <c r="J266" s="267"/>
      <c r="K266" s="267"/>
      <c r="L266" s="272"/>
      <c r="M266" s="273"/>
      <c r="N266" s="274"/>
      <c r="O266" s="274"/>
      <c r="P266" s="274"/>
      <c r="Q266" s="274"/>
      <c r="R266" s="274"/>
      <c r="S266" s="274"/>
      <c r="T266" s="275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76" t="s">
        <v>225</v>
      </c>
      <c r="AU266" s="276" t="s">
        <v>169</v>
      </c>
      <c r="AV266" s="14" t="s">
        <v>85</v>
      </c>
      <c r="AW266" s="14" t="s">
        <v>32</v>
      </c>
      <c r="AX266" s="14" t="s">
        <v>76</v>
      </c>
      <c r="AY266" s="276" t="s">
        <v>156</v>
      </c>
    </row>
    <row r="267" spans="1:51" s="14" customFormat="1" ht="12">
      <c r="A267" s="14"/>
      <c r="B267" s="266"/>
      <c r="C267" s="267"/>
      <c r="D267" s="257" t="s">
        <v>225</v>
      </c>
      <c r="E267" s="268" t="s">
        <v>1</v>
      </c>
      <c r="F267" s="269" t="s">
        <v>886</v>
      </c>
      <c r="G267" s="267"/>
      <c r="H267" s="270">
        <v>-1.6</v>
      </c>
      <c r="I267" s="271"/>
      <c r="J267" s="267"/>
      <c r="K267" s="267"/>
      <c r="L267" s="272"/>
      <c r="M267" s="273"/>
      <c r="N267" s="274"/>
      <c r="O267" s="274"/>
      <c r="P267" s="274"/>
      <c r="Q267" s="274"/>
      <c r="R267" s="274"/>
      <c r="S267" s="274"/>
      <c r="T267" s="275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76" t="s">
        <v>225</v>
      </c>
      <c r="AU267" s="276" t="s">
        <v>169</v>
      </c>
      <c r="AV267" s="14" t="s">
        <v>85</v>
      </c>
      <c r="AW267" s="14" t="s">
        <v>32</v>
      </c>
      <c r="AX267" s="14" t="s">
        <v>76</v>
      </c>
      <c r="AY267" s="276" t="s">
        <v>156</v>
      </c>
    </row>
    <row r="268" spans="1:51" s="13" customFormat="1" ht="12">
      <c r="A268" s="13"/>
      <c r="B268" s="255"/>
      <c r="C268" s="256"/>
      <c r="D268" s="257" t="s">
        <v>225</v>
      </c>
      <c r="E268" s="258" t="s">
        <v>1</v>
      </c>
      <c r="F268" s="259" t="s">
        <v>527</v>
      </c>
      <c r="G268" s="256"/>
      <c r="H268" s="258" t="s">
        <v>1</v>
      </c>
      <c r="I268" s="260"/>
      <c r="J268" s="256"/>
      <c r="K268" s="256"/>
      <c r="L268" s="261"/>
      <c r="M268" s="262"/>
      <c r="N268" s="263"/>
      <c r="O268" s="263"/>
      <c r="P268" s="263"/>
      <c r="Q268" s="263"/>
      <c r="R268" s="263"/>
      <c r="S268" s="263"/>
      <c r="T268" s="264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65" t="s">
        <v>225</v>
      </c>
      <c r="AU268" s="265" t="s">
        <v>169</v>
      </c>
      <c r="AV268" s="13" t="s">
        <v>83</v>
      </c>
      <c r="AW268" s="13" t="s">
        <v>32</v>
      </c>
      <c r="AX268" s="13" t="s">
        <v>76</v>
      </c>
      <c r="AY268" s="265" t="s">
        <v>156</v>
      </c>
    </row>
    <row r="269" spans="1:51" s="14" customFormat="1" ht="12">
      <c r="A269" s="14"/>
      <c r="B269" s="266"/>
      <c r="C269" s="267"/>
      <c r="D269" s="257" t="s">
        <v>225</v>
      </c>
      <c r="E269" s="268" t="s">
        <v>1</v>
      </c>
      <c r="F269" s="269" t="s">
        <v>653</v>
      </c>
      <c r="G269" s="267"/>
      <c r="H269" s="270">
        <v>14.95</v>
      </c>
      <c r="I269" s="271"/>
      <c r="J269" s="267"/>
      <c r="K269" s="267"/>
      <c r="L269" s="272"/>
      <c r="M269" s="273"/>
      <c r="N269" s="274"/>
      <c r="O269" s="274"/>
      <c r="P269" s="274"/>
      <c r="Q269" s="274"/>
      <c r="R269" s="274"/>
      <c r="S269" s="274"/>
      <c r="T269" s="275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76" t="s">
        <v>225</v>
      </c>
      <c r="AU269" s="276" t="s">
        <v>169</v>
      </c>
      <c r="AV269" s="14" t="s">
        <v>85</v>
      </c>
      <c r="AW269" s="14" t="s">
        <v>32</v>
      </c>
      <c r="AX269" s="14" t="s">
        <v>76</v>
      </c>
      <c r="AY269" s="276" t="s">
        <v>156</v>
      </c>
    </row>
    <row r="270" spans="1:51" s="13" customFormat="1" ht="12">
      <c r="A270" s="13"/>
      <c r="B270" s="255"/>
      <c r="C270" s="256"/>
      <c r="D270" s="257" t="s">
        <v>225</v>
      </c>
      <c r="E270" s="258" t="s">
        <v>1</v>
      </c>
      <c r="F270" s="259" t="s">
        <v>654</v>
      </c>
      <c r="G270" s="256"/>
      <c r="H270" s="258" t="s">
        <v>1</v>
      </c>
      <c r="I270" s="260"/>
      <c r="J270" s="256"/>
      <c r="K270" s="256"/>
      <c r="L270" s="261"/>
      <c r="M270" s="262"/>
      <c r="N270" s="263"/>
      <c r="O270" s="263"/>
      <c r="P270" s="263"/>
      <c r="Q270" s="263"/>
      <c r="R270" s="263"/>
      <c r="S270" s="263"/>
      <c r="T270" s="264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65" t="s">
        <v>225</v>
      </c>
      <c r="AU270" s="265" t="s">
        <v>169</v>
      </c>
      <c r="AV270" s="13" t="s">
        <v>83</v>
      </c>
      <c r="AW270" s="13" t="s">
        <v>32</v>
      </c>
      <c r="AX270" s="13" t="s">
        <v>76</v>
      </c>
      <c r="AY270" s="265" t="s">
        <v>156</v>
      </c>
    </row>
    <row r="271" spans="1:51" s="14" customFormat="1" ht="12">
      <c r="A271" s="14"/>
      <c r="B271" s="266"/>
      <c r="C271" s="267"/>
      <c r="D271" s="257" t="s">
        <v>225</v>
      </c>
      <c r="E271" s="268" t="s">
        <v>1</v>
      </c>
      <c r="F271" s="269" t="s">
        <v>655</v>
      </c>
      <c r="G271" s="267"/>
      <c r="H271" s="270">
        <v>93.67</v>
      </c>
      <c r="I271" s="271"/>
      <c r="J271" s="267"/>
      <c r="K271" s="267"/>
      <c r="L271" s="272"/>
      <c r="M271" s="273"/>
      <c r="N271" s="274"/>
      <c r="O271" s="274"/>
      <c r="P271" s="274"/>
      <c r="Q271" s="274"/>
      <c r="R271" s="274"/>
      <c r="S271" s="274"/>
      <c r="T271" s="275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76" t="s">
        <v>225</v>
      </c>
      <c r="AU271" s="276" t="s">
        <v>169</v>
      </c>
      <c r="AV271" s="14" t="s">
        <v>85</v>
      </c>
      <c r="AW271" s="14" t="s">
        <v>32</v>
      </c>
      <c r="AX271" s="14" t="s">
        <v>76</v>
      </c>
      <c r="AY271" s="276" t="s">
        <v>156</v>
      </c>
    </row>
    <row r="272" spans="1:51" s="14" customFormat="1" ht="12">
      <c r="A272" s="14"/>
      <c r="B272" s="266"/>
      <c r="C272" s="267"/>
      <c r="D272" s="257" t="s">
        <v>225</v>
      </c>
      <c r="E272" s="268" t="s">
        <v>1</v>
      </c>
      <c r="F272" s="269" t="s">
        <v>893</v>
      </c>
      <c r="G272" s="267"/>
      <c r="H272" s="270">
        <v>-1.4</v>
      </c>
      <c r="I272" s="271"/>
      <c r="J272" s="267"/>
      <c r="K272" s="267"/>
      <c r="L272" s="272"/>
      <c r="M272" s="273"/>
      <c r="N272" s="274"/>
      <c r="O272" s="274"/>
      <c r="P272" s="274"/>
      <c r="Q272" s="274"/>
      <c r="R272" s="274"/>
      <c r="S272" s="274"/>
      <c r="T272" s="275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76" t="s">
        <v>225</v>
      </c>
      <c r="AU272" s="276" t="s">
        <v>169</v>
      </c>
      <c r="AV272" s="14" t="s">
        <v>85</v>
      </c>
      <c r="AW272" s="14" t="s">
        <v>32</v>
      </c>
      <c r="AX272" s="14" t="s">
        <v>76</v>
      </c>
      <c r="AY272" s="276" t="s">
        <v>156</v>
      </c>
    </row>
    <row r="273" spans="1:51" s="14" customFormat="1" ht="12">
      <c r="A273" s="14"/>
      <c r="B273" s="266"/>
      <c r="C273" s="267"/>
      <c r="D273" s="257" t="s">
        <v>225</v>
      </c>
      <c r="E273" s="268" t="s">
        <v>1</v>
      </c>
      <c r="F273" s="269" t="s">
        <v>911</v>
      </c>
      <c r="G273" s="267"/>
      <c r="H273" s="270">
        <v>-4.8</v>
      </c>
      <c r="I273" s="271"/>
      <c r="J273" s="267"/>
      <c r="K273" s="267"/>
      <c r="L273" s="272"/>
      <c r="M273" s="273"/>
      <c r="N273" s="274"/>
      <c r="O273" s="274"/>
      <c r="P273" s="274"/>
      <c r="Q273" s="274"/>
      <c r="R273" s="274"/>
      <c r="S273" s="274"/>
      <c r="T273" s="275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76" t="s">
        <v>225</v>
      </c>
      <c r="AU273" s="276" t="s">
        <v>169</v>
      </c>
      <c r="AV273" s="14" t="s">
        <v>85</v>
      </c>
      <c r="AW273" s="14" t="s">
        <v>32</v>
      </c>
      <c r="AX273" s="14" t="s">
        <v>76</v>
      </c>
      <c r="AY273" s="276" t="s">
        <v>156</v>
      </c>
    </row>
    <row r="274" spans="1:51" s="14" customFormat="1" ht="12">
      <c r="A274" s="14"/>
      <c r="B274" s="266"/>
      <c r="C274" s="267"/>
      <c r="D274" s="257" t="s">
        <v>225</v>
      </c>
      <c r="E274" s="268" t="s">
        <v>1</v>
      </c>
      <c r="F274" s="269" t="s">
        <v>895</v>
      </c>
      <c r="G274" s="267"/>
      <c r="H274" s="270">
        <v>-4.68</v>
      </c>
      <c r="I274" s="271"/>
      <c r="J274" s="267"/>
      <c r="K274" s="267"/>
      <c r="L274" s="272"/>
      <c r="M274" s="273"/>
      <c r="N274" s="274"/>
      <c r="O274" s="274"/>
      <c r="P274" s="274"/>
      <c r="Q274" s="274"/>
      <c r="R274" s="274"/>
      <c r="S274" s="274"/>
      <c r="T274" s="275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76" t="s">
        <v>225</v>
      </c>
      <c r="AU274" s="276" t="s">
        <v>169</v>
      </c>
      <c r="AV274" s="14" t="s">
        <v>85</v>
      </c>
      <c r="AW274" s="14" t="s">
        <v>32</v>
      </c>
      <c r="AX274" s="14" t="s">
        <v>76</v>
      </c>
      <c r="AY274" s="276" t="s">
        <v>156</v>
      </c>
    </row>
    <row r="275" spans="1:51" s="13" customFormat="1" ht="12">
      <c r="A275" s="13"/>
      <c r="B275" s="255"/>
      <c r="C275" s="256"/>
      <c r="D275" s="257" t="s">
        <v>225</v>
      </c>
      <c r="E275" s="258" t="s">
        <v>1</v>
      </c>
      <c r="F275" s="259" t="s">
        <v>656</v>
      </c>
      <c r="G275" s="256"/>
      <c r="H275" s="258" t="s">
        <v>1</v>
      </c>
      <c r="I275" s="260"/>
      <c r="J275" s="256"/>
      <c r="K275" s="256"/>
      <c r="L275" s="261"/>
      <c r="M275" s="262"/>
      <c r="N275" s="263"/>
      <c r="O275" s="263"/>
      <c r="P275" s="263"/>
      <c r="Q275" s="263"/>
      <c r="R275" s="263"/>
      <c r="S275" s="263"/>
      <c r="T275" s="264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65" t="s">
        <v>225</v>
      </c>
      <c r="AU275" s="265" t="s">
        <v>169</v>
      </c>
      <c r="AV275" s="13" t="s">
        <v>83</v>
      </c>
      <c r="AW275" s="13" t="s">
        <v>32</v>
      </c>
      <c r="AX275" s="13" t="s">
        <v>76</v>
      </c>
      <c r="AY275" s="265" t="s">
        <v>156</v>
      </c>
    </row>
    <row r="276" spans="1:51" s="14" customFormat="1" ht="12">
      <c r="A276" s="14"/>
      <c r="B276" s="266"/>
      <c r="C276" s="267"/>
      <c r="D276" s="257" t="s">
        <v>225</v>
      </c>
      <c r="E276" s="268" t="s">
        <v>1</v>
      </c>
      <c r="F276" s="269" t="s">
        <v>657</v>
      </c>
      <c r="G276" s="267"/>
      <c r="H276" s="270">
        <v>86.71</v>
      </c>
      <c r="I276" s="271"/>
      <c r="J276" s="267"/>
      <c r="K276" s="267"/>
      <c r="L276" s="272"/>
      <c r="M276" s="273"/>
      <c r="N276" s="274"/>
      <c r="O276" s="274"/>
      <c r="P276" s="274"/>
      <c r="Q276" s="274"/>
      <c r="R276" s="274"/>
      <c r="S276" s="274"/>
      <c r="T276" s="275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76" t="s">
        <v>225</v>
      </c>
      <c r="AU276" s="276" t="s">
        <v>169</v>
      </c>
      <c r="AV276" s="14" t="s">
        <v>85</v>
      </c>
      <c r="AW276" s="14" t="s">
        <v>32</v>
      </c>
      <c r="AX276" s="14" t="s">
        <v>76</v>
      </c>
      <c r="AY276" s="276" t="s">
        <v>156</v>
      </c>
    </row>
    <row r="277" spans="1:51" s="14" customFormat="1" ht="12">
      <c r="A277" s="14"/>
      <c r="B277" s="266"/>
      <c r="C277" s="267"/>
      <c r="D277" s="257" t="s">
        <v>225</v>
      </c>
      <c r="E277" s="268" t="s">
        <v>1</v>
      </c>
      <c r="F277" s="269" t="s">
        <v>884</v>
      </c>
      <c r="G277" s="267"/>
      <c r="H277" s="270">
        <v>-3.2</v>
      </c>
      <c r="I277" s="271"/>
      <c r="J277" s="267"/>
      <c r="K277" s="267"/>
      <c r="L277" s="272"/>
      <c r="M277" s="273"/>
      <c r="N277" s="274"/>
      <c r="O277" s="274"/>
      <c r="P277" s="274"/>
      <c r="Q277" s="274"/>
      <c r="R277" s="274"/>
      <c r="S277" s="274"/>
      <c r="T277" s="275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76" t="s">
        <v>225</v>
      </c>
      <c r="AU277" s="276" t="s">
        <v>169</v>
      </c>
      <c r="AV277" s="14" t="s">
        <v>85</v>
      </c>
      <c r="AW277" s="14" t="s">
        <v>32</v>
      </c>
      <c r="AX277" s="14" t="s">
        <v>76</v>
      </c>
      <c r="AY277" s="276" t="s">
        <v>156</v>
      </c>
    </row>
    <row r="278" spans="1:51" s="14" customFormat="1" ht="12">
      <c r="A278" s="14"/>
      <c r="B278" s="266"/>
      <c r="C278" s="267"/>
      <c r="D278" s="257" t="s">
        <v>225</v>
      </c>
      <c r="E278" s="268" t="s">
        <v>1</v>
      </c>
      <c r="F278" s="269" t="s">
        <v>895</v>
      </c>
      <c r="G278" s="267"/>
      <c r="H278" s="270">
        <v>-4.68</v>
      </c>
      <c r="I278" s="271"/>
      <c r="J278" s="267"/>
      <c r="K278" s="267"/>
      <c r="L278" s="272"/>
      <c r="M278" s="273"/>
      <c r="N278" s="274"/>
      <c r="O278" s="274"/>
      <c r="P278" s="274"/>
      <c r="Q278" s="274"/>
      <c r="R278" s="274"/>
      <c r="S278" s="274"/>
      <c r="T278" s="275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76" t="s">
        <v>225</v>
      </c>
      <c r="AU278" s="276" t="s">
        <v>169</v>
      </c>
      <c r="AV278" s="14" t="s">
        <v>85</v>
      </c>
      <c r="AW278" s="14" t="s">
        <v>32</v>
      </c>
      <c r="AX278" s="14" t="s">
        <v>76</v>
      </c>
      <c r="AY278" s="276" t="s">
        <v>156</v>
      </c>
    </row>
    <row r="279" spans="1:51" s="13" customFormat="1" ht="12">
      <c r="A279" s="13"/>
      <c r="B279" s="255"/>
      <c r="C279" s="256"/>
      <c r="D279" s="257" t="s">
        <v>225</v>
      </c>
      <c r="E279" s="258" t="s">
        <v>1</v>
      </c>
      <c r="F279" s="259" t="s">
        <v>658</v>
      </c>
      <c r="G279" s="256"/>
      <c r="H279" s="258" t="s">
        <v>1</v>
      </c>
      <c r="I279" s="260"/>
      <c r="J279" s="256"/>
      <c r="K279" s="256"/>
      <c r="L279" s="261"/>
      <c r="M279" s="262"/>
      <c r="N279" s="263"/>
      <c r="O279" s="263"/>
      <c r="P279" s="263"/>
      <c r="Q279" s="263"/>
      <c r="R279" s="263"/>
      <c r="S279" s="263"/>
      <c r="T279" s="264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65" t="s">
        <v>225</v>
      </c>
      <c r="AU279" s="265" t="s">
        <v>169</v>
      </c>
      <c r="AV279" s="13" t="s">
        <v>83</v>
      </c>
      <c r="AW279" s="13" t="s">
        <v>32</v>
      </c>
      <c r="AX279" s="13" t="s">
        <v>76</v>
      </c>
      <c r="AY279" s="265" t="s">
        <v>156</v>
      </c>
    </row>
    <row r="280" spans="1:51" s="14" customFormat="1" ht="12">
      <c r="A280" s="14"/>
      <c r="B280" s="266"/>
      <c r="C280" s="267"/>
      <c r="D280" s="257" t="s">
        <v>225</v>
      </c>
      <c r="E280" s="268" t="s">
        <v>1</v>
      </c>
      <c r="F280" s="269" t="s">
        <v>659</v>
      </c>
      <c r="G280" s="267"/>
      <c r="H280" s="270">
        <v>39.092</v>
      </c>
      <c r="I280" s="271"/>
      <c r="J280" s="267"/>
      <c r="K280" s="267"/>
      <c r="L280" s="272"/>
      <c r="M280" s="273"/>
      <c r="N280" s="274"/>
      <c r="O280" s="274"/>
      <c r="P280" s="274"/>
      <c r="Q280" s="274"/>
      <c r="R280" s="274"/>
      <c r="S280" s="274"/>
      <c r="T280" s="275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76" t="s">
        <v>225</v>
      </c>
      <c r="AU280" s="276" t="s">
        <v>169</v>
      </c>
      <c r="AV280" s="14" t="s">
        <v>85</v>
      </c>
      <c r="AW280" s="14" t="s">
        <v>32</v>
      </c>
      <c r="AX280" s="14" t="s">
        <v>76</v>
      </c>
      <c r="AY280" s="276" t="s">
        <v>156</v>
      </c>
    </row>
    <row r="281" spans="1:51" s="14" customFormat="1" ht="12">
      <c r="A281" s="14"/>
      <c r="B281" s="266"/>
      <c r="C281" s="267"/>
      <c r="D281" s="257" t="s">
        <v>225</v>
      </c>
      <c r="E281" s="268" t="s">
        <v>1</v>
      </c>
      <c r="F281" s="269" t="s">
        <v>913</v>
      </c>
      <c r="G281" s="267"/>
      <c r="H281" s="270">
        <v>-0.01</v>
      </c>
      <c r="I281" s="271"/>
      <c r="J281" s="267"/>
      <c r="K281" s="267"/>
      <c r="L281" s="272"/>
      <c r="M281" s="273"/>
      <c r="N281" s="274"/>
      <c r="O281" s="274"/>
      <c r="P281" s="274"/>
      <c r="Q281" s="274"/>
      <c r="R281" s="274"/>
      <c r="S281" s="274"/>
      <c r="T281" s="275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76" t="s">
        <v>225</v>
      </c>
      <c r="AU281" s="276" t="s">
        <v>169</v>
      </c>
      <c r="AV281" s="14" t="s">
        <v>85</v>
      </c>
      <c r="AW281" s="14" t="s">
        <v>32</v>
      </c>
      <c r="AX281" s="14" t="s">
        <v>76</v>
      </c>
      <c r="AY281" s="276" t="s">
        <v>156</v>
      </c>
    </row>
    <row r="282" spans="1:51" s="13" customFormat="1" ht="12">
      <c r="A282" s="13"/>
      <c r="B282" s="255"/>
      <c r="C282" s="256"/>
      <c r="D282" s="257" t="s">
        <v>225</v>
      </c>
      <c r="E282" s="258" t="s">
        <v>1</v>
      </c>
      <c r="F282" s="259" t="s">
        <v>278</v>
      </c>
      <c r="G282" s="256"/>
      <c r="H282" s="258" t="s">
        <v>1</v>
      </c>
      <c r="I282" s="260"/>
      <c r="J282" s="256"/>
      <c r="K282" s="256"/>
      <c r="L282" s="261"/>
      <c r="M282" s="262"/>
      <c r="N282" s="263"/>
      <c r="O282" s="263"/>
      <c r="P282" s="263"/>
      <c r="Q282" s="263"/>
      <c r="R282" s="263"/>
      <c r="S282" s="263"/>
      <c r="T282" s="264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65" t="s">
        <v>225</v>
      </c>
      <c r="AU282" s="265" t="s">
        <v>169</v>
      </c>
      <c r="AV282" s="13" t="s">
        <v>83</v>
      </c>
      <c r="AW282" s="13" t="s">
        <v>32</v>
      </c>
      <c r="AX282" s="13" t="s">
        <v>76</v>
      </c>
      <c r="AY282" s="265" t="s">
        <v>156</v>
      </c>
    </row>
    <row r="283" spans="1:51" s="14" customFormat="1" ht="12">
      <c r="A283" s="14"/>
      <c r="B283" s="266"/>
      <c r="C283" s="267"/>
      <c r="D283" s="257" t="s">
        <v>225</v>
      </c>
      <c r="E283" s="268" t="s">
        <v>1</v>
      </c>
      <c r="F283" s="269" t="s">
        <v>914</v>
      </c>
      <c r="G283" s="267"/>
      <c r="H283" s="270">
        <v>33.292</v>
      </c>
      <c r="I283" s="271"/>
      <c r="J283" s="267"/>
      <c r="K283" s="267"/>
      <c r="L283" s="272"/>
      <c r="M283" s="273"/>
      <c r="N283" s="274"/>
      <c r="O283" s="274"/>
      <c r="P283" s="274"/>
      <c r="Q283" s="274"/>
      <c r="R283" s="274"/>
      <c r="S283" s="274"/>
      <c r="T283" s="275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76" t="s">
        <v>225</v>
      </c>
      <c r="AU283" s="276" t="s">
        <v>169</v>
      </c>
      <c r="AV283" s="14" t="s">
        <v>85</v>
      </c>
      <c r="AW283" s="14" t="s">
        <v>32</v>
      </c>
      <c r="AX283" s="14" t="s">
        <v>76</v>
      </c>
      <c r="AY283" s="276" t="s">
        <v>156</v>
      </c>
    </row>
    <row r="284" spans="1:51" s="13" customFormat="1" ht="12">
      <c r="A284" s="13"/>
      <c r="B284" s="255"/>
      <c r="C284" s="256"/>
      <c r="D284" s="257" t="s">
        <v>225</v>
      </c>
      <c r="E284" s="258" t="s">
        <v>1</v>
      </c>
      <c r="F284" s="259" t="s">
        <v>280</v>
      </c>
      <c r="G284" s="256"/>
      <c r="H284" s="258" t="s">
        <v>1</v>
      </c>
      <c r="I284" s="260"/>
      <c r="J284" s="256"/>
      <c r="K284" s="256"/>
      <c r="L284" s="261"/>
      <c r="M284" s="262"/>
      <c r="N284" s="263"/>
      <c r="O284" s="263"/>
      <c r="P284" s="263"/>
      <c r="Q284" s="263"/>
      <c r="R284" s="263"/>
      <c r="S284" s="263"/>
      <c r="T284" s="264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65" t="s">
        <v>225</v>
      </c>
      <c r="AU284" s="265" t="s">
        <v>169</v>
      </c>
      <c r="AV284" s="13" t="s">
        <v>83</v>
      </c>
      <c r="AW284" s="13" t="s">
        <v>32</v>
      </c>
      <c r="AX284" s="13" t="s">
        <v>76</v>
      </c>
      <c r="AY284" s="265" t="s">
        <v>156</v>
      </c>
    </row>
    <row r="285" spans="1:51" s="14" customFormat="1" ht="12">
      <c r="A285" s="14"/>
      <c r="B285" s="266"/>
      <c r="C285" s="267"/>
      <c r="D285" s="257" t="s">
        <v>225</v>
      </c>
      <c r="E285" s="268" t="s">
        <v>1</v>
      </c>
      <c r="F285" s="269" t="s">
        <v>661</v>
      </c>
      <c r="G285" s="267"/>
      <c r="H285" s="270">
        <v>60.61</v>
      </c>
      <c r="I285" s="271"/>
      <c r="J285" s="267"/>
      <c r="K285" s="267"/>
      <c r="L285" s="272"/>
      <c r="M285" s="273"/>
      <c r="N285" s="274"/>
      <c r="O285" s="274"/>
      <c r="P285" s="274"/>
      <c r="Q285" s="274"/>
      <c r="R285" s="274"/>
      <c r="S285" s="274"/>
      <c r="T285" s="275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76" t="s">
        <v>225</v>
      </c>
      <c r="AU285" s="276" t="s">
        <v>169</v>
      </c>
      <c r="AV285" s="14" t="s">
        <v>85</v>
      </c>
      <c r="AW285" s="14" t="s">
        <v>32</v>
      </c>
      <c r="AX285" s="14" t="s">
        <v>76</v>
      </c>
      <c r="AY285" s="276" t="s">
        <v>156</v>
      </c>
    </row>
    <row r="286" spans="1:51" s="14" customFormat="1" ht="12">
      <c r="A286" s="14"/>
      <c r="B286" s="266"/>
      <c r="C286" s="267"/>
      <c r="D286" s="257" t="s">
        <v>225</v>
      </c>
      <c r="E286" s="268" t="s">
        <v>1</v>
      </c>
      <c r="F286" s="269" t="s">
        <v>884</v>
      </c>
      <c r="G286" s="267"/>
      <c r="H286" s="270">
        <v>-3.2</v>
      </c>
      <c r="I286" s="271"/>
      <c r="J286" s="267"/>
      <c r="K286" s="267"/>
      <c r="L286" s="272"/>
      <c r="M286" s="273"/>
      <c r="N286" s="274"/>
      <c r="O286" s="274"/>
      <c r="P286" s="274"/>
      <c r="Q286" s="274"/>
      <c r="R286" s="274"/>
      <c r="S286" s="274"/>
      <c r="T286" s="275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76" t="s">
        <v>225</v>
      </c>
      <c r="AU286" s="276" t="s">
        <v>169</v>
      </c>
      <c r="AV286" s="14" t="s">
        <v>85</v>
      </c>
      <c r="AW286" s="14" t="s">
        <v>32</v>
      </c>
      <c r="AX286" s="14" t="s">
        <v>76</v>
      </c>
      <c r="AY286" s="276" t="s">
        <v>156</v>
      </c>
    </row>
    <row r="287" spans="1:51" s="15" customFormat="1" ht="12">
      <c r="A287" s="15"/>
      <c r="B287" s="277"/>
      <c r="C287" s="278"/>
      <c r="D287" s="257" t="s">
        <v>225</v>
      </c>
      <c r="E287" s="279" t="s">
        <v>1</v>
      </c>
      <c r="F287" s="280" t="s">
        <v>228</v>
      </c>
      <c r="G287" s="278"/>
      <c r="H287" s="281">
        <v>1302.5669999999998</v>
      </c>
      <c r="I287" s="282"/>
      <c r="J287" s="278"/>
      <c r="K287" s="278"/>
      <c r="L287" s="283"/>
      <c r="M287" s="284"/>
      <c r="N287" s="285"/>
      <c r="O287" s="285"/>
      <c r="P287" s="285"/>
      <c r="Q287" s="285"/>
      <c r="R287" s="285"/>
      <c r="S287" s="285"/>
      <c r="T287" s="286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T287" s="287" t="s">
        <v>225</v>
      </c>
      <c r="AU287" s="287" t="s">
        <v>169</v>
      </c>
      <c r="AV287" s="15" t="s">
        <v>173</v>
      </c>
      <c r="AW287" s="15" t="s">
        <v>32</v>
      </c>
      <c r="AX287" s="15" t="s">
        <v>83</v>
      </c>
      <c r="AY287" s="287" t="s">
        <v>156</v>
      </c>
    </row>
    <row r="288" spans="1:65" s="2" customFormat="1" ht="21.75" customHeight="1">
      <c r="A288" s="39"/>
      <c r="B288" s="40"/>
      <c r="C288" s="227" t="s">
        <v>186</v>
      </c>
      <c r="D288" s="227" t="s">
        <v>159</v>
      </c>
      <c r="E288" s="228" t="s">
        <v>915</v>
      </c>
      <c r="F288" s="229" t="s">
        <v>916</v>
      </c>
      <c r="G288" s="230" t="s">
        <v>237</v>
      </c>
      <c r="H288" s="231">
        <v>442.79</v>
      </c>
      <c r="I288" s="232"/>
      <c r="J288" s="233">
        <f>ROUND(I288*H288,2)</f>
        <v>0</v>
      </c>
      <c r="K288" s="229" t="s">
        <v>218</v>
      </c>
      <c r="L288" s="45"/>
      <c r="M288" s="234" t="s">
        <v>1</v>
      </c>
      <c r="N288" s="235" t="s">
        <v>41</v>
      </c>
      <c r="O288" s="92"/>
      <c r="P288" s="236">
        <f>O288*H288</f>
        <v>0</v>
      </c>
      <c r="Q288" s="236">
        <v>0.00391</v>
      </c>
      <c r="R288" s="236">
        <f>Q288*H288</f>
        <v>1.7313089000000002</v>
      </c>
      <c r="S288" s="236">
        <v>0</v>
      </c>
      <c r="T288" s="237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38" t="s">
        <v>173</v>
      </c>
      <c r="AT288" s="238" t="s">
        <v>159</v>
      </c>
      <c r="AU288" s="238" t="s">
        <v>169</v>
      </c>
      <c r="AY288" s="18" t="s">
        <v>156</v>
      </c>
      <c r="BE288" s="239">
        <f>IF(N288="základní",J288,0)</f>
        <v>0</v>
      </c>
      <c r="BF288" s="239">
        <f>IF(N288="snížená",J288,0)</f>
        <v>0</v>
      </c>
      <c r="BG288" s="239">
        <f>IF(N288="zákl. přenesená",J288,0)</f>
        <v>0</v>
      </c>
      <c r="BH288" s="239">
        <f>IF(N288="sníž. přenesená",J288,0)</f>
        <v>0</v>
      </c>
      <c r="BI288" s="239">
        <f>IF(N288="nulová",J288,0)</f>
        <v>0</v>
      </c>
      <c r="BJ288" s="18" t="s">
        <v>83</v>
      </c>
      <c r="BK288" s="239">
        <f>ROUND(I288*H288,2)</f>
        <v>0</v>
      </c>
      <c r="BL288" s="18" t="s">
        <v>173</v>
      </c>
      <c r="BM288" s="238" t="s">
        <v>917</v>
      </c>
    </row>
    <row r="289" spans="1:51" s="13" customFormat="1" ht="12">
      <c r="A289" s="13"/>
      <c r="B289" s="255"/>
      <c r="C289" s="256"/>
      <c r="D289" s="257" t="s">
        <v>225</v>
      </c>
      <c r="E289" s="258" t="s">
        <v>1</v>
      </c>
      <c r="F289" s="259" t="s">
        <v>866</v>
      </c>
      <c r="G289" s="256"/>
      <c r="H289" s="258" t="s">
        <v>1</v>
      </c>
      <c r="I289" s="260"/>
      <c r="J289" s="256"/>
      <c r="K289" s="256"/>
      <c r="L289" s="261"/>
      <c r="M289" s="262"/>
      <c r="N289" s="263"/>
      <c r="O289" s="263"/>
      <c r="P289" s="263"/>
      <c r="Q289" s="263"/>
      <c r="R289" s="263"/>
      <c r="S289" s="263"/>
      <c r="T289" s="264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65" t="s">
        <v>225</v>
      </c>
      <c r="AU289" s="265" t="s">
        <v>169</v>
      </c>
      <c r="AV289" s="13" t="s">
        <v>83</v>
      </c>
      <c r="AW289" s="13" t="s">
        <v>32</v>
      </c>
      <c r="AX289" s="13" t="s">
        <v>76</v>
      </c>
      <c r="AY289" s="265" t="s">
        <v>156</v>
      </c>
    </row>
    <row r="290" spans="1:51" s="14" customFormat="1" ht="12">
      <c r="A290" s="14"/>
      <c r="B290" s="266"/>
      <c r="C290" s="267"/>
      <c r="D290" s="257" t="s">
        <v>225</v>
      </c>
      <c r="E290" s="268" t="s">
        <v>1</v>
      </c>
      <c r="F290" s="269" t="s">
        <v>867</v>
      </c>
      <c r="G290" s="267"/>
      <c r="H290" s="270">
        <v>93.73</v>
      </c>
      <c r="I290" s="271"/>
      <c r="J290" s="267"/>
      <c r="K290" s="267"/>
      <c r="L290" s="272"/>
      <c r="M290" s="273"/>
      <c r="N290" s="274"/>
      <c r="O290" s="274"/>
      <c r="P290" s="274"/>
      <c r="Q290" s="274"/>
      <c r="R290" s="274"/>
      <c r="S290" s="274"/>
      <c r="T290" s="275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76" t="s">
        <v>225</v>
      </c>
      <c r="AU290" s="276" t="s">
        <v>169</v>
      </c>
      <c r="AV290" s="14" t="s">
        <v>85</v>
      </c>
      <c r="AW290" s="14" t="s">
        <v>32</v>
      </c>
      <c r="AX290" s="14" t="s">
        <v>76</v>
      </c>
      <c r="AY290" s="276" t="s">
        <v>156</v>
      </c>
    </row>
    <row r="291" spans="1:51" s="13" customFormat="1" ht="12">
      <c r="A291" s="13"/>
      <c r="B291" s="255"/>
      <c r="C291" s="256"/>
      <c r="D291" s="257" t="s">
        <v>225</v>
      </c>
      <c r="E291" s="258" t="s">
        <v>1</v>
      </c>
      <c r="F291" s="259" t="s">
        <v>868</v>
      </c>
      <c r="G291" s="256"/>
      <c r="H291" s="258" t="s">
        <v>1</v>
      </c>
      <c r="I291" s="260"/>
      <c r="J291" s="256"/>
      <c r="K291" s="256"/>
      <c r="L291" s="261"/>
      <c r="M291" s="262"/>
      <c r="N291" s="263"/>
      <c r="O291" s="263"/>
      <c r="P291" s="263"/>
      <c r="Q291" s="263"/>
      <c r="R291" s="263"/>
      <c r="S291" s="263"/>
      <c r="T291" s="264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65" t="s">
        <v>225</v>
      </c>
      <c r="AU291" s="265" t="s">
        <v>169</v>
      </c>
      <c r="AV291" s="13" t="s">
        <v>83</v>
      </c>
      <c r="AW291" s="13" t="s">
        <v>32</v>
      </c>
      <c r="AX291" s="13" t="s">
        <v>76</v>
      </c>
      <c r="AY291" s="265" t="s">
        <v>156</v>
      </c>
    </row>
    <row r="292" spans="1:51" s="14" customFormat="1" ht="12">
      <c r="A292" s="14"/>
      <c r="B292" s="266"/>
      <c r="C292" s="267"/>
      <c r="D292" s="257" t="s">
        <v>225</v>
      </c>
      <c r="E292" s="268" t="s">
        <v>1</v>
      </c>
      <c r="F292" s="269" t="s">
        <v>869</v>
      </c>
      <c r="G292" s="267"/>
      <c r="H292" s="270">
        <v>349.06</v>
      </c>
      <c r="I292" s="271"/>
      <c r="J292" s="267"/>
      <c r="K292" s="267"/>
      <c r="L292" s="272"/>
      <c r="M292" s="273"/>
      <c r="N292" s="274"/>
      <c r="O292" s="274"/>
      <c r="P292" s="274"/>
      <c r="Q292" s="274"/>
      <c r="R292" s="274"/>
      <c r="S292" s="274"/>
      <c r="T292" s="275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76" t="s">
        <v>225</v>
      </c>
      <c r="AU292" s="276" t="s">
        <v>169</v>
      </c>
      <c r="AV292" s="14" t="s">
        <v>85</v>
      </c>
      <c r="AW292" s="14" t="s">
        <v>32</v>
      </c>
      <c r="AX292" s="14" t="s">
        <v>76</v>
      </c>
      <c r="AY292" s="276" t="s">
        <v>156</v>
      </c>
    </row>
    <row r="293" spans="1:51" s="15" customFormat="1" ht="12">
      <c r="A293" s="15"/>
      <c r="B293" s="277"/>
      <c r="C293" s="278"/>
      <c r="D293" s="257" t="s">
        <v>225</v>
      </c>
      <c r="E293" s="279" t="s">
        <v>1</v>
      </c>
      <c r="F293" s="280" t="s">
        <v>228</v>
      </c>
      <c r="G293" s="278"/>
      <c r="H293" s="281">
        <v>442.79</v>
      </c>
      <c r="I293" s="282"/>
      <c r="J293" s="278"/>
      <c r="K293" s="278"/>
      <c r="L293" s="283"/>
      <c r="M293" s="284"/>
      <c r="N293" s="285"/>
      <c r="O293" s="285"/>
      <c r="P293" s="285"/>
      <c r="Q293" s="285"/>
      <c r="R293" s="285"/>
      <c r="S293" s="285"/>
      <c r="T293" s="286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T293" s="287" t="s">
        <v>225</v>
      </c>
      <c r="AU293" s="287" t="s">
        <v>169</v>
      </c>
      <c r="AV293" s="15" t="s">
        <v>173</v>
      </c>
      <c r="AW293" s="15" t="s">
        <v>32</v>
      </c>
      <c r="AX293" s="15" t="s">
        <v>83</v>
      </c>
      <c r="AY293" s="287" t="s">
        <v>156</v>
      </c>
    </row>
    <row r="294" spans="1:65" s="2" customFormat="1" ht="33" customHeight="1">
      <c r="A294" s="39"/>
      <c r="B294" s="40"/>
      <c r="C294" s="227" t="s">
        <v>256</v>
      </c>
      <c r="D294" s="227" t="s">
        <v>159</v>
      </c>
      <c r="E294" s="228" t="s">
        <v>918</v>
      </c>
      <c r="F294" s="229" t="s">
        <v>919</v>
      </c>
      <c r="G294" s="230" t="s">
        <v>237</v>
      </c>
      <c r="H294" s="231">
        <v>163.622</v>
      </c>
      <c r="I294" s="232"/>
      <c r="J294" s="233">
        <f>ROUND(I294*H294,2)</f>
        <v>0</v>
      </c>
      <c r="K294" s="229" t="s">
        <v>218</v>
      </c>
      <c r="L294" s="45"/>
      <c r="M294" s="234" t="s">
        <v>1</v>
      </c>
      <c r="N294" s="235" t="s">
        <v>41</v>
      </c>
      <c r="O294" s="92"/>
      <c r="P294" s="236">
        <f>O294*H294</f>
        <v>0</v>
      </c>
      <c r="Q294" s="236">
        <v>0.0154</v>
      </c>
      <c r="R294" s="236">
        <f>Q294*H294</f>
        <v>2.5197788</v>
      </c>
      <c r="S294" s="236">
        <v>0</v>
      </c>
      <c r="T294" s="237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38" t="s">
        <v>173</v>
      </c>
      <c r="AT294" s="238" t="s">
        <v>159</v>
      </c>
      <c r="AU294" s="238" t="s">
        <v>169</v>
      </c>
      <c r="AY294" s="18" t="s">
        <v>156</v>
      </c>
      <c r="BE294" s="239">
        <f>IF(N294="základní",J294,0)</f>
        <v>0</v>
      </c>
      <c r="BF294" s="239">
        <f>IF(N294="snížená",J294,0)</f>
        <v>0</v>
      </c>
      <c r="BG294" s="239">
        <f>IF(N294="zákl. přenesená",J294,0)</f>
        <v>0</v>
      </c>
      <c r="BH294" s="239">
        <f>IF(N294="sníž. přenesená",J294,0)</f>
        <v>0</v>
      </c>
      <c r="BI294" s="239">
        <f>IF(N294="nulová",J294,0)</f>
        <v>0</v>
      </c>
      <c r="BJ294" s="18" t="s">
        <v>83</v>
      </c>
      <c r="BK294" s="239">
        <f>ROUND(I294*H294,2)</f>
        <v>0</v>
      </c>
      <c r="BL294" s="18" t="s">
        <v>173</v>
      </c>
      <c r="BM294" s="238" t="s">
        <v>920</v>
      </c>
    </row>
    <row r="295" spans="1:51" s="13" customFormat="1" ht="12">
      <c r="A295" s="13"/>
      <c r="B295" s="255"/>
      <c r="C295" s="256"/>
      <c r="D295" s="257" t="s">
        <v>225</v>
      </c>
      <c r="E295" s="258" t="s">
        <v>1</v>
      </c>
      <c r="F295" s="259" t="s">
        <v>921</v>
      </c>
      <c r="G295" s="256"/>
      <c r="H295" s="258" t="s">
        <v>1</v>
      </c>
      <c r="I295" s="260"/>
      <c r="J295" s="256"/>
      <c r="K295" s="256"/>
      <c r="L295" s="261"/>
      <c r="M295" s="262"/>
      <c r="N295" s="263"/>
      <c r="O295" s="263"/>
      <c r="P295" s="263"/>
      <c r="Q295" s="263"/>
      <c r="R295" s="263"/>
      <c r="S295" s="263"/>
      <c r="T295" s="264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65" t="s">
        <v>225</v>
      </c>
      <c r="AU295" s="265" t="s">
        <v>169</v>
      </c>
      <c r="AV295" s="13" t="s">
        <v>83</v>
      </c>
      <c r="AW295" s="13" t="s">
        <v>32</v>
      </c>
      <c r="AX295" s="13" t="s">
        <v>76</v>
      </c>
      <c r="AY295" s="265" t="s">
        <v>156</v>
      </c>
    </row>
    <row r="296" spans="1:51" s="14" customFormat="1" ht="12">
      <c r="A296" s="14"/>
      <c r="B296" s="266"/>
      <c r="C296" s="267"/>
      <c r="D296" s="257" t="s">
        <v>225</v>
      </c>
      <c r="E296" s="268" t="s">
        <v>1</v>
      </c>
      <c r="F296" s="269" t="s">
        <v>922</v>
      </c>
      <c r="G296" s="267"/>
      <c r="H296" s="270">
        <v>163.622</v>
      </c>
      <c r="I296" s="271"/>
      <c r="J296" s="267"/>
      <c r="K296" s="267"/>
      <c r="L296" s="272"/>
      <c r="M296" s="273"/>
      <c r="N296" s="274"/>
      <c r="O296" s="274"/>
      <c r="P296" s="274"/>
      <c r="Q296" s="274"/>
      <c r="R296" s="274"/>
      <c r="S296" s="274"/>
      <c r="T296" s="275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76" t="s">
        <v>225</v>
      </c>
      <c r="AU296" s="276" t="s">
        <v>169</v>
      </c>
      <c r="AV296" s="14" t="s">
        <v>85</v>
      </c>
      <c r="AW296" s="14" t="s">
        <v>32</v>
      </c>
      <c r="AX296" s="14" t="s">
        <v>76</v>
      </c>
      <c r="AY296" s="276" t="s">
        <v>156</v>
      </c>
    </row>
    <row r="297" spans="1:51" s="15" customFormat="1" ht="12">
      <c r="A297" s="15"/>
      <c r="B297" s="277"/>
      <c r="C297" s="278"/>
      <c r="D297" s="257" t="s">
        <v>225</v>
      </c>
      <c r="E297" s="279" t="s">
        <v>1</v>
      </c>
      <c r="F297" s="280" t="s">
        <v>228</v>
      </c>
      <c r="G297" s="278"/>
      <c r="H297" s="281">
        <v>163.622</v>
      </c>
      <c r="I297" s="282"/>
      <c r="J297" s="278"/>
      <c r="K297" s="278"/>
      <c r="L297" s="283"/>
      <c r="M297" s="284"/>
      <c r="N297" s="285"/>
      <c r="O297" s="285"/>
      <c r="P297" s="285"/>
      <c r="Q297" s="285"/>
      <c r="R297" s="285"/>
      <c r="S297" s="285"/>
      <c r="T297" s="286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T297" s="287" t="s">
        <v>225</v>
      </c>
      <c r="AU297" s="287" t="s">
        <v>169</v>
      </c>
      <c r="AV297" s="15" t="s">
        <v>173</v>
      </c>
      <c r="AW297" s="15" t="s">
        <v>32</v>
      </c>
      <c r="AX297" s="15" t="s">
        <v>83</v>
      </c>
      <c r="AY297" s="287" t="s">
        <v>156</v>
      </c>
    </row>
    <row r="298" spans="1:65" s="2" customFormat="1" ht="24.15" customHeight="1">
      <c r="A298" s="39"/>
      <c r="B298" s="40"/>
      <c r="C298" s="227" t="s">
        <v>223</v>
      </c>
      <c r="D298" s="227" t="s">
        <v>159</v>
      </c>
      <c r="E298" s="228" t="s">
        <v>923</v>
      </c>
      <c r="F298" s="229" t="s">
        <v>924</v>
      </c>
      <c r="G298" s="230" t="s">
        <v>237</v>
      </c>
      <c r="H298" s="231">
        <v>326.444</v>
      </c>
      <c r="I298" s="232"/>
      <c r="J298" s="233">
        <f>ROUND(I298*H298,2)</f>
        <v>0</v>
      </c>
      <c r="K298" s="229" t="s">
        <v>218</v>
      </c>
      <c r="L298" s="45"/>
      <c r="M298" s="234" t="s">
        <v>1</v>
      </c>
      <c r="N298" s="235" t="s">
        <v>41</v>
      </c>
      <c r="O298" s="92"/>
      <c r="P298" s="236">
        <f>O298*H298</f>
        <v>0</v>
      </c>
      <c r="Q298" s="236">
        <v>0.0079</v>
      </c>
      <c r="R298" s="236">
        <f>Q298*H298</f>
        <v>2.5789076000000004</v>
      </c>
      <c r="S298" s="236">
        <v>0</v>
      </c>
      <c r="T298" s="237">
        <f>S298*H298</f>
        <v>0</v>
      </c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R298" s="238" t="s">
        <v>173</v>
      </c>
      <c r="AT298" s="238" t="s">
        <v>159</v>
      </c>
      <c r="AU298" s="238" t="s">
        <v>169</v>
      </c>
      <c r="AY298" s="18" t="s">
        <v>156</v>
      </c>
      <c r="BE298" s="239">
        <f>IF(N298="základní",J298,0)</f>
        <v>0</v>
      </c>
      <c r="BF298" s="239">
        <f>IF(N298="snížená",J298,0)</f>
        <v>0</v>
      </c>
      <c r="BG298" s="239">
        <f>IF(N298="zákl. přenesená",J298,0)</f>
        <v>0</v>
      </c>
      <c r="BH298" s="239">
        <f>IF(N298="sníž. přenesená",J298,0)</f>
        <v>0</v>
      </c>
      <c r="BI298" s="239">
        <f>IF(N298="nulová",J298,0)</f>
        <v>0</v>
      </c>
      <c r="BJ298" s="18" t="s">
        <v>83</v>
      </c>
      <c r="BK298" s="239">
        <f>ROUND(I298*H298,2)</f>
        <v>0</v>
      </c>
      <c r="BL298" s="18" t="s">
        <v>173</v>
      </c>
      <c r="BM298" s="238" t="s">
        <v>925</v>
      </c>
    </row>
    <row r="299" spans="1:51" s="14" customFormat="1" ht="12">
      <c r="A299" s="14"/>
      <c r="B299" s="266"/>
      <c r="C299" s="267"/>
      <c r="D299" s="257" t="s">
        <v>225</v>
      </c>
      <c r="E299" s="268" t="s">
        <v>1</v>
      </c>
      <c r="F299" s="269" t="s">
        <v>926</v>
      </c>
      <c r="G299" s="267"/>
      <c r="H299" s="270">
        <v>326.444</v>
      </c>
      <c r="I299" s="271"/>
      <c r="J299" s="267"/>
      <c r="K299" s="267"/>
      <c r="L299" s="272"/>
      <c r="M299" s="273"/>
      <c r="N299" s="274"/>
      <c r="O299" s="274"/>
      <c r="P299" s="274"/>
      <c r="Q299" s="274"/>
      <c r="R299" s="274"/>
      <c r="S299" s="274"/>
      <c r="T299" s="275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76" t="s">
        <v>225</v>
      </c>
      <c r="AU299" s="276" t="s">
        <v>169</v>
      </c>
      <c r="AV299" s="14" t="s">
        <v>85</v>
      </c>
      <c r="AW299" s="14" t="s">
        <v>32</v>
      </c>
      <c r="AX299" s="14" t="s">
        <v>76</v>
      </c>
      <c r="AY299" s="276" t="s">
        <v>156</v>
      </c>
    </row>
    <row r="300" spans="1:51" s="15" customFormat="1" ht="12">
      <c r="A300" s="15"/>
      <c r="B300" s="277"/>
      <c r="C300" s="278"/>
      <c r="D300" s="257" t="s">
        <v>225</v>
      </c>
      <c r="E300" s="279" t="s">
        <v>1</v>
      </c>
      <c r="F300" s="280" t="s">
        <v>228</v>
      </c>
      <c r="G300" s="278"/>
      <c r="H300" s="281">
        <v>326.444</v>
      </c>
      <c r="I300" s="282"/>
      <c r="J300" s="278"/>
      <c r="K300" s="278"/>
      <c r="L300" s="283"/>
      <c r="M300" s="284"/>
      <c r="N300" s="285"/>
      <c r="O300" s="285"/>
      <c r="P300" s="285"/>
      <c r="Q300" s="285"/>
      <c r="R300" s="285"/>
      <c r="S300" s="285"/>
      <c r="T300" s="286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T300" s="287" t="s">
        <v>225</v>
      </c>
      <c r="AU300" s="287" t="s">
        <v>169</v>
      </c>
      <c r="AV300" s="15" t="s">
        <v>173</v>
      </c>
      <c r="AW300" s="15" t="s">
        <v>32</v>
      </c>
      <c r="AX300" s="15" t="s">
        <v>83</v>
      </c>
      <c r="AY300" s="287" t="s">
        <v>156</v>
      </c>
    </row>
    <row r="301" spans="1:65" s="2" customFormat="1" ht="24.15" customHeight="1">
      <c r="A301" s="39"/>
      <c r="B301" s="40"/>
      <c r="C301" s="227" t="s">
        <v>247</v>
      </c>
      <c r="D301" s="227" t="s">
        <v>159</v>
      </c>
      <c r="E301" s="228" t="s">
        <v>927</v>
      </c>
      <c r="F301" s="229" t="s">
        <v>928</v>
      </c>
      <c r="G301" s="230" t="s">
        <v>217</v>
      </c>
      <c r="H301" s="231">
        <v>20</v>
      </c>
      <c r="I301" s="232"/>
      <c r="J301" s="233">
        <f>ROUND(I301*H301,2)</f>
        <v>0</v>
      </c>
      <c r="K301" s="229" t="s">
        <v>218</v>
      </c>
      <c r="L301" s="45"/>
      <c r="M301" s="234" t="s">
        <v>1</v>
      </c>
      <c r="N301" s="235" t="s">
        <v>41</v>
      </c>
      <c r="O301" s="92"/>
      <c r="P301" s="236">
        <f>O301*H301</f>
        <v>0</v>
      </c>
      <c r="Q301" s="236">
        <v>0.0382</v>
      </c>
      <c r="R301" s="236">
        <f>Q301*H301</f>
        <v>0.764</v>
      </c>
      <c r="S301" s="236">
        <v>0</v>
      </c>
      <c r="T301" s="237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38" t="s">
        <v>173</v>
      </c>
      <c r="AT301" s="238" t="s">
        <v>159</v>
      </c>
      <c r="AU301" s="238" t="s">
        <v>169</v>
      </c>
      <c r="AY301" s="18" t="s">
        <v>156</v>
      </c>
      <c r="BE301" s="239">
        <f>IF(N301="základní",J301,0)</f>
        <v>0</v>
      </c>
      <c r="BF301" s="239">
        <f>IF(N301="snížená",J301,0)</f>
        <v>0</v>
      </c>
      <c r="BG301" s="239">
        <f>IF(N301="zákl. přenesená",J301,0)</f>
        <v>0</v>
      </c>
      <c r="BH301" s="239">
        <f>IF(N301="sníž. přenesená",J301,0)</f>
        <v>0</v>
      </c>
      <c r="BI301" s="239">
        <f>IF(N301="nulová",J301,0)</f>
        <v>0</v>
      </c>
      <c r="BJ301" s="18" t="s">
        <v>83</v>
      </c>
      <c r="BK301" s="239">
        <f>ROUND(I301*H301,2)</f>
        <v>0</v>
      </c>
      <c r="BL301" s="18" t="s">
        <v>173</v>
      </c>
      <c r="BM301" s="238" t="s">
        <v>929</v>
      </c>
    </row>
    <row r="302" spans="1:51" s="13" customFormat="1" ht="12">
      <c r="A302" s="13"/>
      <c r="B302" s="255"/>
      <c r="C302" s="256"/>
      <c r="D302" s="257" t="s">
        <v>225</v>
      </c>
      <c r="E302" s="258" t="s">
        <v>1</v>
      </c>
      <c r="F302" s="259" t="s">
        <v>930</v>
      </c>
      <c r="G302" s="256"/>
      <c r="H302" s="258" t="s">
        <v>1</v>
      </c>
      <c r="I302" s="260"/>
      <c r="J302" s="256"/>
      <c r="K302" s="256"/>
      <c r="L302" s="261"/>
      <c r="M302" s="262"/>
      <c r="N302" s="263"/>
      <c r="O302" s="263"/>
      <c r="P302" s="263"/>
      <c r="Q302" s="263"/>
      <c r="R302" s="263"/>
      <c r="S302" s="263"/>
      <c r="T302" s="264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65" t="s">
        <v>225</v>
      </c>
      <c r="AU302" s="265" t="s">
        <v>169</v>
      </c>
      <c r="AV302" s="13" t="s">
        <v>83</v>
      </c>
      <c r="AW302" s="13" t="s">
        <v>32</v>
      </c>
      <c r="AX302" s="13" t="s">
        <v>76</v>
      </c>
      <c r="AY302" s="265" t="s">
        <v>156</v>
      </c>
    </row>
    <row r="303" spans="1:51" s="14" customFormat="1" ht="12">
      <c r="A303" s="14"/>
      <c r="B303" s="266"/>
      <c r="C303" s="267"/>
      <c r="D303" s="257" t="s">
        <v>225</v>
      </c>
      <c r="E303" s="268" t="s">
        <v>1</v>
      </c>
      <c r="F303" s="269" t="s">
        <v>931</v>
      </c>
      <c r="G303" s="267"/>
      <c r="H303" s="270">
        <v>6</v>
      </c>
      <c r="I303" s="271"/>
      <c r="J303" s="267"/>
      <c r="K303" s="267"/>
      <c r="L303" s="272"/>
      <c r="M303" s="273"/>
      <c r="N303" s="274"/>
      <c r="O303" s="274"/>
      <c r="P303" s="274"/>
      <c r="Q303" s="274"/>
      <c r="R303" s="274"/>
      <c r="S303" s="274"/>
      <c r="T303" s="275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76" t="s">
        <v>225</v>
      </c>
      <c r="AU303" s="276" t="s">
        <v>169</v>
      </c>
      <c r="AV303" s="14" t="s">
        <v>85</v>
      </c>
      <c r="AW303" s="14" t="s">
        <v>32</v>
      </c>
      <c r="AX303" s="14" t="s">
        <v>76</v>
      </c>
      <c r="AY303" s="276" t="s">
        <v>156</v>
      </c>
    </row>
    <row r="304" spans="1:51" s="14" customFormat="1" ht="12">
      <c r="A304" s="14"/>
      <c r="B304" s="266"/>
      <c r="C304" s="267"/>
      <c r="D304" s="257" t="s">
        <v>225</v>
      </c>
      <c r="E304" s="268" t="s">
        <v>1</v>
      </c>
      <c r="F304" s="269" t="s">
        <v>932</v>
      </c>
      <c r="G304" s="267"/>
      <c r="H304" s="270">
        <v>14</v>
      </c>
      <c r="I304" s="271"/>
      <c r="J304" s="267"/>
      <c r="K304" s="267"/>
      <c r="L304" s="272"/>
      <c r="M304" s="273"/>
      <c r="N304" s="274"/>
      <c r="O304" s="274"/>
      <c r="P304" s="274"/>
      <c r="Q304" s="274"/>
      <c r="R304" s="274"/>
      <c r="S304" s="274"/>
      <c r="T304" s="275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76" t="s">
        <v>225</v>
      </c>
      <c r="AU304" s="276" t="s">
        <v>169</v>
      </c>
      <c r="AV304" s="14" t="s">
        <v>85</v>
      </c>
      <c r="AW304" s="14" t="s">
        <v>32</v>
      </c>
      <c r="AX304" s="14" t="s">
        <v>76</v>
      </c>
      <c r="AY304" s="276" t="s">
        <v>156</v>
      </c>
    </row>
    <row r="305" spans="1:51" s="15" customFormat="1" ht="12">
      <c r="A305" s="15"/>
      <c r="B305" s="277"/>
      <c r="C305" s="278"/>
      <c r="D305" s="257" t="s">
        <v>225</v>
      </c>
      <c r="E305" s="279" t="s">
        <v>1</v>
      </c>
      <c r="F305" s="280" t="s">
        <v>228</v>
      </c>
      <c r="G305" s="278"/>
      <c r="H305" s="281">
        <v>20</v>
      </c>
      <c r="I305" s="282"/>
      <c r="J305" s="278"/>
      <c r="K305" s="278"/>
      <c r="L305" s="283"/>
      <c r="M305" s="284"/>
      <c r="N305" s="285"/>
      <c r="O305" s="285"/>
      <c r="P305" s="285"/>
      <c r="Q305" s="285"/>
      <c r="R305" s="285"/>
      <c r="S305" s="285"/>
      <c r="T305" s="286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T305" s="287" t="s">
        <v>225</v>
      </c>
      <c r="AU305" s="287" t="s">
        <v>169</v>
      </c>
      <c r="AV305" s="15" t="s">
        <v>173</v>
      </c>
      <c r="AW305" s="15" t="s">
        <v>32</v>
      </c>
      <c r="AX305" s="15" t="s">
        <v>83</v>
      </c>
      <c r="AY305" s="287" t="s">
        <v>156</v>
      </c>
    </row>
    <row r="306" spans="1:65" s="2" customFormat="1" ht="24.15" customHeight="1">
      <c r="A306" s="39"/>
      <c r="B306" s="40"/>
      <c r="C306" s="227" t="s">
        <v>120</v>
      </c>
      <c r="D306" s="227" t="s">
        <v>159</v>
      </c>
      <c r="E306" s="228" t="s">
        <v>235</v>
      </c>
      <c r="F306" s="229" t="s">
        <v>236</v>
      </c>
      <c r="G306" s="230" t="s">
        <v>237</v>
      </c>
      <c r="H306" s="231">
        <v>130.159</v>
      </c>
      <c r="I306" s="232"/>
      <c r="J306" s="233">
        <f>ROUND(I306*H306,2)</f>
        <v>0</v>
      </c>
      <c r="K306" s="229" t="s">
        <v>218</v>
      </c>
      <c r="L306" s="45"/>
      <c r="M306" s="234" t="s">
        <v>1</v>
      </c>
      <c r="N306" s="235" t="s">
        <v>41</v>
      </c>
      <c r="O306" s="92"/>
      <c r="P306" s="236">
        <f>O306*H306</f>
        <v>0</v>
      </c>
      <c r="Q306" s="236">
        <v>0</v>
      </c>
      <c r="R306" s="236">
        <f>Q306*H306</f>
        <v>0</v>
      </c>
      <c r="S306" s="236">
        <v>0</v>
      </c>
      <c r="T306" s="237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38" t="s">
        <v>173</v>
      </c>
      <c r="AT306" s="238" t="s">
        <v>159</v>
      </c>
      <c r="AU306" s="238" t="s">
        <v>169</v>
      </c>
      <c r="AY306" s="18" t="s">
        <v>156</v>
      </c>
      <c r="BE306" s="239">
        <f>IF(N306="základní",J306,0)</f>
        <v>0</v>
      </c>
      <c r="BF306" s="239">
        <f>IF(N306="snížená",J306,0)</f>
        <v>0</v>
      </c>
      <c r="BG306" s="239">
        <f>IF(N306="zákl. přenesená",J306,0)</f>
        <v>0</v>
      </c>
      <c r="BH306" s="239">
        <f>IF(N306="sníž. přenesená",J306,0)</f>
        <v>0</v>
      </c>
      <c r="BI306" s="239">
        <f>IF(N306="nulová",J306,0)</f>
        <v>0</v>
      </c>
      <c r="BJ306" s="18" t="s">
        <v>83</v>
      </c>
      <c r="BK306" s="239">
        <f>ROUND(I306*H306,2)</f>
        <v>0</v>
      </c>
      <c r="BL306" s="18" t="s">
        <v>173</v>
      </c>
      <c r="BM306" s="238" t="s">
        <v>933</v>
      </c>
    </row>
    <row r="307" spans="1:51" s="13" customFormat="1" ht="12">
      <c r="A307" s="13"/>
      <c r="B307" s="255"/>
      <c r="C307" s="256"/>
      <c r="D307" s="257" t="s">
        <v>225</v>
      </c>
      <c r="E307" s="258" t="s">
        <v>1</v>
      </c>
      <c r="F307" s="259" t="s">
        <v>934</v>
      </c>
      <c r="G307" s="256"/>
      <c r="H307" s="258" t="s">
        <v>1</v>
      </c>
      <c r="I307" s="260"/>
      <c r="J307" s="256"/>
      <c r="K307" s="256"/>
      <c r="L307" s="261"/>
      <c r="M307" s="262"/>
      <c r="N307" s="263"/>
      <c r="O307" s="263"/>
      <c r="P307" s="263"/>
      <c r="Q307" s="263"/>
      <c r="R307" s="263"/>
      <c r="S307" s="263"/>
      <c r="T307" s="264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65" t="s">
        <v>225</v>
      </c>
      <c r="AU307" s="265" t="s">
        <v>169</v>
      </c>
      <c r="AV307" s="13" t="s">
        <v>83</v>
      </c>
      <c r="AW307" s="13" t="s">
        <v>32</v>
      </c>
      <c r="AX307" s="13" t="s">
        <v>76</v>
      </c>
      <c r="AY307" s="265" t="s">
        <v>156</v>
      </c>
    </row>
    <row r="308" spans="1:51" s="14" customFormat="1" ht="12">
      <c r="A308" s="14"/>
      <c r="B308" s="266"/>
      <c r="C308" s="267"/>
      <c r="D308" s="257" t="s">
        <v>225</v>
      </c>
      <c r="E308" s="268" t="s">
        <v>1</v>
      </c>
      <c r="F308" s="269" t="s">
        <v>935</v>
      </c>
      <c r="G308" s="267"/>
      <c r="H308" s="270">
        <v>86.4</v>
      </c>
      <c r="I308" s="271"/>
      <c r="J308" s="267"/>
      <c r="K308" s="267"/>
      <c r="L308" s="272"/>
      <c r="M308" s="273"/>
      <c r="N308" s="274"/>
      <c r="O308" s="274"/>
      <c r="P308" s="274"/>
      <c r="Q308" s="274"/>
      <c r="R308" s="274"/>
      <c r="S308" s="274"/>
      <c r="T308" s="275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76" t="s">
        <v>225</v>
      </c>
      <c r="AU308" s="276" t="s">
        <v>169</v>
      </c>
      <c r="AV308" s="14" t="s">
        <v>85</v>
      </c>
      <c r="AW308" s="14" t="s">
        <v>32</v>
      </c>
      <c r="AX308" s="14" t="s">
        <v>76</v>
      </c>
      <c r="AY308" s="276" t="s">
        <v>156</v>
      </c>
    </row>
    <row r="309" spans="1:51" s="14" customFormat="1" ht="12">
      <c r="A309" s="14"/>
      <c r="B309" s="266"/>
      <c r="C309" s="267"/>
      <c r="D309" s="257" t="s">
        <v>225</v>
      </c>
      <c r="E309" s="268" t="s">
        <v>1</v>
      </c>
      <c r="F309" s="269" t="s">
        <v>936</v>
      </c>
      <c r="G309" s="267"/>
      <c r="H309" s="270">
        <v>4.86</v>
      </c>
      <c r="I309" s="271"/>
      <c r="J309" s="267"/>
      <c r="K309" s="267"/>
      <c r="L309" s="272"/>
      <c r="M309" s="273"/>
      <c r="N309" s="274"/>
      <c r="O309" s="274"/>
      <c r="P309" s="274"/>
      <c r="Q309" s="274"/>
      <c r="R309" s="274"/>
      <c r="S309" s="274"/>
      <c r="T309" s="275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76" t="s">
        <v>225</v>
      </c>
      <c r="AU309" s="276" t="s">
        <v>169</v>
      </c>
      <c r="AV309" s="14" t="s">
        <v>85</v>
      </c>
      <c r="AW309" s="14" t="s">
        <v>32</v>
      </c>
      <c r="AX309" s="14" t="s">
        <v>76</v>
      </c>
      <c r="AY309" s="276" t="s">
        <v>156</v>
      </c>
    </row>
    <row r="310" spans="1:51" s="14" customFormat="1" ht="12">
      <c r="A310" s="14"/>
      <c r="B310" s="266"/>
      <c r="C310" s="267"/>
      <c r="D310" s="257" t="s">
        <v>225</v>
      </c>
      <c r="E310" s="268" t="s">
        <v>1</v>
      </c>
      <c r="F310" s="269" t="s">
        <v>937</v>
      </c>
      <c r="G310" s="267"/>
      <c r="H310" s="270">
        <v>1.08</v>
      </c>
      <c r="I310" s="271"/>
      <c r="J310" s="267"/>
      <c r="K310" s="267"/>
      <c r="L310" s="272"/>
      <c r="M310" s="273"/>
      <c r="N310" s="274"/>
      <c r="O310" s="274"/>
      <c r="P310" s="274"/>
      <c r="Q310" s="274"/>
      <c r="R310" s="274"/>
      <c r="S310" s="274"/>
      <c r="T310" s="275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76" t="s">
        <v>225</v>
      </c>
      <c r="AU310" s="276" t="s">
        <v>169</v>
      </c>
      <c r="AV310" s="14" t="s">
        <v>85</v>
      </c>
      <c r="AW310" s="14" t="s">
        <v>32</v>
      </c>
      <c r="AX310" s="14" t="s">
        <v>76</v>
      </c>
      <c r="AY310" s="276" t="s">
        <v>156</v>
      </c>
    </row>
    <row r="311" spans="1:51" s="14" customFormat="1" ht="12">
      <c r="A311" s="14"/>
      <c r="B311" s="266"/>
      <c r="C311" s="267"/>
      <c r="D311" s="257" t="s">
        <v>225</v>
      </c>
      <c r="E311" s="268" t="s">
        <v>1</v>
      </c>
      <c r="F311" s="269" t="s">
        <v>937</v>
      </c>
      <c r="G311" s="267"/>
      <c r="H311" s="270">
        <v>1.08</v>
      </c>
      <c r="I311" s="271"/>
      <c r="J311" s="267"/>
      <c r="K311" s="267"/>
      <c r="L311" s="272"/>
      <c r="M311" s="273"/>
      <c r="N311" s="274"/>
      <c r="O311" s="274"/>
      <c r="P311" s="274"/>
      <c r="Q311" s="274"/>
      <c r="R311" s="274"/>
      <c r="S311" s="274"/>
      <c r="T311" s="275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76" t="s">
        <v>225</v>
      </c>
      <c r="AU311" s="276" t="s">
        <v>169</v>
      </c>
      <c r="AV311" s="14" t="s">
        <v>85</v>
      </c>
      <c r="AW311" s="14" t="s">
        <v>32</v>
      </c>
      <c r="AX311" s="14" t="s">
        <v>76</v>
      </c>
      <c r="AY311" s="276" t="s">
        <v>156</v>
      </c>
    </row>
    <row r="312" spans="1:51" s="14" customFormat="1" ht="12">
      <c r="A312" s="14"/>
      <c r="B312" s="266"/>
      <c r="C312" s="267"/>
      <c r="D312" s="257" t="s">
        <v>225</v>
      </c>
      <c r="E312" s="268" t="s">
        <v>1</v>
      </c>
      <c r="F312" s="269" t="s">
        <v>938</v>
      </c>
      <c r="G312" s="267"/>
      <c r="H312" s="270">
        <v>2.16</v>
      </c>
      <c r="I312" s="271"/>
      <c r="J312" s="267"/>
      <c r="K312" s="267"/>
      <c r="L312" s="272"/>
      <c r="M312" s="273"/>
      <c r="N312" s="274"/>
      <c r="O312" s="274"/>
      <c r="P312" s="274"/>
      <c r="Q312" s="274"/>
      <c r="R312" s="274"/>
      <c r="S312" s="274"/>
      <c r="T312" s="275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76" t="s">
        <v>225</v>
      </c>
      <c r="AU312" s="276" t="s">
        <v>169</v>
      </c>
      <c r="AV312" s="14" t="s">
        <v>85</v>
      </c>
      <c r="AW312" s="14" t="s">
        <v>32</v>
      </c>
      <c r="AX312" s="14" t="s">
        <v>76</v>
      </c>
      <c r="AY312" s="276" t="s">
        <v>156</v>
      </c>
    </row>
    <row r="313" spans="1:51" s="14" customFormat="1" ht="12">
      <c r="A313" s="14"/>
      <c r="B313" s="266"/>
      <c r="C313" s="267"/>
      <c r="D313" s="257" t="s">
        <v>225</v>
      </c>
      <c r="E313" s="268" t="s">
        <v>1</v>
      </c>
      <c r="F313" s="269" t="s">
        <v>939</v>
      </c>
      <c r="G313" s="267"/>
      <c r="H313" s="270">
        <v>2.7</v>
      </c>
      <c r="I313" s="271"/>
      <c r="J313" s="267"/>
      <c r="K313" s="267"/>
      <c r="L313" s="272"/>
      <c r="M313" s="273"/>
      <c r="N313" s="274"/>
      <c r="O313" s="274"/>
      <c r="P313" s="274"/>
      <c r="Q313" s="274"/>
      <c r="R313" s="274"/>
      <c r="S313" s="274"/>
      <c r="T313" s="275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76" t="s">
        <v>225</v>
      </c>
      <c r="AU313" s="276" t="s">
        <v>169</v>
      </c>
      <c r="AV313" s="14" t="s">
        <v>85</v>
      </c>
      <c r="AW313" s="14" t="s">
        <v>32</v>
      </c>
      <c r="AX313" s="14" t="s">
        <v>76</v>
      </c>
      <c r="AY313" s="276" t="s">
        <v>156</v>
      </c>
    </row>
    <row r="314" spans="1:51" s="14" customFormat="1" ht="12">
      <c r="A314" s="14"/>
      <c r="B314" s="266"/>
      <c r="C314" s="267"/>
      <c r="D314" s="257" t="s">
        <v>225</v>
      </c>
      <c r="E314" s="268" t="s">
        <v>1</v>
      </c>
      <c r="F314" s="269" t="s">
        <v>940</v>
      </c>
      <c r="G314" s="267"/>
      <c r="H314" s="270">
        <v>0.72</v>
      </c>
      <c r="I314" s="271"/>
      <c r="J314" s="267"/>
      <c r="K314" s="267"/>
      <c r="L314" s="272"/>
      <c r="M314" s="273"/>
      <c r="N314" s="274"/>
      <c r="O314" s="274"/>
      <c r="P314" s="274"/>
      <c r="Q314" s="274"/>
      <c r="R314" s="274"/>
      <c r="S314" s="274"/>
      <c r="T314" s="275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76" t="s">
        <v>225</v>
      </c>
      <c r="AU314" s="276" t="s">
        <v>169</v>
      </c>
      <c r="AV314" s="14" t="s">
        <v>85</v>
      </c>
      <c r="AW314" s="14" t="s">
        <v>32</v>
      </c>
      <c r="AX314" s="14" t="s">
        <v>76</v>
      </c>
      <c r="AY314" s="276" t="s">
        <v>156</v>
      </c>
    </row>
    <row r="315" spans="1:51" s="14" customFormat="1" ht="12">
      <c r="A315" s="14"/>
      <c r="B315" s="266"/>
      <c r="C315" s="267"/>
      <c r="D315" s="257" t="s">
        <v>225</v>
      </c>
      <c r="E315" s="268" t="s">
        <v>1</v>
      </c>
      <c r="F315" s="269" t="s">
        <v>941</v>
      </c>
      <c r="G315" s="267"/>
      <c r="H315" s="270">
        <v>2.34</v>
      </c>
      <c r="I315" s="271"/>
      <c r="J315" s="267"/>
      <c r="K315" s="267"/>
      <c r="L315" s="272"/>
      <c r="M315" s="273"/>
      <c r="N315" s="274"/>
      <c r="O315" s="274"/>
      <c r="P315" s="274"/>
      <c r="Q315" s="274"/>
      <c r="R315" s="274"/>
      <c r="S315" s="274"/>
      <c r="T315" s="275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76" t="s">
        <v>225</v>
      </c>
      <c r="AU315" s="276" t="s">
        <v>169</v>
      </c>
      <c r="AV315" s="14" t="s">
        <v>85</v>
      </c>
      <c r="AW315" s="14" t="s">
        <v>32</v>
      </c>
      <c r="AX315" s="14" t="s">
        <v>76</v>
      </c>
      <c r="AY315" s="276" t="s">
        <v>156</v>
      </c>
    </row>
    <row r="316" spans="1:51" s="14" customFormat="1" ht="12">
      <c r="A316" s="14"/>
      <c r="B316" s="266"/>
      <c r="C316" s="267"/>
      <c r="D316" s="257" t="s">
        <v>225</v>
      </c>
      <c r="E316" s="268" t="s">
        <v>1</v>
      </c>
      <c r="F316" s="269" t="s">
        <v>942</v>
      </c>
      <c r="G316" s="267"/>
      <c r="H316" s="270">
        <v>1.62</v>
      </c>
      <c r="I316" s="271"/>
      <c r="J316" s="267"/>
      <c r="K316" s="267"/>
      <c r="L316" s="272"/>
      <c r="M316" s="273"/>
      <c r="N316" s="274"/>
      <c r="O316" s="274"/>
      <c r="P316" s="274"/>
      <c r="Q316" s="274"/>
      <c r="R316" s="274"/>
      <c r="S316" s="274"/>
      <c r="T316" s="275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76" t="s">
        <v>225</v>
      </c>
      <c r="AU316" s="276" t="s">
        <v>169</v>
      </c>
      <c r="AV316" s="14" t="s">
        <v>85</v>
      </c>
      <c r="AW316" s="14" t="s">
        <v>32</v>
      </c>
      <c r="AX316" s="14" t="s">
        <v>76</v>
      </c>
      <c r="AY316" s="276" t="s">
        <v>156</v>
      </c>
    </row>
    <row r="317" spans="1:51" s="14" customFormat="1" ht="12">
      <c r="A317" s="14"/>
      <c r="B317" s="266"/>
      <c r="C317" s="267"/>
      <c r="D317" s="257" t="s">
        <v>225</v>
      </c>
      <c r="E317" s="268" t="s">
        <v>1</v>
      </c>
      <c r="F317" s="269" t="s">
        <v>943</v>
      </c>
      <c r="G317" s="267"/>
      <c r="H317" s="270">
        <v>1.44</v>
      </c>
      <c r="I317" s="271"/>
      <c r="J317" s="267"/>
      <c r="K317" s="267"/>
      <c r="L317" s="272"/>
      <c r="M317" s="273"/>
      <c r="N317" s="274"/>
      <c r="O317" s="274"/>
      <c r="P317" s="274"/>
      <c r="Q317" s="274"/>
      <c r="R317" s="274"/>
      <c r="S317" s="274"/>
      <c r="T317" s="275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76" t="s">
        <v>225</v>
      </c>
      <c r="AU317" s="276" t="s">
        <v>169</v>
      </c>
      <c r="AV317" s="14" t="s">
        <v>85</v>
      </c>
      <c r="AW317" s="14" t="s">
        <v>32</v>
      </c>
      <c r="AX317" s="14" t="s">
        <v>76</v>
      </c>
      <c r="AY317" s="276" t="s">
        <v>156</v>
      </c>
    </row>
    <row r="318" spans="1:51" s="14" customFormat="1" ht="12">
      <c r="A318" s="14"/>
      <c r="B318" s="266"/>
      <c r="C318" s="267"/>
      <c r="D318" s="257" t="s">
        <v>225</v>
      </c>
      <c r="E318" s="268" t="s">
        <v>1</v>
      </c>
      <c r="F318" s="269" t="s">
        <v>937</v>
      </c>
      <c r="G318" s="267"/>
      <c r="H318" s="270">
        <v>1.08</v>
      </c>
      <c r="I318" s="271"/>
      <c r="J318" s="267"/>
      <c r="K318" s="267"/>
      <c r="L318" s="272"/>
      <c r="M318" s="273"/>
      <c r="N318" s="274"/>
      <c r="O318" s="274"/>
      <c r="P318" s="274"/>
      <c r="Q318" s="274"/>
      <c r="R318" s="274"/>
      <c r="S318" s="274"/>
      <c r="T318" s="275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76" t="s">
        <v>225</v>
      </c>
      <c r="AU318" s="276" t="s">
        <v>169</v>
      </c>
      <c r="AV318" s="14" t="s">
        <v>85</v>
      </c>
      <c r="AW318" s="14" t="s">
        <v>32</v>
      </c>
      <c r="AX318" s="14" t="s">
        <v>76</v>
      </c>
      <c r="AY318" s="276" t="s">
        <v>156</v>
      </c>
    </row>
    <row r="319" spans="1:51" s="14" customFormat="1" ht="12">
      <c r="A319" s="14"/>
      <c r="B319" s="266"/>
      <c r="C319" s="267"/>
      <c r="D319" s="257" t="s">
        <v>225</v>
      </c>
      <c r="E319" s="268" t="s">
        <v>1</v>
      </c>
      <c r="F319" s="269" t="s">
        <v>944</v>
      </c>
      <c r="G319" s="267"/>
      <c r="H319" s="270">
        <v>6.795</v>
      </c>
      <c r="I319" s="271"/>
      <c r="J319" s="267"/>
      <c r="K319" s="267"/>
      <c r="L319" s="272"/>
      <c r="M319" s="273"/>
      <c r="N319" s="274"/>
      <c r="O319" s="274"/>
      <c r="P319" s="274"/>
      <c r="Q319" s="274"/>
      <c r="R319" s="274"/>
      <c r="S319" s="274"/>
      <c r="T319" s="275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76" t="s">
        <v>225</v>
      </c>
      <c r="AU319" s="276" t="s">
        <v>169</v>
      </c>
      <c r="AV319" s="14" t="s">
        <v>85</v>
      </c>
      <c r="AW319" s="14" t="s">
        <v>32</v>
      </c>
      <c r="AX319" s="14" t="s">
        <v>76</v>
      </c>
      <c r="AY319" s="276" t="s">
        <v>156</v>
      </c>
    </row>
    <row r="320" spans="1:51" s="14" customFormat="1" ht="12">
      <c r="A320" s="14"/>
      <c r="B320" s="266"/>
      <c r="C320" s="267"/>
      <c r="D320" s="257" t="s">
        <v>225</v>
      </c>
      <c r="E320" s="268" t="s">
        <v>1</v>
      </c>
      <c r="F320" s="269" t="s">
        <v>945</v>
      </c>
      <c r="G320" s="267"/>
      <c r="H320" s="270">
        <v>4.05</v>
      </c>
      <c r="I320" s="271"/>
      <c r="J320" s="267"/>
      <c r="K320" s="267"/>
      <c r="L320" s="272"/>
      <c r="M320" s="273"/>
      <c r="N320" s="274"/>
      <c r="O320" s="274"/>
      <c r="P320" s="274"/>
      <c r="Q320" s="274"/>
      <c r="R320" s="274"/>
      <c r="S320" s="274"/>
      <c r="T320" s="275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76" t="s">
        <v>225</v>
      </c>
      <c r="AU320" s="276" t="s">
        <v>169</v>
      </c>
      <c r="AV320" s="14" t="s">
        <v>85</v>
      </c>
      <c r="AW320" s="14" t="s">
        <v>32</v>
      </c>
      <c r="AX320" s="14" t="s">
        <v>76</v>
      </c>
      <c r="AY320" s="276" t="s">
        <v>156</v>
      </c>
    </row>
    <row r="321" spans="1:51" s="14" customFormat="1" ht="12">
      <c r="A321" s="14"/>
      <c r="B321" s="266"/>
      <c r="C321" s="267"/>
      <c r="D321" s="257" t="s">
        <v>225</v>
      </c>
      <c r="E321" s="268" t="s">
        <v>1</v>
      </c>
      <c r="F321" s="269" t="s">
        <v>946</v>
      </c>
      <c r="G321" s="267"/>
      <c r="H321" s="270">
        <v>5.255</v>
      </c>
      <c r="I321" s="271"/>
      <c r="J321" s="267"/>
      <c r="K321" s="267"/>
      <c r="L321" s="272"/>
      <c r="M321" s="273"/>
      <c r="N321" s="274"/>
      <c r="O321" s="274"/>
      <c r="P321" s="274"/>
      <c r="Q321" s="274"/>
      <c r="R321" s="274"/>
      <c r="S321" s="274"/>
      <c r="T321" s="275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76" t="s">
        <v>225</v>
      </c>
      <c r="AU321" s="276" t="s">
        <v>169</v>
      </c>
      <c r="AV321" s="14" t="s">
        <v>85</v>
      </c>
      <c r="AW321" s="14" t="s">
        <v>32</v>
      </c>
      <c r="AX321" s="14" t="s">
        <v>76</v>
      </c>
      <c r="AY321" s="276" t="s">
        <v>156</v>
      </c>
    </row>
    <row r="322" spans="1:51" s="14" customFormat="1" ht="12">
      <c r="A322" s="14"/>
      <c r="B322" s="266"/>
      <c r="C322" s="267"/>
      <c r="D322" s="257" t="s">
        <v>225</v>
      </c>
      <c r="E322" s="268" t="s">
        <v>1</v>
      </c>
      <c r="F322" s="269" t="s">
        <v>947</v>
      </c>
      <c r="G322" s="267"/>
      <c r="H322" s="270">
        <v>1.919</v>
      </c>
      <c r="I322" s="271"/>
      <c r="J322" s="267"/>
      <c r="K322" s="267"/>
      <c r="L322" s="272"/>
      <c r="M322" s="273"/>
      <c r="N322" s="274"/>
      <c r="O322" s="274"/>
      <c r="P322" s="274"/>
      <c r="Q322" s="274"/>
      <c r="R322" s="274"/>
      <c r="S322" s="274"/>
      <c r="T322" s="275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76" t="s">
        <v>225</v>
      </c>
      <c r="AU322" s="276" t="s">
        <v>169</v>
      </c>
      <c r="AV322" s="14" t="s">
        <v>85</v>
      </c>
      <c r="AW322" s="14" t="s">
        <v>32</v>
      </c>
      <c r="AX322" s="14" t="s">
        <v>76</v>
      </c>
      <c r="AY322" s="276" t="s">
        <v>156</v>
      </c>
    </row>
    <row r="323" spans="1:51" s="14" customFormat="1" ht="12">
      <c r="A323" s="14"/>
      <c r="B323" s="266"/>
      <c r="C323" s="267"/>
      <c r="D323" s="257" t="s">
        <v>225</v>
      </c>
      <c r="E323" s="268" t="s">
        <v>1</v>
      </c>
      <c r="F323" s="269" t="s">
        <v>948</v>
      </c>
      <c r="G323" s="267"/>
      <c r="H323" s="270">
        <v>2.04</v>
      </c>
      <c r="I323" s="271"/>
      <c r="J323" s="267"/>
      <c r="K323" s="267"/>
      <c r="L323" s="272"/>
      <c r="M323" s="273"/>
      <c r="N323" s="274"/>
      <c r="O323" s="274"/>
      <c r="P323" s="274"/>
      <c r="Q323" s="274"/>
      <c r="R323" s="274"/>
      <c r="S323" s="274"/>
      <c r="T323" s="275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76" t="s">
        <v>225</v>
      </c>
      <c r="AU323" s="276" t="s">
        <v>169</v>
      </c>
      <c r="AV323" s="14" t="s">
        <v>85</v>
      </c>
      <c r="AW323" s="14" t="s">
        <v>32</v>
      </c>
      <c r="AX323" s="14" t="s">
        <v>76</v>
      </c>
      <c r="AY323" s="276" t="s">
        <v>156</v>
      </c>
    </row>
    <row r="324" spans="1:51" s="14" customFormat="1" ht="12">
      <c r="A324" s="14"/>
      <c r="B324" s="266"/>
      <c r="C324" s="267"/>
      <c r="D324" s="257" t="s">
        <v>225</v>
      </c>
      <c r="E324" s="268" t="s">
        <v>1</v>
      </c>
      <c r="F324" s="269" t="s">
        <v>949</v>
      </c>
      <c r="G324" s="267"/>
      <c r="H324" s="270">
        <v>4.62</v>
      </c>
      <c r="I324" s="271"/>
      <c r="J324" s="267"/>
      <c r="K324" s="267"/>
      <c r="L324" s="272"/>
      <c r="M324" s="273"/>
      <c r="N324" s="274"/>
      <c r="O324" s="274"/>
      <c r="P324" s="274"/>
      <c r="Q324" s="274"/>
      <c r="R324" s="274"/>
      <c r="S324" s="274"/>
      <c r="T324" s="275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76" t="s">
        <v>225</v>
      </c>
      <c r="AU324" s="276" t="s">
        <v>169</v>
      </c>
      <c r="AV324" s="14" t="s">
        <v>85</v>
      </c>
      <c r="AW324" s="14" t="s">
        <v>32</v>
      </c>
      <c r="AX324" s="14" t="s">
        <v>76</v>
      </c>
      <c r="AY324" s="276" t="s">
        <v>156</v>
      </c>
    </row>
    <row r="325" spans="1:51" s="15" customFormat="1" ht="12">
      <c r="A325" s="15"/>
      <c r="B325" s="277"/>
      <c r="C325" s="278"/>
      <c r="D325" s="257" t="s">
        <v>225</v>
      </c>
      <c r="E325" s="279" t="s">
        <v>1</v>
      </c>
      <c r="F325" s="280" t="s">
        <v>228</v>
      </c>
      <c r="G325" s="278"/>
      <c r="H325" s="281">
        <v>130.159</v>
      </c>
      <c r="I325" s="282"/>
      <c r="J325" s="278"/>
      <c r="K325" s="278"/>
      <c r="L325" s="283"/>
      <c r="M325" s="284"/>
      <c r="N325" s="285"/>
      <c r="O325" s="285"/>
      <c r="P325" s="285"/>
      <c r="Q325" s="285"/>
      <c r="R325" s="285"/>
      <c r="S325" s="285"/>
      <c r="T325" s="286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T325" s="287" t="s">
        <v>225</v>
      </c>
      <c r="AU325" s="287" t="s">
        <v>169</v>
      </c>
      <c r="AV325" s="15" t="s">
        <v>173</v>
      </c>
      <c r="AW325" s="15" t="s">
        <v>32</v>
      </c>
      <c r="AX325" s="15" t="s">
        <v>83</v>
      </c>
      <c r="AY325" s="287" t="s">
        <v>156</v>
      </c>
    </row>
    <row r="326" spans="1:65" s="2" customFormat="1" ht="24.15" customHeight="1">
      <c r="A326" s="39"/>
      <c r="B326" s="40"/>
      <c r="C326" s="227" t="s">
        <v>274</v>
      </c>
      <c r="D326" s="227" t="s">
        <v>159</v>
      </c>
      <c r="E326" s="228" t="s">
        <v>950</v>
      </c>
      <c r="F326" s="229" t="s">
        <v>951</v>
      </c>
      <c r="G326" s="230" t="s">
        <v>342</v>
      </c>
      <c r="H326" s="231">
        <v>262.11</v>
      </c>
      <c r="I326" s="232"/>
      <c r="J326" s="233">
        <f>ROUND(I326*H326,2)</f>
        <v>0</v>
      </c>
      <c r="K326" s="229" t="s">
        <v>218</v>
      </c>
      <c r="L326" s="45"/>
      <c r="M326" s="234" t="s">
        <v>1</v>
      </c>
      <c r="N326" s="235" t="s">
        <v>41</v>
      </c>
      <c r="O326" s="92"/>
      <c r="P326" s="236">
        <f>O326*H326</f>
        <v>0</v>
      </c>
      <c r="Q326" s="236">
        <v>0.0015</v>
      </c>
      <c r="R326" s="236">
        <f>Q326*H326</f>
        <v>0.39316500000000004</v>
      </c>
      <c r="S326" s="236">
        <v>0</v>
      </c>
      <c r="T326" s="237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38" t="s">
        <v>173</v>
      </c>
      <c r="AT326" s="238" t="s">
        <v>159</v>
      </c>
      <c r="AU326" s="238" t="s">
        <v>169</v>
      </c>
      <c r="AY326" s="18" t="s">
        <v>156</v>
      </c>
      <c r="BE326" s="239">
        <f>IF(N326="základní",J326,0)</f>
        <v>0</v>
      </c>
      <c r="BF326" s="239">
        <f>IF(N326="snížená",J326,0)</f>
        <v>0</v>
      </c>
      <c r="BG326" s="239">
        <f>IF(N326="zákl. přenesená",J326,0)</f>
        <v>0</v>
      </c>
      <c r="BH326" s="239">
        <f>IF(N326="sníž. přenesená",J326,0)</f>
        <v>0</v>
      </c>
      <c r="BI326" s="239">
        <f>IF(N326="nulová",J326,0)</f>
        <v>0</v>
      </c>
      <c r="BJ326" s="18" t="s">
        <v>83</v>
      </c>
      <c r="BK326" s="239">
        <f>ROUND(I326*H326,2)</f>
        <v>0</v>
      </c>
      <c r="BL326" s="18" t="s">
        <v>173</v>
      </c>
      <c r="BM326" s="238" t="s">
        <v>952</v>
      </c>
    </row>
    <row r="327" spans="1:51" s="13" customFormat="1" ht="12">
      <c r="A327" s="13"/>
      <c r="B327" s="255"/>
      <c r="C327" s="256"/>
      <c r="D327" s="257" t="s">
        <v>225</v>
      </c>
      <c r="E327" s="258" t="s">
        <v>1</v>
      </c>
      <c r="F327" s="259" t="s">
        <v>953</v>
      </c>
      <c r="G327" s="256"/>
      <c r="H327" s="258" t="s">
        <v>1</v>
      </c>
      <c r="I327" s="260"/>
      <c r="J327" s="256"/>
      <c r="K327" s="256"/>
      <c r="L327" s="261"/>
      <c r="M327" s="262"/>
      <c r="N327" s="263"/>
      <c r="O327" s="263"/>
      <c r="P327" s="263"/>
      <c r="Q327" s="263"/>
      <c r="R327" s="263"/>
      <c r="S327" s="263"/>
      <c r="T327" s="264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65" t="s">
        <v>225</v>
      </c>
      <c r="AU327" s="265" t="s">
        <v>169</v>
      </c>
      <c r="AV327" s="13" t="s">
        <v>83</v>
      </c>
      <c r="AW327" s="13" t="s">
        <v>32</v>
      </c>
      <c r="AX327" s="13" t="s">
        <v>76</v>
      </c>
      <c r="AY327" s="265" t="s">
        <v>156</v>
      </c>
    </row>
    <row r="328" spans="1:51" s="14" customFormat="1" ht="12">
      <c r="A328" s="14"/>
      <c r="B328" s="266"/>
      <c r="C328" s="267"/>
      <c r="D328" s="257" t="s">
        <v>225</v>
      </c>
      <c r="E328" s="268" t="s">
        <v>1</v>
      </c>
      <c r="F328" s="269" t="s">
        <v>954</v>
      </c>
      <c r="G328" s="267"/>
      <c r="H328" s="270">
        <v>262.11</v>
      </c>
      <c r="I328" s="271"/>
      <c r="J328" s="267"/>
      <c r="K328" s="267"/>
      <c r="L328" s="272"/>
      <c r="M328" s="273"/>
      <c r="N328" s="274"/>
      <c r="O328" s="274"/>
      <c r="P328" s="274"/>
      <c r="Q328" s="274"/>
      <c r="R328" s="274"/>
      <c r="S328" s="274"/>
      <c r="T328" s="275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76" t="s">
        <v>225</v>
      </c>
      <c r="AU328" s="276" t="s">
        <v>169</v>
      </c>
      <c r="AV328" s="14" t="s">
        <v>85</v>
      </c>
      <c r="AW328" s="14" t="s">
        <v>32</v>
      </c>
      <c r="AX328" s="14" t="s">
        <v>76</v>
      </c>
      <c r="AY328" s="276" t="s">
        <v>156</v>
      </c>
    </row>
    <row r="329" spans="1:51" s="15" customFormat="1" ht="12">
      <c r="A329" s="15"/>
      <c r="B329" s="277"/>
      <c r="C329" s="278"/>
      <c r="D329" s="257" t="s">
        <v>225</v>
      </c>
      <c r="E329" s="279" t="s">
        <v>1</v>
      </c>
      <c r="F329" s="280" t="s">
        <v>228</v>
      </c>
      <c r="G329" s="278"/>
      <c r="H329" s="281">
        <v>262.11</v>
      </c>
      <c r="I329" s="282"/>
      <c r="J329" s="278"/>
      <c r="K329" s="278"/>
      <c r="L329" s="283"/>
      <c r="M329" s="284"/>
      <c r="N329" s="285"/>
      <c r="O329" s="285"/>
      <c r="P329" s="285"/>
      <c r="Q329" s="285"/>
      <c r="R329" s="285"/>
      <c r="S329" s="285"/>
      <c r="T329" s="286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T329" s="287" t="s">
        <v>225</v>
      </c>
      <c r="AU329" s="287" t="s">
        <v>169</v>
      </c>
      <c r="AV329" s="15" t="s">
        <v>173</v>
      </c>
      <c r="AW329" s="15" t="s">
        <v>32</v>
      </c>
      <c r="AX329" s="15" t="s">
        <v>83</v>
      </c>
      <c r="AY329" s="287" t="s">
        <v>156</v>
      </c>
    </row>
    <row r="330" spans="1:63" s="12" customFormat="1" ht="22.8" customHeight="1">
      <c r="A330" s="12"/>
      <c r="B330" s="211"/>
      <c r="C330" s="212"/>
      <c r="D330" s="213" t="s">
        <v>75</v>
      </c>
      <c r="E330" s="225" t="s">
        <v>247</v>
      </c>
      <c r="F330" s="225" t="s">
        <v>248</v>
      </c>
      <c r="G330" s="212"/>
      <c r="H330" s="212"/>
      <c r="I330" s="215"/>
      <c r="J330" s="226">
        <f>BK330</f>
        <v>0</v>
      </c>
      <c r="K330" s="212"/>
      <c r="L330" s="217"/>
      <c r="M330" s="218"/>
      <c r="N330" s="219"/>
      <c r="O330" s="219"/>
      <c r="P330" s="220">
        <f>P331+P338</f>
        <v>0</v>
      </c>
      <c r="Q330" s="219"/>
      <c r="R330" s="220">
        <f>R331+R338</f>
        <v>0.18043831999999999</v>
      </c>
      <c r="S330" s="219"/>
      <c r="T330" s="221">
        <f>T331+T338</f>
        <v>0</v>
      </c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R330" s="222" t="s">
        <v>83</v>
      </c>
      <c r="AT330" s="223" t="s">
        <v>75</v>
      </c>
      <c r="AU330" s="223" t="s">
        <v>83</v>
      </c>
      <c r="AY330" s="222" t="s">
        <v>156</v>
      </c>
      <c r="BK330" s="224">
        <f>BK331+BK338</f>
        <v>0</v>
      </c>
    </row>
    <row r="331" spans="1:63" s="12" customFormat="1" ht="20.85" customHeight="1">
      <c r="A331" s="12"/>
      <c r="B331" s="211"/>
      <c r="C331" s="212"/>
      <c r="D331" s="213" t="s">
        <v>75</v>
      </c>
      <c r="E331" s="225" t="s">
        <v>249</v>
      </c>
      <c r="F331" s="225" t="s">
        <v>250</v>
      </c>
      <c r="G331" s="212"/>
      <c r="H331" s="212"/>
      <c r="I331" s="215"/>
      <c r="J331" s="226">
        <f>BK331</f>
        <v>0</v>
      </c>
      <c r="K331" s="212"/>
      <c r="L331" s="217"/>
      <c r="M331" s="218"/>
      <c r="N331" s="219"/>
      <c r="O331" s="219"/>
      <c r="P331" s="220">
        <f>SUM(P332:P337)</f>
        <v>0</v>
      </c>
      <c r="Q331" s="219"/>
      <c r="R331" s="220">
        <f>SUM(R332:R337)</f>
        <v>0.08479899999999999</v>
      </c>
      <c r="S331" s="219"/>
      <c r="T331" s="221">
        <f>SUM(T332:T337)</f>
        <v>0</v>
      </c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R331" s="222" t="s">
        <v>83</v>
      </c>
      <c r="AT331" s="223" t="s">
        <v>75</v>
      </c>
      <c r="AU331" s="223" t="s">
        <v>85</v>
      </c>
      <c r="AY331" s="222" t="s">
        <v>156</v>
      </c>
      <c r="BK331" s="224">
        <f>SUM(BK332:BK337)</f>
        <v>0</v>
      </c>
    </row>
    <row r="332" spans="1:65" s="2" customFormat="1" ht="33" customHeight="1">
      <c r="A332" s="39"/>
      <c r="B332" s="40"/>
      <c r="C332" s="227" t="s">
        <v>306</v>
      </c>
      <c r="D332" s="227" t="s">
        <v>159</v>
      </c>
      <c r="E332" s="228" t="s">
        <v>251</v>
      </c>
      <c r="F332" s="229" t="s">
        <v>252</v>
      </c>
      <c r="G332" s="230" t="s">
        <v>237</v>
      </c>
      <c r="H332" s="231">
        <v>652.3</v>
      </c>
      <c r="I332" s="232"/>
      <c r="J332" s="233">
        <f>ROUND(I332*H332,2)</f>
        <v>0</v>
      </c>
      <c r="K332" s="229" t="s">
        <v>218</v>
      </c>
      <c r="L332" s="45"/>
      <c r="M332" s="234" t="s">
        <v>1</v>
      </c>
      <c r="N332" s="235" t="s">
        <v>41</v>
      </c>
      <c r="O332" s="92"/>
      <c r="P332" s="236">
        <f>O332*H332</f>
        <v>0</v>
      </c>
      <c r="Q332" s="236">
        <v>0.00013</v>
      </c>
      <c r="R332" s="236">
        <f>Q332*H332</f>
        <v>0.08479899999999999</v>
      </c>
      <c r="S332" s="236">
        <v>0</v>
      </c>
      <c r="T332" s="237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38" t="s">
        <v>173</v>
      </c>
      <c r="AT332" s="238" t="s">
        <v>159</v>
      </c>
      <c r="AU332" s="238" t="s">
        <v>169</v>
      </c>
      <c r="AY332" s="18" t="s">
        <v>156</v>
      </c>
      <c r="BE332" s="239">
        <f>IF(N332="základní",J332,0)</f>
        <v>0</v>
      </c>
      <c r="BF332" s="239">
        <f>IF(N332="snížená",J332,0)</f>
        <v>0</v>
      </c>
      <c r="BG332" s="239">
        <f>IF(N332="zákl. přenesená",J332,0)</f>
        <v>0</v>
      </c>
      <c r="BH332" s="239">
        <f>IF(N332="sníž. přenesená",J332,0)</f>
        <v>0</v>
      </c>
      <c r="BI332" s="239">
        <f>IF(N332="nulová",J332,0)</f>
        <v>0</v>
      </c>
      <c r="BJ332" s="18" t="s">
        <v>83</v>
      </c>
      <c r="BK332" s="239">
        <f>ROUND(I332*H332,2)</f>
        <v>0</v>
      </c>
      <c r="BL332" s="18" t="s">
        <v>173</v>
      </c>
      <c r="BM332" s="238" t="s">
        <v>955</v>
      </c>
    </row>
    <row r="333" spans="1:51" s="13" customFormat="1" ht="12">
      <c r="A333" s="13"/>
      <c r="B333" s="255"/>
      <c r="C333" s="256"/>
      <c r="D333" s="257" t="s">
        <v>225</v>
      </c>
      <c r="E333" s="258" t="s">
        <v>1</v>
      </c>
      <c r="F333" s="259" t="s">
        <v>956</v>
      </c>
      <c r="G333" s="256"/>
      <c r="H333" s="258" t="s">
        <v>1</v>
      </c>
      <c r="I333" s="260"/>
      <c r="J333" s="256"/>
      <c r="K333" s="256"/>
      <c r="L333" s="261"/>
      <c r="M333" s="262"/>
      <c r="N333" s="263"/>
      <c r="O333" s="263"/>
      <c r="P333" s="263"/>
      <c r="Q333" s="263"/>
      <c r="R333" s="263"/>
      <c r="S333" s="263"/>
      <c r="T333" s="264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65" t="s">
        <v>225</v>
      </c>
      <c r="AU333" s="265" t="s">
        <v>169</v>
      </c>
      <c r="AV333" s="13" t="s">
        <v>83</v>
      </c>
      <c r="AW333" s="13" t="s">
        <v>32</v>
      </c>
      <c r="AX333" s="13" t="s">
        <v>76</v>
      </c>
      <c r="AY333" s="265" t="s">
        <v>156</v>
      </c>
    </row>
    <row r="334" spans="1:51" s="14" customFormat="1" ht="12">
      <c r="A334" s="14"/>
      <c r="B334" s="266"/>
      <c r="C334" s="267"/>
      <c r="D334" s="257" t="s">
        <v>225</v>
      </c>
      <c r="E334" s="268" t="s">
        <v>1</v>
      </c>
      <c r="F334" s="269" t="s">
        <v>344</v>
      </c>
      <c r="G334" s="267"/>
      <c r="H334" s="270">
        <v>18</v>
      </c>
      <c r="I334" s="271"/>
      <c r="J334" s="267"/>
      <c r="K334" s="267"/>
      <c r="L334" s="272"/>
      <c r="M334" s="273"/>
      <c r="N334" s="274"/>
      <c r="O334" s="274"/>
      <c r="P334" s="274"/>
      <c r="Q334" s="274"/>
      <c r="R334" s="274"/>
      <c r="S334" s="274"/>
      <c r="T334" s="275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76" t="s">
        <v>225</v>
      </c>
      <c r="AU334" s="276" t="s">
        <v>169</v>
      </c>
      <c r="AV334" s="14" t="s">
        <v>85</v>
      </c>
      <c r="AW334" s="14" t="s">
        <v>32</v>
      </c>
      <c r="AX334" s="14" t="s">
        <v>76</v>
      </c>
      <c r="AY334" s="276" t="s">
        <v>156</v>
      </c>
    </row>
    <row r="335" spans="1:51" s="13" customFormat="1" ht="12">
      <c r="A335" s="13"/>
      <c r="B335" s="255"/>
      <c r="C335" s="256"/>
      <c r="D335" s="257" t="s">
        <v>225</v>
      </c>
      <c r="E335" s="258" t="s">
        <v>1</v>
      </c>
      <c r="F335" s="259" t="s">
        <v>957</v>
      </c>
      <c r="G335" s="256"/>
      <c r="H335" s="258" t="s">
        <v>1</v>
      </c>
      <c r="I335" s="260"/>
      <c r="J335" s="256"/>
      <c r="K335" s="256"/>
      <c r="L335" s="261"/>
      <c r="M335" s="262"/>
      <c r="N335" s="263"/>
      <c r="O335" s="263"/>
      <c r="P335" s="263"/>
      <c r="Q335" s="263"/>
      <c r="R335" s="263"/>
      <c r="S335" s="263"/>
      <c r="T335" s="264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65" t="s">
        <v>225</v>
      </c>
      <c r="AU335" s="265" t="s">
        <v>169</v>
      </c>
      <c r="AV335" s="13" t="s">
        <v>83</v>
      </c>
      <c r="AW335" s="13" t="s">
        <v>32</v>
      </c>
      <c r="AX335" s="13" t="s">
        <v>76</v>
      </c>
      <c r="AY335" s="265" t="s">
        <v>156</v>
      </c>
    </row>
    <row r="336" spans="1:51" s="14" customFormat="1" ht="12">
      <c r="A336" s="14"/>
      <c r="B336" s="266"/>
      <c r="C336" s="267"/>
      <c r="D336" s="257" t="s">
        <v>225</v>
      </c>
      <c r="E336" s="268" t="s">
        <v>1</v>
      </c>
      <c r="F336" s="269" t="s">
        <v>958</v>
      </c>
      <c r="G336" s="267"/>
      <c r="H336" s="270">
        <v>634.3</v>
      </c>
      <c r="I336" s="271"/>
      <c r="J336" s="267"/>
      <c r="K336" s="267"/>
      <c r="L336" s="272"/>
      <c r="M336" s="273"/>
      <c r="N336" s="274"/>
      <c r="O336" s="274"/>
      <c r="P336" s="274"/>
      <c r="Q336" s="274"/>
      <c r="R336" s="274"/>
      <c r="S336" s="274"/>
      <c r="T336" s="275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76" t="s">
        <v>225</v>
      </c>
      <c r="AU336" s="276" t="s">
        <v>169</v>
      </c>
      <c r="AV336" s="14" t="s">
        <v>85</v>
      </c>
      <c r="AW336" s="14" t="s">
        <v>32</v>
      </c>
      <c r="AX336" s="14" t="s">
        <v>76</v>
      </c>
      <c r="AY336" s="276" t="s">
        <v>156</v>
      </c>
    </row>
    <row r="337" spans="1:51" s="15" customFormat="1" ht="12">
      <c r="A337" s="15"/>
      <c r="B337" s="277"/>
      <c r="C337" s="278"/>
      <c r="D337" s="257" t="s">
        <v>225</v>
      </c>
      <c r="E337" s="279" t="s">
        <v>1</v>
      </c>
      <c r="F337" s="280" t="s">
        <v>228</v>
      </c>
      <c r="G337" s="278"/>
      <c r="H337" s="281">
        <v>652.3</v>
      </c>
      <c r="I337" s="282"/>
      <c r="J337" s="278"/>
      <c r="K337" s="278"/>
      <c r="L337" s="283"/>
      <c r="M337" s="284"/>
      <c r="N337" s="285"/>
      <c r="O337" s="285"/>
      <c r="P337" s="285"/>
      <c r="Q337" s="285"/>
      <c r="R337" s="285"/>
      <c r="S337" s="285"/>
      <c r="T337" s="286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T337" s="287" t="s">
        <v>225</v>
      </c>
      <c r="AU337" s="287" t="s">
        <v>169</v>
      </c>
      <c r="AV337" s="15" t="s">
        <v>173</v>
      </c>
      <c r="AW337" s="15" t="s">
        <v>32</v>
      </c>
      <c r="AX337" s="15" t="s">
        <v>83</v>
      </c>
      <c r="AY337" s="287" t="s">
        <v>156</v>
      </c>
    </row>
    <row r="338" spans="1:63" s="12" customFormat="1" ht="20.85" customHeight="1">
      <c r="A338" s="12"/>
      <c r="B338" s="211"/>
      <c r="C338" s="212"/>
      <c r="D338" s="213" t="s">
        <v>75</v>
      </c>
      <c r="E338" s="225" t="s">
        <v>959</v>
      </c>
      <c r="F338" s="225" t="s">
        <v>960</v>
      </c>
      <c r="G338" s="212"/>
      <c r="H338" s="212"/>
      <c r="I338" s="215"/>
      <c r="J338" s="226">
        <f>BK338</f>
        <v>0</v>
      </c>
      <c r="K338" s="212"/>
      <c r="L338" s="217"/>
      <c r="M338" s="218"/>
      <c r="N338" s="219"/>
      <c r="O338" s="219"/>
      <c r="P338" s="220">
        <f>SUM(P339:P356)</f>
        <v>0</v>
      </c>
      <c r="Q338" s="219"/>
      <c r="R338" s="220">
        <f>SUM(R339:R356)</f>
        <v>0.09563932</v>
      </c>
      <c r="S338" s="219"/>
      <c r="T338" s="221">
        <f>SUM(T339:T356)</f>
        <v>0</v>
      </c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R338" s="222" t="s">
        <v>83</v>
      </c>
      <c r="AT338" s="223" t="s">
        <v>75</v>
      </c>
      <c r="AU338" s="223" t="s">
        <v>85</v>
      </c>
      <c r="AY338" s="222" t="s">
        <v>156</v>
      </c>
      <c r="BK338" s="224">
        <f>SUM(BK339:BK356)</f>
        <v>0</v>
      </c>
    </row>
    <row r="339" spans="1:65" s="2" customFormat="1" ht="24.15" customHeight="1">
      <c r="A339" s="39"/>
      <c r="B339" s="40"/>
      <c r="C339" s="227" t="s">
        <v>323</v>
      </c>
      <c r="D339" s="227" t="s">
        <v>159</v>
      </c>
      <c r="E339" s="228" t="s">
        <v>961</v>
      </c>
      <c r="F339" s="229" t="s">
        <v>962</v>
      </c>
      <c r="G339" s="230" t="s">
        <v>237</v>
      </c>
      <c r="H339" s="231">
        <v>768.483</v>
      </c>
      <c r="I339" s="232"/>
      <c r="J339" s="233">
        <f>ROUND(I339*H339,2)</f>
        <v>0</v>
      </c>
      <c r="K339" s="229" t="s">
        <v>218</v>
      </c>
      <c r="L339" s="45"/>
      <c r="M339" s="234" t="s">
        <v>1</v>
      </c>
      <c r="N339" s="235" t="s">
        <v>41</v>
      </c>
      <c r="O339" s="92"/>
      <c r="P339" s="236">
        <f>O339*H339</f>
        <v>0</v>
      </c>
      <c r="Q339" s="236">
        <v>4E-05</v>
      </c>
      <c r="R339" s="236">
        <f>Q339*H339</f>
        <v>0.03073932</v>
      </c>
      <c r="S339" s="236">
        <v>0</v>
      </c>
      <c r="T339" s="237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38" t="s">
        <v>173</v>
      </c>
      <c r="AT339" s="238" t="s">
        <v>159</v>
      </c>
      <c r="AU339" s="238" t="s">
        <v>169</v>
      </c>
      <c r="AY339" s="18" t="s">
        <v>156</v>
      </c>
      <c r="BE339" s="239">
        <f>IF(N339="základní",J339,0)</f>
        <v>0</v>
      </c>
      <c r="BF339" s="239">
        <f>IF(N339="snížená",J339,0)</f>
        <v>0</v>
      </c>
      <c r="BG339" s="239">
        <f>IF(N339="zákl. přenesená",J339,0)</f>
        <v>0</v>
      </c>
      <c r="BH339" s="239">
        <f>IF(N339="sníž. přenesená",J339,0)</f>
        <v>0</v>
      </c>
      <c r="BI339" s="239">
        <f>IF(N339="nulová",J339,0)</f>
        <v>0</v>
      </c>
      <c r="BJ339" s="18" t="s">
        <v>83</v>
      </c>
      <c r="BK339" s="239">
        <f>ROUND(I339*H339,2)</f>
        <v>0</v>
      </c>
      <c r="BL339" s="18" t="s">
        <v>173</v>
      </c>
      <c r="BM339" s="238" t="s">
        <v>963</v>
      </c>
    </row>
    <row r="340" spans="1:51" s="14" customFormat="1" ht="12">
      <c r="A340" s="14"/>
      <c r="B340" s="266"/>
      <c r="C340" s="267"/>
      <c r="D340" s="257" t="s">
        <v>225</v>
      </c>
      <c r="E340" s="268" t="s">
        <v>1</v>
      </c>
      <c r="F340" s="269" t="s">
        <v>470</v>
      </c>
      <c r="G340" s="267"/>
      <c r="H340" s="270">
        <v>445.745</v>
      </c>
      <c r="I340" s="271"/>
      <c r="J340" s="267"/>
      <c r="K340" s="267"/>
      <c r="L340" s="272"/>
      <c r="M340" s="273"/>
      <c r="N340" s="274"/>
      <c r="O340" s="274"/>
      <c r="P340" s="274"/>
      <c r="Q340" s="274"/>
      <c r="R340" s="274"/>
      <c r="S340" s="274"/>
      <c r="T340" s="275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76" t="s">
        <v>225</v>
      </c>
      <c r="AU340" s="276" t="s">
        <v>169</v>
      </c>
      <c r="AV340" s="14" t="s">
        <v>85</v>
      </c>
      <c r="AW340" s="14" t="s">
        <v>32</v>
      </c>
      <c r="AX340" s="14" t="s">
        <v>76</v>
      </c>
      <c r="AY340" s="276" t="s">
        <v>156</v>
      </c>
    </row>
    <row r="341" spans="1:51" s="14" customFormat="1" ht="12">
      <c r="A341" s="14"/>
      <c r="B341" s="266"/>
      <c r="C341" s="267"/>
      <c r="D341" s="257" t="s">
        <v>225</v>
      </c>
      <c r="E341" s="268" t="s">
        <v>1</v>
      </c>
      <c r="F341" s="269" t="s">
        <v>964</v>
      </c>
      <c r="G341" s="267"/>
      <c r="H341" s="270">
        <v>37.72</v>
      </c>
      <c r="I341" s="271"/>
      <c r="J341" s="267"/>
      <c r="K341" s="267"/>
      <c r="L341" s="272"/>
      <c r="M341" s="273"/>
      <c r="N341" s="274"/>
      <c r="O341" s="274"/>
      <c r="P341" s="274"/>
      <c r="Q341" s="274"/>
      <c r="R341" s="274"/>
      <c r="S341" s="274"/>
      <c r="T341" s="275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76" t="s">
        <v>225</v>
      </c>
      <c r="AU341" s="276" t="s">
        <v>169</v>
      </c>
      <c r="AV341" s="14" t="s">
        <v>85</v>
      </c>
      <c r="AW341" s="14" t="s">
        <v>32</v>
      </c>
      <c r="AX341" s="14" t="s">
        <v>76</v>
      </c>
      <c r="AY341" s="276" t="s">
        <v>156</v>
      </c>
    </row>
    <row r="342" spans="1:51" s="14" customFormat="1" ht="12">
      <c r="A342" s="14"/>
      <c r="B342" s="266"/>
      <c r="C342" s="267"/>
      <c r="D342" s="257" t="s">
        <v>225</v>
      </c>
      <c r="E342" s="268" t="s">
        <v>1</v>
      </c>
      <c r="F342" s="269" t="s">
        <v>965</v>
      </c>
      <c r="G342" s="267"/>
      <c r="H342" s="270">
        <v>225.707</v>
      </c>
      <c r="I342" s="271"/>
      <c r="J342" s="267"/>
      <c r="K342" s="267"/>
      <c r="L342" s="272"/>
      <c r="M342" s="273"/>
      <c r="N342" s="274"/>
      <c r="O342" s="274"/>
      <c r="P342" s="274"/>
      <c r="Q342" s="274"/>
      <c r="R342" s="274"/>
      <c r="S342" s="274"/>
      <c r="T342" s="275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76" t="s">
        <v>225</v>
      </c>
      <c r="AU342" s="276" t="s">
        <v>169</v>
      </c>
      <c r="AV342" s="14" t="s">
        <v>85</v>
      </c>
      <c r="AW342" s="14" t="s">
        <v>32</v>
      </c>
      <c r="AX342" s="14" t="s">
        <v>76</v>
      </c>
      <c r="AY342" s="276" t="s">
        <v>156</v>
      </c>
    </row>
    <row r="343" spans="1:51" s="14" customFormat="1" ht="12">
      <c r="A343" s="14"/>
      <c r="B343" s="266"/>
      <c r="C343" s="267"/>
      <c r="D343" s="257" t="s">
        <v>225</v>
      </c>
      <c r="E343" s="268" t="s">
        <v>1</v>
      </c>
      <c r="F343" s="269" t="s">
        <v>473</v>
      </c>
      <c r="G343" s="267"/>
      <c r="H343" s="270">
        <v>23.125</v>
      </c>
      <c r="I343" s="271"/>
      <c r="J343" s="267"/>
      <c r="K343" s="267"/>
      <c r="L343" s="272"/>
      <c r="M343" s="273"/>
      <c r="N343" s="274"/>
      <c r="O343" s="274"/>
      <c r="P343" s="274"/>
      <c r="Q343" s="274"/>
      <c r="R343" s="274"/>
      <c r="S343" s="274"/>
      <c r="T343" s="275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76" t="s">
        <v>225</v>
      </c>
      <c r="AU343" s="276" t="s">
        <v>169</v>
      </c>
      <c r="AV343" s="14" t="s">
        <v>85</v>
      </c>
      <c r="AW343" s="14" t="s">
        <v>32</v>
      </c>
      <c r="AX343" s="14" t="s">
        <v>76</v>
      </c>
      <c r="AY343" s="276" t="s">
        <v>156</v>
      </c>
    </row>
    <row r="344" spans="1:51" s="14" customFormat="1" ht="12">
      <c r="A344" s="14"/>
      <c r="B344" s="266"/>
      <c r="C344" s="267"/>
      <c r="D344" s="257" t="s">
        <v>225</v>
      </c>
      <c r="E344" s="268" t="s">
        <v>1</v>
      </c>
      <c r="F344" s="269" t="s">
        <v>474</v>
      </c>
      <c r="G344" s="267"/>
      <c r="H344" s="270">
        <v>36.186</v>
      </c>
      <c r="I344" s="271"/>
      <c r="J344" s="267"/>
      <c r="K344" s="267"/>
      <c r="L344" s="272"/>
      <c r="M344" s="273"/>
      <c r="N344" s="274"/>
      <c r="O344" s="274"/>
      <c r="P344" s="274"/>
      <c r="Q344" s="274"/>
      <c r="R344" s="274"/>
      <c r="S344" s="274"/>
      <c r="T344" s="275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76" t="s">
        <v>225</v>
      </c>
      <c r="AU344" s="276" t="s">
        <v>169</v>
      </c>
      <c r="AV344" s="14" t="s">
        <v>85</v>
      </c>
      <c r="AW344" s="14" t="s">
        <v>32</v>
      </c>
      <c r="AX344" s="14" t="s">
        <v>76</v>
      </c>
      <c r="AY344" s="276" t="s">
        <v>156</v>
      </c>
    </row>
    <row r="345" spans="1:51" s="15" customFormat="1" ht="12">
      <c r="A345" s="15"/>
      <c r="B345" s="277"/>
      <c r="C345" s="278"/>
      <c r="D345" s="257" t="s">
        <v>225</v>
      </c>
      <c r="E345" s="279" t="s">
        <v>1</v>
      </c>
      <c r="F345" s="280" t="s">
        <v>228</v>
      </c>
      <c r="G345" s="278"/>
      <c r="H345" s="281">
        <v>768.4830000000001</v>
      </c>
      <c r="I345" s="282"/>
      <c r="J345" s="278"/>
      <c r="K345" s="278"/>
      <c r="L345" s="283"/>
      <c r="M345" s="284"/>
      <c r="N345" s="285"/>
      <c r="O345" s="285"/>
      <c r="P345" s="285"/>
      <c r="Q345" s="285"/>
      <c r="R345" s="285"/>
      <c r="S345" s="285"/>
      <c r="T345" s="286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T345" s="287" t="s">
        <v>225</v>
      </c>
      <c r="AU345" s="287" t="s">
        <v>169</v>
      </c>
      <c r="AV345" s="15" t="s">
        <v>173</v>
      </c>
      <c r="AW345" s="15" t="s">
        <v>32</v>
      </c>
      <c r="AX345" s="15" t="s">
        <v>83</v>
      </c>
      <c r="AY345" s="287" t="s">
        <v>156</v>
      </c>
    </row>
    <row r="346" spans="1:65" s="2" customFormat="1" ht="16.5" customHeight="1">
      <c r="A346" s="39"/>
      <c r="B346" s="40"/>
      <c r="C346" s="227" t="s">
        <v>328</v>
      </c>
      <c r="D346" s="227" t="s">
        <v>159</v>
      </c>
      <c r="E346" s="228" t="s">
        <v>966</v>
      </c>
      <c r="F346" s="229" t="s">
        <v>967</v>
      </c>
      <c r="G346" s="230" t="s">
        <v>217</v>
      </c>
      <c r="H346" s="231">
        <v>5</v>
      </c>
      <c r="I346" s="232"/>
      <c r="J346" s="233">
        <f>ROUND(I346*H346,2)</f>
        <v>0</v>
      </c>
      <c r="K346" s="229" t="s">
        <v>218</v>
      </c>
      <c r="L346" s="45"/>
      <c r="M346" s="234" t="s">
        <v>1</v>
      </c>
      <c r="N346" s="235" t="s">
        <v>41</v>
      </c>
      <c r="O346" s="92"/>
      <c r="P346" s="236">
        <f>O346*H346</f>
        <v>0</v>
      </c>
      <c r="Q346" s="236">
        <v>0.00018</v>
      </c>
      <c r="R346" s="236">
        <f>Q346*H346</f>
        <v>0.0009000000000000001</v>
      </c>
      <c r="S346" s="236">
        <v>0</v>
      </c>
      <c r="T346" s="237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38" t="s">
        <v>173</v>
      </c>
      <c r="AT346" s="238" t="s">
        <v>159</v>
      </c>
      <c r="AU346" s="238" t="s">
        <v>169</v>
      </c>
      <c r="AY346" s="18" t="s">
        <v>156</v>
      </c>
      <c r="BE346" s="239">
        <f>IF(N346="základní",J346,0)</f>
        <v>0</v>
      </c>
      <c r="BF346" s="239">
        <f>IF(N346="snížená",J346,0)</f>
        <v>0</v>
      </c>
      <c r="BG346" s="239">
        <f>IF(N346="zákl. přenesená",J346,0)</f>
        <v>0</v>
      </c>
      <c r="BH346" s="239">
        <f>IF(N346="sníž. přenesená",J346,0)</f>
        <v>0</v>
      </c>
      <c r="BI346" s="239">
        <f>IF(N346="nulová",J346,0)</f>
        <v>0</v>
      </c>
      <c r="BJ346" s="18" t="s">
        <v>83</v>
      </c>
      <c r="BK346" s="239">
        <f>ROUND(I346*H346,2)</f>
        <v>0</v>
      </c>
      <c r="BL346" s="18" t="s">
        <v>173</v>
      </c>
      <c r="BM346" s="238" t="s">
        <v>968</v>
      </c>
    </row>
    <row r="347" spans="1:65" s="2" customFormat="1" ht="16.5" customHeight="1">
      <c r="A347" s="39"/>
      <c r="B347" s="40"/>
      <c r="C347" s="245" t="s">
        <v>8</v>
      </c>
      <c r="D347" s="245" t="s">
        <v>220</v>
      </c>
      <c r="E347" s="246" t="s">
        <v>969</v>
      </c>
      <c r="F347" s="247" t="s">
        <v>970</v>
      </c>
      <c r="G347" s="248" t="s">
        <v>217</v>
      </c>
      <c r="H347" s="249">
        <v>3</v>
      </c>
      <c r="I347" s="250"/>
      <c r="J347" s="251">
        <f>ROUND(I347*H347,2)</f>
        <v>0</v>
      </c>
      <c r="K347" s="247" t="s">
        <v>218</v>
      </c>
      <c r="L347" s="252"/>
      <c r="M347" s="253" t="s">
        <v>1</v>
      </c>
      <c r="N347" s="254" t="s">
        <v>41</v>
      </c>
      <c r="O347" s="92"/>
      <c r="P347" s="236">
        <f>O347*H347</f>
        <v>0</v>
      </c>
      <c r="Q347" s="236">
        <v>0.012</v>
      </c>
      <c r="R347" s="236">
        <f>Q347*H347</f>
        <v>0.036000000000000004</v>
      </c>
      <c r="S347" s="236">
        <v>0</v>
      </c>
      <c r="T347" s="237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38" t="s">
        <v>223</v>
      </c>
      <c r="AT347" s="238" t="s">
        <v>220</v>
      </c>
      <c r="AU347" s="238" t="s">
        <v>169</v>
      </c>
      <c r="AY347" s="18" t="s">
        <v>156</v>
      </c>
      <c r="BE347" s="239">
        <f>IF(N347="základní",J347,0)</f>
        <v>0</v>
      </c>
      <c r="BF347" s="239">
        <f>IF(N347="snížená",J347,0)</f>
        <v>0</v>
      </c>
      <c r="BG347" s="239">
        <f>IF(N347="zákl. přenesená",J347,0)</f>
        <v>0</v>
      </c>
      <c r="BH347" s="239">
        <f>IF(N347="sníž. přenesená",J347,0)</f>
        <v>0</v>
      </c>
      <c r="BI347" s="239">
        <f>IF(N347="nulová",J347,0)</f>
        <v>0</v>
      </c>
      <c r="BJ347" s="18" t="s">
        <v>83</v>
      </c>
      <c r="BK347" s="239">
        <f>ROUND(I347*H347,2)</f>
        <v>0</v>
      </c>
      <c r="BL347" s="18" t="s">
        <v>173</v>
      </c>
      <c r="BM347" s="238" t="s">
        <v>971</v>
      </c>
    </row>
    <row r="348" spans="1:65" s="2" customFormat="1" ht="16.5" customHeight="1">
      <c r="A348" s="39"/>
      <c r="B348" s="40"/>
      <c r="C348" s="245" t="s">
        <v>335</v>
      </c>
      <c r="D348" s="245" t="s">
        <v>220</v>
      </c>
      <c r="E348" s="246" t="s">
        <v>972</v>
      </c>
      <c r="F348" s="247" t="s">
        <v>973</v>
      </c>
      <c r="G348" s="248" t="s">
        <v>217</v>
      </c>
      <c r="H348" s="249">
        <v>2</v>
      </c>
      <c r="I348" s="250"/>
      <c r="J348" s="251">
        <f>ROUND(I348*H348,2)</f>
        <v>0</v>
      </c>
      <c r="K348" s="247" t="s">
        <v>218</v>
      </c>
      <c r="L348" s="252"/>
      <c r="M348" s="253" t="s">
        <v>1</v>
      </c>
      <c r="N348" s="254" t="s">
        <v>41</v>
      </c>
      <c r="O348" s="92"/>
      <c r="P348" s="236">
        <f>O348*H348</f>
        <v>0</v>
      </c>
      <c r="Q348" s="236">
        <v>0.014</v>
      </c>
      <c r="R348" s="236">
        <f>Q348*H348</f>
        <v>0.028</v>
      </c>
      <c r="S348" s="236">
        <v>0</v>
      </c>
      <c r="T348" s="237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38" t="s">
        <v>223</v>
      </c>
      <c r="AT348" s="238" t="s">
        <v>220</v>
      </c>
      <c r="AU348" s="238" t="s">
        <v>169</v>
      </c>
      <c r="AY348" s="18" t="s">
        <v>156</v>
      </c>
      <c r="BE348" s="239">
        <f>IF(N348="základní",J348,0)</f>
        <v>0</v>
      </c>
      <c r="BF348" s="239">
        <f>IF(N348="snížená",J348,0)</f>
        <v>0</v>
      </c>
      <c r="BG348" s="239">
        <f>IF(N348="zákl. přenesená",J348,0)</f>
        <v>0</v>
      </c>
      <c r="BH348" s="239">
        <f>IF(N348="sníž. přenesená",J348,0)</f>
        <v>0</v>
      </c>
      <c r="BI348" s="239">
        <f>IF(N348="nulová",J348,0)</f>
        <v>0</v>
      </c>
      <c r="BJ348" s="18" t="s">
        <v>83</v>
      </c>
      <c r="BK348" s="239">
        <f>ROUND(I348*H348,2)</f>
        <v>0</v>
      </c>
      <c r="BL348" s="18" t="s">
        <v>173</v>
      </c>
      <c r="BM348" s="238" t="s">
        <v>974</v>
      </c>
    </row>
    <row r="349" spans="1:65" s="2" customFormat="1" ht="16.5" customHeight="1">
      <c r="A349" s="39"/>
      <c r="B349" s="40"/>
      <c r="C349" s="227" t="s">
        <v>339</v>
      </c>
      <c r="D349" s="227" t="s">
        <v>159</v>
      </c>
      <c r="E349" s="228" t="s">
        <v>975</v>
      </c>
      <c r="F349" s="229" t="s">
        <v>976</v>
      </c>
      <c r="G349" s="230" t="s">
        <v>265</v>
      </c>
      <c r="H349" s="231">
        <v>1</v>
      </c>
      <c r="I349" s="232"/>
      <c r="J349" s="233">
        <f>ROUND(I349*H349,2)</f>
        <v>0</v>
      </c>
      <c r="K349" s="229" t="s">
        <v>1</v>
      </c>
      <c r="L349" s="45"/>
      <c r="M349" s="234" t="s">
        <v>1</v>
      </c>
      <c r="N349" s="235" t="s">
        <v>41</v>
      </c>
      <c r="O349" s="92"/>
      <c r="P349" s="236">
        <f>O349*H349</f>
        <v>0</v>
      </c>
      <c r="Q349" s="236">
        <v>0</v>
      </c>
      <c r="R349" s="236">
        <f>Q349*H349</f>
        <v>0</v>
      </c>
      <c r="S349" s="236">
        <v>0</v>
      </c>
      <c r="T349" s="237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38" t="s">
        <v>173</v>
      </c>
      <c r="AT349" s="238" t="s">
        <v>159</v>
      </c>
      <c r="AU349" s="238" t="s">
        <v>169</v>
      </c>
      <c r="AY349" s="18" t="s">
        <v>156</v>
      </c>
      <c r="BE349" s="239">
        <f>IF(N349="základní",J349,0)</f>
        <v>0</v>
      </c>
      <c r="BF349" s="239">
        <f>IF(N349="snížená",J349,0)</f>
        <v>0</v>
      </c>
      <c r="BG349" s="239">
        <f>IF(N349="zákl. přenesená",J349,0)</f>
        <v>0</v>
      </c>
      <c r="BH349" s="239">
        <f>IF(N349="sníž. přenesená",J349,0)</f>
        <v>0</v>
      </c>
      <c r="BI349" s="239">
        <f>IF(N349="nulová",J349,0)</f>
        <v>0</v>
      </c>
      <c r="BJ349" s="18" t="s">
        <v>83</v>
      </c>
      <c r="BK349" s="239">
        <f>ROUND(I349*H349,2)</f>
        <v>0</v>
      </c>
      <c r="BL349" s="18" t="s">
        <v>173</v>
      </c>
      <c r="BM349" s="238" t="s">
        <v>977</v>
      </c>
    </row>
    <row r="350" spans="1:65" s="2" customFormat="1" ht="16.5" customHeight="1">
      <c r="A350" s="39"/>
      <c r="B350" s="40"/>
      <c r="C350" s="227" t="s">
        <v>344</v>
      </c>
      <c r="D350" s="227" t="s">
        <v>159</v>
      </c>
      <c r="E350" s="228" t="s">
        <v>978</v>
      </c>
      <c r="F350" s="229" t="s">
        <v>979</v>
      </c>
      <c r="G350" s="230" t="s">
        <v>265</v>
      </c>
      <c r="H350" s="231">
        <v>1</v>
      </c>
      <c r="I350" s="232"/>
      <c r="J350" s="233">
        <f>ROUND(I350*H350,2)</f>
        <v>0</v>
      </c>
      <c r="K350" s="229" t="s">
        <v>1</v>
      </c>
      <c r="L350" s="45"/>
      <c r="M350" s="234" t="s">
        <v>1</v>
      </c>
      <c r="N350" s="235" t="s">
        <v>41</v>
      </c>
      <c r="O350" s="92"/>
      <c r="P350" s="236">
        <f>O350*H350</f>
        <v>0</v>
      </c>
      <c r="Q350" s="236">
        <v>0</v>
      </c>
      <c r="R350" s="236">
        <f>Q350*H350</f>
        <v>0</v>
      </c>
      <c r="S350" s="236">
        <v>0</v>
      </c>
      <c r="T350" s="237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38" t="s">
        <v>173</v>
      </c>
      <c r="AT350" s="238" t="s">
        <v>159</v>
      </c>
      <c r="AU350" s="238" t="s">
        <v>169</v>
      </c>
      <c r="AY350" s="18" t="s">
        <v>156</v>
      </c>
      <c r="BE350" s="239">
        <f>IF(N350="základní",J350,0)</f>
        <v>0</v>
      </c>
      <c r="BF350" s="239">
        <f>IF(N350="snížená",J350,0)</f>
        <v>0</v>
      </c>
      <c r="BG350" s="239">
        <f>IF(N350="zákl. přenesená",J350,0)</f>
        <v>0</v>
      </c>
      <c r="BH350" s="239">
        <f>IF(N350="sníž. přenesená",J350,0)</f>
        <v>0</v>
      </c>
      <c r="BI350" s="239">
        <f>IF(N350="nulová",J350,0)</f>
        <v>0</v>
      </c>
      <c r="BJ350" s="18" t="s">
        <v>83</v>
      </c>
      <c r="BK350" s="239">
        <f>ROUND(I350*H350,2)</f>
        <v>0</v>
      </c>
      <c r="BL350" s="18" t="s">
        <v>173</v>
      </c>
      <c r="BM350" s="238" t="s">
        <v>980</v>
      </c>
    </row>
    <row r="351" spans="1:65" s="2" customFormat="1" ht="16.5" customHeight="1">
      <c r="A351" s="39"/>
      <c r="B351" s="40"/>
      <c r="C351" s="227" t="s">
        <v>349</v>
      </c>
      <c r="D351" s="227" t="s">
        <v>159</v>
      </c>
      <c r="E351" s="228" t="s">
        <v>981</v>
      </c>
      <c r="F351" s="229" t="s">
        <v>982</v>
      </c>
      <c r="G351" s="230" t="s">
        <v>265</v>
      </c>
      <c r="H351" s="231">
        <v>1</v>
      </c>
      <c r="I351" s="232"/>
      <c r="J351" s="233">
        <f>ROUND(I351*H351,2)</f>
        <v>0</v>
      </c>
      <c r="K351" s="229" t="s">
        <v>1</v>
      </c>
      <c r="L351" s="45"/>
      <c r="M351" s="234" t="s">
        <v>1</v>
      </c>
      <c r="N351" s="235" t="s">
        <v>41</v>
      </c>
      <c r="O351" s="92"/>
      <c r="P351" s="236">
        <f>O351*H351</f>
        <v>0</v>
      </c>
      <c r="Q351" s="236">
        <v>0</v>
      </c>
      <c r="R351" s="236">
        <f>Q351*H351</f>
        <v>0</v>
      </c>
      <c r="S351" s="236">
        <v>0</v>
      </c>
      <c r="T351" s="237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38" t="s">
        <v>173</v>
      </c>
      <c r="AT351" s="238" t="s">
        <v>159</v>
      </c>
      <c r="AU351" s="238" t="s">
        <v>169</v>
      </c>
      <c r="AY351" s="18" t="s">
        <v>156</v>
      </c>
      <c r="BE351" s="239">
        <f>IF(N351="základní",J351,0)</f>
        <v>0</v>
      </c>
      <c r="BF351" s="239">
        <f>IF(N351="snížená",J351,0)</f>
        <v>0</v>
      </c>
      <c r="BG351" s="239">
        <f>IF(N351="zákl. přenesená",J351,0)</f>
        <v>0</v>
      </c>
      <c r="BH351" s="239">
        <f>IF(N351="sníž. přenesená",J351,0)</f>
        <v>0</v>
      </c>
      <c r="BI351" s="239">
        <f>IF(N351="nulová",J351,0)</f>
        <v>0</v>
      </c>
      <c r="BJ351" s="18" t="s">
        <v>83</v>
      </c>
      <c r="BK351" s="239">
        <f>ROUND(I351*H351,2)</f>
        <v>0</v>
      </c>
      <c r="BL351" s="18" t="s">
        <v>173</v>
      </c>
      <c r="BM351" s="238" t="s">
        <v>983</v>
      </c>
    </row>
    <row r="352" spans="1:65" s="2" customFormat="1" ht="21.75" customHeight="1">
      <c r="A352" s="39"/>
      <c r="B352" s="40"/>
      <c r="C352" s="227" t="s">
        <v>354</v>
      </c>
      <c r="D352" s="227" t="s">
        <v>159</v>
      </c>
      <c r="E352" s="228" t="s">
        <v>984</v>
      </c>
      <c r="F352" s="229" t="s">
        <v>985</v>
      </c>
      <c r="G352" s="230" t="s">
        <v>217</v>
      </c>
      <c r="H352" s="231">
        <v>1</v>
      </c>
      <c r="I352" s="232"/>
      <c r="J352" s="233">
        <f>ROUND(I352*H352,2)</f>
        <v>0</v>
      </c>
      <c r="K352" s="229" t="s">
        <v>1</v>
      </c>
      <c r="L352" s="45"/>
      <c r="M352" s="234" t="s">
        <v>1</v>
      </c>
      <c r="N352" s="235" t="s">
        <v>41</v>
      </c>
      <c r="O352" s="92"/>
      <c r="P352" s="236">
        <f>O352*H352</f>
        <v>0</v>
      </c>
      <c r="Q352" s="236">
        <v>0</v>
      </c>
      <c r="R352" s="236">
        <f>Q352*H352</f>
        <v>0</v>
      </c>
      <c r="S352" s="236">
        <v>0</v>
      </c>
      <c r="T352" s="237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38" t="s">
        <v>173</v>
      </c>
      <c r="AT352" s="238" t="s">
        <v>159</v>
      </c>
      <c r="AU352" s="238" t="s">
        <v>169</v>
      </c>
      <c r="AY352" s="18" t="s">
        <v>156</v>
      </c>
      <c r="BE352" s="239">
        <f>IF(N352="základní",J352,0)</f>
        <v>0</v>
      </c>
      <c r="BF352" s="239">
        <f>IF(N352="snížená",J352,0)</f>
        <v>0</v>
      </c>
      <c r="BG352" s="239">
        <f>IF(N352="zákl. přenesená",J352,0)</f>
        <v>0</v>
      </c>
      <c r="BH352" s="239">
        <f>IF(N352="sníž. přenesená",J352,0)</f>
        <v>0</v>
      </c>
      <c r="BI352" s="239">
        <f>IF(N352="nulová",J352,0)</f>
        <v>0</v>
      </c>
      <c r="BJ352" s="18" t="s">
        <v>83</v>
      </c>
      <c r="BK352" s="239">
        <f>ROUND(I352*H352,2)</f>
        <v>0</v>
      </c>
      <c r="BL352" s="18" t="s">
        <v>173</v>
      </c>
      <c r="BM352" s="238" t="s">
        <v>986</v>
      </c>
    </row>
    <row r="353" spans="1:65" s="2" customFormat="1" ht="16.5" customHeight="1">
      <c r="A353" s="39"/>
      <c r="B353" s="40"/>
      <c r="C353" s="227" t="s">
        <v>7</v>
      </c>
      <c r="D353" s="227" t="s">
        <v>159</v>
      </c>
      <c r="E353" s="228" t="s">
        <v>987</v>
      </c>
      <c r="F353" s="229" t="s">
        <v>988</v>
      </c>
      <c r="G353" s="230" t="s">
        <v>217</v>
      </c>
      <c r="H353" s="231">
        <v>50</v>
      </c>
      <c r="I353" s="232"/>
      <c r="J353" s="233">
        <f>ROUND(I353*H353,2)</f>
        <v>0</v>
      </c>
      <c r="K353" s="229" t="s">
        <v>1</v>
      </c>
      <c r="L353" s="45"/>
      <c r="M353" s="234" t="s">
        <v>1</v>
      </c>
      <c r="N353" s="235" t="s">
        <v>41</v>
      </c>
      <c r="O353" s="92"/>
      <c r="P353" s="236">
        <f>O353*H353</f>
        <v>0</v>
      </c>
      <c r="Q353" s="236">
        <v>0</v>
      </c>
      <c r="R353" s="236">
        <f>Q353*H353</f>
        <v>0</v>
      </c>
      <c r="S353" s="236">
        <v>0</v>
      </c>
      <c r="T353" s="237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38" t="s">
        <v>173</v>
      </c>
      <c r="AT353" s="238" t="s">
        <v>159</v>
      </c>
      <c r="AU353" s="238" t="s">
        <v>169</v>
      </c>
      <c r="AY353" s="18" t="s">
        <v>156</v>
      </c>
      <c r="BE353" s="239">
        <f>IF(N353="základní",J353,0)</f>
        <v>0</v>
      </c>
      <c r="BF353" s="239">
        <f>IF(N353="snížená",J353,0)</f>
        <v>0</v>
      </c>
      <c r="BG353" s="239">
        <f>IF(N353="zákl. přenesená",J353,0)</f>
        <v>0</v>
      </c>
      <c r="BH353" s="239">
        <f>IF(N353="sníž. přenesená",J353,0)</f>
        <v>0</v>
      </c>
      <c r="BI353" s="239">
        <f>IF(N353="nulová",J353,0)</f>
        <v>0</v>
      </c>
      <c r="BJ353" s="18" t="s">
        <v>83</v>
      </c>
      <c r="BK353" s="239">
        <f>ROUND(I353*H353,2)</f>
        <v>0</v>
      </c>
      <c r="BL353" s="18" t="s">
        <v>173</v>
      </c>
      <c r="BM353" s="238" t="s">
        <v>989</v>
      </c>
    </row>
    <row r="354" spans="1:65" s="2" customFormat="1" ht="16.5" customHeight="1">
      <c r="A354" s="39"/>
      <c r="B354" s="40"/>
      <c r="C354" s="227" t="s">
        <v>386</v>
      </c>
      <c r="D354" s="227" t="s">
        <v>159</v>
      </c>
      <c r="E354" s="228" t="s">
        <v>990</v>
      </c>
      <c r="F354" s="229" t="s">
        <v>991</v>
      </c>
      <c r="G354" s="230" t="s">
        <v>217</v>
      </c>
      <c r="H354" s="231">
        <v>50</v>
      </c>
      <c r="I354" s="232"/>
      <c r="J354" s="233">
        <f>ROUND(I354*H354,2)</f>
        <v>0</v>
      </c>
      <c r="K354" s="229" t="s">
        <v>1</v>
      </c>
      <c r="L354" s="45"/>
      <c r="M354" s="234" t="s">
        <v>1</v>
      </c>
      <c r="N354" s="235" t="s">
        <v>41</v>
      </c>
      <c r="O354" s="92"/>
      <c r="P354" s="236">
        <f>O354*H354</f>
        <v>0</v>
      </c>
      <c r="Q354" s="236">
        <v>0</v>
      </c>
      <c r="R354" s="236">
        <f>Q354*H354</f>
        <v>0</v>
      </c>
      <c r="S354" s="236">
        <v>0</v>
      </c>
      <c r="T354" s="237">
        <f>S354*H354</f>
        <v>0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238" t="s">
        <v>173</v>
      </c>
      <c r="AT354" s="238" t="s">
        <v>159</v>
      </c>
      <c r="AU354" s="238" t="s">
        <v>169</v>
      </c>
      <c r="AY354" s="18" t="s">
        <v>156</v>
      </c>
      <c r="BE354" s="239">
        <f>IF(N354="základní",J354,0)</f>
        <v>0</v>
      </c>
      <c r="BF354" s="239">
        <f>IF(N354="snížená",J354,0)</f>
        <v>0</v>
      </c>
      <c r="BG354" s="239">
        <f>IF(N354="zákl. přenesená",J354,0)</f>
        <v>0</v>
      </c>
      <c r="BH354" s="239">
        <f>IF(N354="sníž. přenesená",J354,0)</f>
        <v>0</v>
      </c>
      <c r="BI354" s="239">
        <f>IF(N354="nulová",J354,0)</f>
        <v>0</v>
      </c>
      <c r="BJ354" s="18" t="s">
        <v>83</v>
      </c>
      <c r="BK354" s="239">
        <f>ROUND(I354*H354,2)</f>
        <v>0</v>
      </c>
      <c r="BL354" s="18" t="s">
        <v>173</v>
      </c>
      <c r="BM354" s="238" t="s">
        <v>992</v>
      </c>
    </row>
    <row r="355" spans="1:65" s="2" customFormat="1" ht="24.15" customHeight="1">
      <c r="A355" s="39"/>
      <c r="B355" s="40"/>
      <c r="C355" s="227" t="s">
        <v>411</v>
      </c>
      <c r="D355" s="227" t="s">
        <v>159</v>
      </c>
      <c r="E355" s="228" t="s">
        <v>993</v>
      </c>
      <c r="F355" s="229" t="s">
        <v>994</v>
      </c>
      <c r="G355" s="230" t="s">
        <v>217</v>
      </c>
      <c r="H355" s="231">
        <v>1</v>
      </c>
      <c r="I355" s="232"/>
      <c r="J355" s="233">
        <f>ROUND(I355*H355,2)</f>
        <v>0</v>
      </c>
      <c r="K355" s="229" t="s">
        <v>1</v>
      </c>
      <c r="L355" s="45"/>
      <c r="M355" s="234" t="s">
        <v>1</v>
      </c>
      <c r="N355" s="235" t="s">
        <v>41</v>
      </c>
      <c r="O355" s="92"/>
      <c r="P355" s="236">
        <f>O355*H355</f>
        <v>0</v>
      </c>
      <c r="Q355" s="236">
        <v>0</v>
      </c>
      <c r="R355" s="236">
        <f>Q355*H355</f>
        <v>0</v>
      </c>
      <c r="S355" s="236">
        <v>0</v>
      </c>
      <c r="T355" s="237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38" t="s">
        <v>173</v>
      </c>
      <c r="AT355" s="238" t="s">
        <v>159</v>
      </c>
      <c r="AU355" s="238" t="s">
        <v>169</v>
      </c>
      <c r="AY355" s="18" t="s">
        <v>156</v>
      </c>
      <c r="BE355" s="239">
        <f>IF(N355="základní",J355,0)</f>
        <v>0</v>
      </c>
      <c r="BF355" s="239">
        <f>IF(N355="snížená",J355,0)</f>
        <v>0</v>
      </c>
      <c r="BG355" s="239">
        <f>IF(N355="zákl. přenesená",J355,0)</f>
        <v>0</v>
      </c>
      <c r="BH355" s="239">
        <f>IF(N355="sníž. přenesená",J355,0)</f>
        <v>0</v>
      </c>
      <c r="BI355" s="239">
        <f>IF(N355="nulová",J355,0)</f>
        <v>0</v>
      </c>
      <c r="BJ355" s="18" t="s">
        <v>83</v>
      </c>
      <c r="BK355" s="239">
        <f>ROUND(I355*H355,2)</f>
        <v>0</v>
      </c>
      <c r="BL355" s="18" t="s">
        <v>173</v>
      </c>
      <c r="BM355" s="238" t="s">
        <v>995</v>
      </c>
    </row>
    <row r="356" spans="1:65" s="2" customFormat="1" ht="24.15" customHeight="1">
      <c r="A356" s="39"/>
      <c r="B356" s="40"/>
      <c r="C356" s="227" t="s">
        <v>416</v>
      </c>
      <c r="D356" s="227" t="s">
        <v>159</v>
      </c>
      <c r="E356" s="228" t="s">
        <v>996</v>
      </c>
      <c r="F356" s="229" t="s">
        <v>997</v>
      </c>
      <c r="G356" s="230" t="s">
        <v>217</v>
      </c>
      <c r="H356" s="231">
        <v>6</v>
      </c>
      <c r="I356" s="232"/>
      <c r="J356" s="233">
        <f>ROUND(I356*H356,2)</f>
        <v>0</v>
      </c>
      <c r="K356" s="229" t="s">
        <v>1</v>
      </c>
      <c r="L356" s="45"/>
      <c r="M356" s="234" t="s">
        <v>1</v>
      </c>
      <c r="N356" s="235" t="s">
        <v>41</v>
      </c>
      <c r="O356" s="92"/>
      <c r="P356" s="236">
        <f>O356*H356</f>
        <v>0</v>
      </c>
      <c r="Q356" s="236">
        <v>0</v>
      </c>
      <c r="R356" s="236">
        <f>Q356*H356</f>
        <v>0</v>
      </c>
      <c r="S356" s="236">
        <v>0</v>
      </c>
      <c r="T356" s="237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38" t="s">
        <v>173</v>
      </c>
      <c r="AT356" s="238" t="s">
        <v>159</v>
      </c>
      <c r="AU356" s="238" t="s">
        <v>169</v>
      </c>
      <c r="AY356" s="18" t="s">
        <v>156</v>
      </c>
      <c r="BE356" s="239">
        <f>IF(N356="základní",J356,0)</f>
        <v>0</v>
      </c>
      <c r="BF356" s="239">
        <f>IF(N356="snížená",J356,0)</f>
        <v>0</v>
      </c>
      <c r="BG356" s="239">
        <f>IF(N356="zákl. přenesená",J356,0)</f>
        <v>0</v>
      </c>
      <c r="BH356" s="239">
        <f>IF(N356="sníž. přenesená",J356,0)</f>
        <v>0</v>
      </c>
      <c r="BI356" s="239">
        <f>IF(N356="nulová",J356,0)</f>
        <v>0</v>
      </c>
      <c r="BJ356" s="18" t="s">
        <v>83</v>
      </c>
      <c r="BK356" s="239">
        <f>ROUND(I356*H356,2)</f>
        <v>0</v>
      </c>
      <c r="BL356" s="18" t="s">
        <v>173</v>
      </c>
      <c r="BM356" s="238" t="s">
        <v>998</v>
      </c>
    </row>
    <row r="357" spans="1:63" s="12" customFormat="1" ht="22.8" customHeight="1">
      <c r="A357" s="12"/>
      <c r="B357" s="211"/>
      <c r="C357" s="212"/>
      <c r="D357" s="213" t="s">
        <v>75</v>
      </c>
      <c r="E357" s="225" t="s">
        <v>455</v>
      </c>
      <c r="F357" s="225" t="s">
        <v>456</v>
      </c>
      <c r="G357" s="212"/>
      <c r="H357" s="212"/>
      <c r="I357" s="215"/>
      <c r="J357" s="226">
        <f>BK357</f>
        <v>0</v>
      </c>
      <c r="K357" s="212"/>
      <c r="L357" s="217"/>
      <c r="M357" s="218"/>
      <c r="N357" s="219"/>
      <c r="O357" s="219"/>
      <c r="P357" s="220">
        <f>P358</f>
        <v>0</v>
      </c>
      <c r="Q357" s="219"/>
      <c r="R357" s="220">
        <f>R358</f>
        <v>0</v>
      </c>
      <c r="S357" s="219"/>
      <c r="T357" s="221">
        <f>T358</f>
        <v>0</v>
      </c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R357" s="222" t="s">
        <v>83</v>
      </c>
      <c r="AT357" s="223" t="s">
        <v>75</v>
      </c>
      <c r="AU357" s="223" t="s">
        <v>83</v>
      </c>
      <c r="AY357" s="222" t="s">
        <v>156</v>
      </c>
      <c r="BK357" s="224">
        <f>BK358</f>
        <v>0</v>
      </c>
    </row>
    <row r="358" spans="1:65" s="2" customFormat="1" ht="24.15" customHeight="1">
      <c r="A358" s="39"/>
      <c r="B358" s="40"/>
      <c r="C358" s="227" t="s">
        <v>420</v>
      </c>
      <c r="D358" s="227" t="s">
        <v>159</v>
      </c>
      <c r="E358" s="228" t="s">
        <v>458</v>
      </c>
      <c r="F358" s="229" t="s">
        <v>459</v>
      </c>
      <c r="G358" s="230" t="s">
        <v>414</v>
      </c>
      <c r="H358" s="231">
        <v>12.646</v>
      </c>
      <c r="I358" s="232"/>
      <c r="J358" s="233">
        <f>ROUND(I358*H358,2)</f>
        <v>0</v>
      </c>
      <c r="K358" s="229" t="s">
        <v>218</v>
      </c>
      <c r="L358" s="45"/>
      <c r="M358" s="234" t="s">
        <v>1</v>
      </c>
      <c r="N358" s="235" t="s">
        <v>41</v>
      </c>
      <c r="O358" s="92"/>
      <c r="P358" s="236">
        <f>O358*H358</f>
        <v>0</v>
      </c>
      <c r="Q358" s="236">
        <v>0</v>
      </c>
      <c r="R358" s="236">
        <f>Q358*H358</f>
        <v>0</v>
      </c>
      <c r="S358" s="236">
        <v>0</v>
      </c>
      <c r="T358" s="237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38" t="s">
        <v>173</v>
      </c>
      <c r="AT358" s="238" t="s">
        <v>159</v>
      </c>
      <c r="AU358" s="238" t="s">
        <v>85</v>
      </c>
      <c r="AY358" s="18" t="s">
        <v>156</v>
      </c>
      <c r="BE358" s="239">
        <f>IF(N358="základní",J358,0)</f>
        <v>0</v>
      </c>
      <c r="BF358" s="239">
        <f>IF(N358="snížená",J358,0)</f>
        <v>0</v>
      </c>
      <c r="BG358" s="239">
        <f>IF(N358="zákl. přenesená",J358,0)</f>
        <v>0</v>
      </c>
      <c r="BH358" s="239">
        <f>IF(N358="sníž. přenesená",J358,0)</f>
        <v>0</v>
      </c>
      <c r="BI358" s="239">
        <f>IF(N358="nulová",J358,0)</f>
        <v>0</v>
      </c>
      <c r="BJ358" s="18" t="s">
        <v>83</v>
      </c>
      <c r="BK358" s="239">
        <f>ROUND(I358*H358,2)</f>
        <v>0</v>
      </c>
      <c r="BL358" s="18" t="s">
        <v>173</v>
      </c>
      <c r="BM358" s="238" t="s">
        <v>999</v>
      </c>
    </row>
    <row r="359" spans="1:63" s="12" customFormat="1" ht="25.9" customHeight="1">
      <c r="A359" s="12"/>
      <c r="B359" s="211"/>
      <c r="C359" s="212"/>
      <c r="D359" s="213" t="s">
        <v>75</v>
      </c>
      <c r="E359" s="214" t="s">
        <v>461</v>
      </c>
      <c r="F359" s="214" t="s">
        <v>462</v>
      </c>
      <c r="G359" s="212"/>
      <c r="H359" s="212"/>
      <c r="I359" s="215"/>
      <c r="J359" s="216">
        <f>BK359</f>
        <v>0</v>
      </c>
      <c r="K359" s="212"/>
      <c r="L359" s="217"/>
      <c r="M359" s="218"/>
      <c r="N359" s="219"/>
      <c r="O359" s="219"/>
      <c r="P359" s="220">
        <f>P360+P369+P385+P408+P447+P461+P512+P524+P527+P679+P713+P866+P876</f>
        <v>0</v>
      </c>
      <c r="Q359" s="219"/>
      <c r="R359" s="220">
        <f>R360+R369+R385+R408+R447+R461+R512+R524+R527+R679+R713+R866+R876</f>
        <v>40.586861</v>
      </c>
      <c r="S359" s="219"/>
      <c r="T359" s="221">
        <f>T360+T369+T385+T408+T447+T461+T512+T524+T527+T679+T713+T866+T876</f>
        <v>0</v>
      </c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R359" s="222" t="s">
        <v>85</v>
      </c>
      <c r="AT359" s="223" t="s">
        <v>75</v>
      </c>
      <c r="AU359" s="223" t="s">
        <v>76</v>
      </c>
      <c r="AY359" s="222" t="s">
        <v>156</v>
      </c>
      <c r="BK359" s="224">
        <f>BK360+BK369+BK385+BK408+BK447+BK461+BK512+BK524+BK527+BK679+BK713+BK866+BK876</f>
        <v>0</v>
      </c>
    </row>
    <row r="360" spans="1:63" s="12" customFormat="1" ht="22.8" customHeight="1">
      <c r="A360" s="12"/>
      <c r="B360" s="211"/>
      <c r="C360" s="212"/>
      <c r="D360" s="213" t="s">
        <v>75</v>
      </c>
      <c r="E360" s="225" t="s">
        <v>1000</v>
      </c>
      <c r="F360" s="225" t="s">
        <v>1001</v>
      </c>
      <c r="G360" s="212"/>
      <c r="H360" s="212"/>
      <c r="I360" s="215"/>
      <c r="J360" s="226">
        <f>BK360</f>
        <v>0</v>
      </c>
      <c r="K360" s="212"/>
      <c r="L360" s="217"/>
      <c r="M360" s="218"/>
      <c r="N360" s="219"/>
      <c r="O360" s="219"/>
      <c r="P360" s="220">
        <f>SUM(P361:P368)</f>
        <v>0</v>
      </c>
      <c r="Q360" s="219"/>
      <c r="R360" s="220">
        <f>SUM(R361:R368)</f>
        <v>0.6951824</v>
      </c>
      <c r="S360" s="219"/>
      <c r="T360" s="221">
        <f>SUM(T361:T368)</f>
        <v>0</v>
      </c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R360" s="222" t="s">
        <v>85</v>
      </c>
      <c r="AT360" s="223" t="s">
        <v>75</v>
      </c>
      <c r="AU360" s="223" t="s">
        <v>83</v>
      </c>
      <c r="AY360" s="222" t="s">
        <v>156</v>
      </c>
      <c r="BK360" s="224">
        <f>SUM(BK361:BK368)</f>
        <v>0</v>
      </c>
    </row>
    <row r="361" spans="1:65" s="2" customFormat="1" ht="24.15" customHeight="1">
      <c r="A361" s="39"/>
      <c r="B361" s="40"/>
      <c r="C361" s="227" t="s">
        <v>425</v>
      </c>
      <c r="D361" s="227" t="s">
        <v>159</v>
      </c>
      <c r="E361" s="228" t="s">
        <v>1002</v>
      </c>
      <c r="F361" s="229" t="s">
        <v>1003</v>
      </c>
      <c r="G361" s="230" t="s">
        <v>237</v>
      </c>
      <c r="H361" s="231">
        <v>191.51</v>
      </c>
      <c r="I361" s="232"/>
      <c r="J361" s="233">
        <f>ROUND(I361*H361,2)</f>
        <v>0</v>
      </c>
      <c r="K361" s="229" t="s">
        <v>218</v>
      </c>
      <c r="L361" s="45"/>
      <c r="M361" s="234" t="s">
        <v>1</v>
      </c>
      <c r="N361" s="235" t="s">
        <v>41</v>
      </c>
      <c r="O361" s="92"/>
      <c r="P361" s="236">
        <f>O361*H361</f>
        <v>0</v>
      </c>
      <c r="Q361" s="236">
        <v>0.00132</v>
      </c>
      <c r="R361" s="236">
        <f>Q361*H361</f>
        <v>0.2527932</v>
      </c>
      <c r="S361" s="236">
        <v>0</v>
      </c>
      <c r="T361" s="237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38" t="s">
        <v>335</v>
      </c>
      <c r="AT361" s="238" t="s">
        <v>159</v>
      </c>
      <c r="AU361" s="238" t="s">
        <v>85</v>
      </c>
      <c r="AY361" s="18" t="s">
        <v>156</v>
      </c>
      <c r="BE361" s="239">
        <f>IF(N361="základní",J361,0)</f>
        <v>0</v>
      </c>
      <c r="BF361" s="239">
        <f>IF(N361="snížená",J361,0)</f>
        <v>0</v>
      </c>
      <c r="BG361" s="239">
        <f>IF(N361="zákl. přenesená",J361,0)</f>
        <v>0</v>
      </c>
      <c r="BH361" s="239">
        <f>IF(N361="sníž. přenesená",J361,0)</f>
        <v>0</v>
      </c>
      <c r="BI361" s="239">
        <f>IF(N361="nulová",J361,0)</f>
        <v>0</v>
      </c>
      <c r="BJ361" s="18" t="s">
        <v>83</v>
      </c>
      <c r="BK361" s="239">
        <f>ROUND(I361*H361,2)</f>
        <v>0</v>
      </c>
      <c r="BL361" s="18" t="s">
        <v>335</v>
      </c>
      <c r="BM361" s="238" t="s">
        <v>1004</v>
      </c>
    </row>
    <row r="362" spans="1:51" s="13" customFormat="1" ht="12">
      <c r="A362" s="13"/>
      <c r="B362" s="255"/>
      <c r="C362" s="256"/>
      <c r="D362" s="257" t="s">
        <v>225</v>
      </c>
      <c r="E362" s="258" t="s">
        <v>1</v>
      </c>
      <c r="F362" s="259" t="s">
        <v>1005</v>
      </c>
      <c r="G362" s="256"/>
      <c r="H362" s="258" t="s">
        <v>1</v>
      </c>
      <c r="I362" s="260"/>
      <c r="J362" s="256"/>
      <c r="K362" s="256"/>
      <c r="L362" s="261"/>
      <c r="M362" s="262"/>
      <c r="N362" s="263"/>
      <c r="O362" s="263"/>
      <c r="P362" s="263"/>
      <c r="Q362" s="263"/>
      <c r="R362" s="263"/>
      <c r="S362" s="263"/>
      <c r="T362" s="264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65" t="s">
        <v>225</v>
      </c>
      <c r="AU362" s="265" t="s">
        <v>85</v>
      </c>
      <c r="AV362" s="13" t="s">
        <v>83</v>
      </c>
      <c r="AW362" s="13" t="s">
        <v>32</v>
      </c>
      <c r="AX362" s="13" t="s">
        <v>76</v>
      </c>
      <c r="AY362" s="265" t="s">
        <v>156</v>
      </c>
    </row>
    <row r="363" spans="1:51" s="14" customFormat="1" ht="12">
      <c r="A363" s="14"/>
      <c r="B363" s="266"/>
      <c r="C363" s="267"/>
      <c r="D363" s="257" t="s">
        <v>225</v>
      </c>
      <c r="E363" s="268" t="s">
        <v>1</v>
      </c>
      <c r="F363" s="269" t="s">
        <v>1006</v>
      </c>
      <c r="G363" s="267"/>
      <c r="H363" s="270">
        <v>191.51</v>
      </c>
      <c r="I363" s="271"/>
      <c r="J363" s="267"/>
      <c r="K363" s="267"/>
      <c r="L363" s="272"/>
      <c r="M363" s="273"/>
      <c r="N363" s="274"/>
      <c r="O363" s="274"/>
      <c r="P363" s="274"/>
      <c r="Q363" s="274"/>
      <c r="R363" s="274"/>
      <c r="S363" s="274"/>
      <c r="T363" s="275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76" t="s">
        <v>225</v>
      </c>
      <c r="AU363" s="276" t="s">
        <v>85</v>
      </c>
      <c r="AV363" s="14" t="s">
        <v>85</v>
      </c>
      <c r="AW363" s="14" t="s">
        <v>32</v>
      </c>
      <c r="AX363" s="14" t="s">
        <v>76</v>
      </c>
      <c r="AY363" s="276" t="s">
        <v>156</v>
      </c>
    </row>
    <row r="364" spans="1:51" s="15" customFormat="1" ht="12">
      <c r="A364" s="15"/>
      <c r="B364" s="277"/>
      <c r="C364" s="278"/>
      <c r="D364" s="257" t="s">
        <v>225</v>
      </c>
      <c r="E364" s="279" t="s">
        <v>1</v>
      </c>
      <c r="F364" s="280" t="s">
        <v>228</v>
      </c>
      <c r="G364" s="278"/>
      <c r="H364" s="281">
        <v>191.51</v>
      </c>
      <c r="I364" s="282"/>
      <c r="J364" s="278"/>
      <c r="K364" s="278"/>
      <c r="L364" s="283"/>
      <c r="M364" s="284"/>
      <c r="N364" s="285"/>
      <c r="O364" s="285"/>
      <c r="P364" s="285"/>
      <c r="Q364" s="285"/>
      <c r="R364" s="285"/>
      <c r="S364" s="285"/>
      <c r="T364" s="286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T364" s="287" t="s">
        <v>225</v>
      </c>
      <c r="AU364" s="287" t="s">
        <v>85</v>
      </c>
      <c r="AV364" s="15" t="s">
        <v>173</v>
      </c>
      <c r="AW364" s="15" t="s">
        <v>32</v>
      </c>
      <c r="AX364" s="15" t="s">
        <v>83</v>
      </c>
      <c r="AY364" s="287" t="s">
        <v>156</v>
      </c>
    </row>
    <row r="365" spans="1:65" s="2" customFormat="1" ht="24.15" customHeight="1">
      <c r="A365" s="39"/>
      <c r="B365" s="40"/>
      <c r="C365" s="245" t="s">
        <v>433</v>
      </c>
      <c r="D365" s="245" t="s">
        <v>220</v>
      </c>
      <c r="E365" s="246" t="s">
        <v>1007</v>
      </c>
      <c r="F365" s="247" t="s">
        <v>1008</v>
      </c>
      <c r="G365" s="248" t="s">
        <v>237</v>
      </c>
      <c r="H365" s="249">
        <v>201.086</v>
      </c>
      <c r="I365" s="250"/>
      <c r="J365" s="251">
        <f>ROUND(I365*H365,2)</f>
        <v>0</v>
      </c>
      <c r="K365" s="247" t="s">
        <v>218</v>
      </c>
      <c r="L365" s="252"/>
      <c r="M365" s="253" t="s">
        <v>1</v>
      </c>
      <c r="N365" s="254" t="s">
        <v>41</v>
      </c>
      <c r="O365" s="92"/>
      <c r="P365" s="236">
        <f>O365*H365</f>
        <v>0</v>
      </c>
      <c r="Q365" s="236">
        <v>0.0022</v>
      </c>
      <c r="R365" s="236">
        <f>Q365*H365</f>
        <v>0.44238920000000004</v>
      </c>
      <c r="S365" s="236">
        <v>0</v>
      </c>
      <c r="T365" s="237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38" t="s">
        <v>477</v>
      </c>
      <c r="AT365" s="238" t="s">
        <v>220</v>
      </c>
      <c r="AU365" s="238" t="s">
        <v>85</v>
      </c>
      <c r="AY365" s="18" t="s">
        <v>156</v>
      </c>
      <c r="BE365" s="239">
        <f>IF(N365="základní",J365,0)</f>
        <v>0</v>
      </c>
      <c r="BF365" s="239">
        <f>IF(N365="snížená",J365,0)</f>
        <v>0</v>
      </c>
      <c r="BG365" s="239">
        <f>IF(N365="zákl. přenesená",J365,0)</f>
        <v>0</v>
      </c>
      <c r="BH365" s="239">
        <f>IF(N365="sníž. přenesená",J365,0)</f>
        <v>0</v>
      </c>
      <c r="BI365" s="239">
        <f>IF(N365="nulová",J365,0)</f>
        <v>0</v>
      </c>
      <c r="BJ365" s="18" t="s">
        <v>83</v>
      </c>
      <c r="BK365" s="239">
        <f>ROUND(I365*H365,2)</f>
        <v>0</v>
      </c>
      <c r="BL365" s="18" t="s">
        <v>335</v>
      </c>
      <c r="BM365" s="238" t="s">
        <v>1009</v>
      </c>
    </row>
    <row r="366" spans="1:51" s="14" customFormat="1" ht="12">
      <c r="A366" s="14"/>
      <c r="B366" s="266"/>
      <c r="C366" s="267"/>
      <c r="D366" s="257" t="s">
        <v>225</v>
      </c>
      <c r="E366" s="268" t="s">
        <v>1</v>
      </c>
      <c r="F366" s="269" t="s">
        <v>1010</v>
      </c>
      <c r="G366" s="267"/>
      <c r="H366" s="270">
        <v>201.086</v>
      </c>
      <c r="I366" s="271"/>
      <c r="J366" s="267"/>
      <c r="K366" s="267"/>
      <c r="L366" s="272"/>
      <c r="M366" s="273"/>
      <c r="N366" s="274"/>
      <c r="O366" s="274"/>
      <c r="P366" s="274"/>
      <c r="Q366" s="274"/>
      <c r="R366" s="274"/>
      <c r="S366" s="274"/>
      <c r="T366" s="275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76" t="s">
        <v>225</v>
      </c>
      <c r="AU366" s="276" t="s">
        <v>85</v>
      </c>
      <c r="AV366" s="14" t="s">
        <v>85</v>
      </c>
      <c r="AW366" s="14" t="s">
        <v>32</v>
      </c>
      <c r="AX366" s="14" t="s">
        <v>76</v>
      </c>
      <c r="AY366" s="276" t="s">
        <v>156</v>
      </c>
    </row>
    <row r="367" spans="1:51" s="15" customFormat="1" ht="12">
      <c r="A367" s="15"/>
      <c r="B367" s="277"/>
      <c r="C367" s="278"/>
      <c r="D367" s="257" t="s">
        <v>225</v>
      </c>
      <c r="E367" s="279" t="s">
        <v>1</v>
      </c>
      <c r="F367" s="280" t="s">
        <v>228</v>
      </c>
      <c r="G367" s="278"/>
      <c r="H367" s="281">
        <v>201.086</v>
      </c>
      <c r="I367" s="282"/>
      <c r="J367" s="278"/>
      <c r="K367" s="278"/>
      <c r="L367" s="283"/>
      <c r="M367" s="284"/>
      <c r="N367" s="285"/>
      <c r="O367" s="285"/>
      <c r="P367" s="285"/>
      <c r="Q367" s="285"/>
      <c r="R367" s="285"/>
      <c r="S367" s="285"/>
      <c r="T367" s="286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T367" s="287" t="s">
        <v>225</v>
      </c>
      <c r="AU367" s="287" t="s">
        <v>85</v>
      </c>
      <c r="AV367" s="15" t="s">
        <v>173</v>
      </c>
      <c r="AW367" s="15" t="s">
        <v>32</v>
      </c>
      <c r="AX367" s="15" t="s">
        <v>83</v>
      </c>
      <c r="AY367" s="287" t="s">
        <v>156</v>
      </c>
    </row>
    <row r="368" spans="1:65" s="2" customFormat="1" ht="24.15" customHeight="1">
      <c r="A368" s="39"/>
      <c r="B368" s="40"/>
      <c r="C368" s="227" t="s">
        <v>443</v>
      </c>
      <c r="D368" s="227" t="s">
        <v>159</v>
      </c>
      <c r="E368" s="228" t="s">
        <v>1011</v>
      </c>
      <c r="F368" s="229" t="s">
        <v>1012</v>
      </c>
      <c r="G368" s="230" t="s">
        <v>414</v>
      </c>
      <c r="H368" s="231">
        <v>0.695</v>
      </c>
      <c r="I368" s="232"/>
      <c r="J368" s="233">
        <f>ROUND(I368*H368,2)</f>
        <v>0</v>
      </c>
      <c r="K368" s="229" t="s">
        <v>218</v>
      </c>
      <c r="L368" s="45"/>
      <c r="M368" s="234" t="s">
        <v>1</v>
      </c>
      <c r="N368" s="235" t="s">
        <v>41</v>
      </c>
      <c r="O368" s="92"/>
      <c r="P368" s="236">
        <f>O368*H368</f>
        <v>0</v>
      </c>
      <c r="Q368" s="236">
        <v>0</v>
      </c>
      <c r="R368" s="236">
        <f>Q368*H368</f>
        <v>0</v>
      </c>
      <c r="S368" s="236">
        <v>0</v>
      </c>
      <c r="T368" s="237">
        <f>S368*H368</f>
        <v>0</v>
      </c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R368" s="238" t="s">
        <v>335</v>
      </c>
      <c r="AT368" s="238" t="s">
        <v>159</v>
      </c>
      <c r="AU368" s="238" t="s">
        <v>85</v>
      </c>
      <c r="AY368" s="18" t="s">
        <v>156</v>
      </c>
      <c r="BE368" s="239">
        <f>IF(N368="základní",J368,0)</f>
        <v>0</v>
      </c>
      <c r="BF368" s="239">
        <f>IF(N368="snížená",J368,0)</f>
        <v>0</v>
      </c>
      <c r="BG368" s="239">
        <f>IF(N368="zákl. přenesená",J368,0)</f>
        <v>0</v>
      </c>
      <c r="BH368" s="239">
        <f>IF(N368="sníž. přenesená",J368,0)</f>
        <v>0</v>
      </c>
      <c r="BI368" s="239">
        <f>IF(N368="nulová",J368,0)</f>
        <v>0</v>
      </c>
      <c r="BJ368" s="18" t="s">
        <v>83</v>
      </c>
      <c r="BK368" s="239">
        <f>ROUND(I368*H368,2)</f>
        <v>0</v>
      </c>
      <c r="BL368" s="18" t="s">
        <v>335</v>
      </c>
      <c r="BM368" s="238" t="s">
        <v>1013</v>
      </c>
    </row>
    <row r="369" spans="1:63" s="12" customFormat="1" ht="22.8" customHeight="1">
      <c r="A369" s="12"/>
      <c r="B369" s="211"/>
      <c r="C369" s="212"/>
      <c r="D369" s="213" t="s">
        <v>75</v>
      </c>
      <c r="E369" s="225" t="s">
        <v>475</v>
      </c>
      <c r="F369" s="225" t="s">
        <v>476</v>
      </c>
      <c r="G369" s="212"/>
      <c r="H369" s="212"/>
      <c r="I369" s="215"/>
      <c r="J369" s="226">
        <f>BK369</f>
        <v>0</v>
      </c>
      <c r="K369" s="212"/>
      <c r="L369" s="217"/>
      <c r="M369" s="218"/>
      <c r="N369" s="219"/>
      <c r="O369" s="219"/>
      <c r="P369" s="220">
        <f>SUM(P370:P384)</f>
        <v>0</v>
      </c>
      <c r="Q369" s="219"/>
      <c r="R369" s="220">
        <f>SUM(R370:R384)</f>
        <v>0.00995</v>
      </c>
      <c r="S369" s="219"/>
      <c r="T369" s="221">
        <f>SUM(T370:T384)</f>
        <v>0</v>
      </c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R369" s="222" t="s">
        <v>85</v>
      </c>
      <c r="AT369" s="223" t="s">
        <v>75</v>
      </c>
      <c r="AU369" s="223" t="s">
        <v>83</v>
      </c>
      <c r="AY369" s="222" t="s">
        <v>156</v>
      </c>
      <c r="BK369" s="224">
        <f>SUM(BK370:BK384)</f>
        <v>0</v>
      </c>
    </row>
    <row r="370" spans="1:65" s="2" customFormat="1" ht="16.5" customHeight="1">
      <c r="A370" s="39"/>
      <c r="B370" s="40"/>
      <c r="C370" s="227" t="s">
        <v>449</v>
      </c>
      <c r="D370" s="227" t="s">
        <v>159</v>
      </c>
      <c r="E370" s="228" t="s">
        <v>1014</v>
      </c>
      <c r="F370" s="229" t="s">
        <v>1015</v>
      </c>
      <c r="G370" s="230" t="s">
        <v>342</v>
      </c>
      <c r="H370" s="231">
        <v>5</v>
      </c>
      <c r="I370" s="232"/>
      <c r="J370" s="233">
        <f>ROUND(I370*H370,2)</f>
        <v>0</v>
      </c>
      <c r="K370" s="229" t="s">
        <v>218</v>
      </c>
      <c r="L370" s="45"/>
      <c r="M370" s="234" t="s">
        <v>1</v>
      </c>
      <c r="N370" s="235" t="s">
        <v>41</v>
      </c>
      <c r="O370" s="92"/>
      <c r="P370" s="236">
        <f>O370*H370</f>
        <v>0</v>
      </c>
      <c r="Q370" s="236">
        <v>0.00041</v>
      </c>
      <c r="R370" s="236">
        <f>Q370*H370</f>
        <v>0.0020499999999999997</v>
      </c>
      <c r="S370" s="236">
        <v>0</v>
      </c>
      <c r="T370" s="237">
        <f>S370*H370</f>
        <v>0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38" t="s">
        <v>335</v>
      </c>
      <c r="AT370" s="238" t="s">
        <v>159</v>
      </c>
      <c r="AU370" s="238" t="s">
        <v>85</v>
      </c>
      <c r="AY370" s="18" t="s">
        <v>156</v>
      </c>
      <c r="BE370" s="239">
        <f>IF(N370="základní",J370,0)</f>
        <v>0</v>
      </c>
      <c r="BF370" s="239">
        <f>IF(N370="snížená",J370,0)</f>
        <v>0</v>
      </c>
      <c r="BG370" s="239">
        <f>IF(N370="zákl. přenesená",J370,0)</f>
        <v>0</v>
      </c>
      <c r="BH370" s="239">
        <f>IF(N370="sníž. přenesená",J370,0)</f>
        <v>0</v>
      </c>
      <c r="BI370" s="239">
        <f>IF(N370="nulová",J370,0)</f>
        <v>0</v>
      </c>
      <c r="BJ370" s="18" t="s">
        <v>83</v>
      </c>
      <c r="BK370" s="239">
        <f>ROUND(I370*H370,2)</f>
        <v>0</v>
      </c>
      <c r="BL370" s="18" t="s">
        <v>335</v>
      </c>
      <c r="BM370" s="238" t="s">
        <v>1016</v>
      </c>
    </row>
    <row r="371" spans="1:65" s="2" customFormat="1" ht="24.15" customHeight="1">
      <c r="A371" s="39"/>
      <c r="B371" s="40"/>
      <c r="C371" s="227" t="s">
        <v>457</v>
      </c>
      <c r="D371" s="227" t="s">
        <v>159</v>
      </c>
      <c r="E371" s="228" t="s">
        <v>1017</v>
      </c>
      <c r="F371" s="229" t="s">
        <v>1018</v>
      </c>
      <c r="G371" s="230" t="s">
        <v>217</v>
      </c>
      <c r="H371" s="231">
        <v>5</v>
      </c>
      <c r="I371" s="232"/>
      <c r="J371" s="233">
        <f>ROUND(I371*H371,2)</f>
        <v>0</v>
      </c>
      <c r="K371" s="229" t="s">
        <v>218</v>
      </c>
      <c r="L371" s="45"/>
      <c r="M371" s="234" t="s">
        <v>1</v>
      </c>
      <c r="N371" s="235" t="s">
        <v>41</v>
      </c>
      <c r="O371" s="92"/>
      <c r="P371" s="236">
        <f>O371*H371</f>
        <v>0</v>
      </c>
      <c r="Q371" s="236">
        <v>0.00148</v>
      </c>
      <c r="R371" s="236">
        <f>Q371*H371</f>
        <v>0.0074</v>
      </c>
      <c r="S371" s="236">
        <v>0</v>
      </c>
      <c r="T371" s="237">
        <f>S371*H371</f>
        <v>0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R371" s="238" t="s">
        <v>335</v>
      </c>
      <c r="AT371" s="238" t="s">
        <v>159</v>
      </c>
      <c r="AU371" s="238" t="s">
        <v>85</v>
      </c>
      <c r="AY371" s="18" t="s">
        <v>156</v>
      </c>
      <c r="BE371" s="239">
        <f>IF(N371="základní",J371,0)</f>
        <v>0</v>
      </c>
      <c r="BF371" s="239">
        <f>IF(N371="snížená",J371,0)</f>
        <v>0</v>
      </c>
      <c r="BG371" s="239">
        <f>IF(N371="zákl. přenesená",J371,0)</f>
        <v>0</v>
      </c>
      <c r="BH371" s="239">
        <f>IF(N371="sníž. přenesená",J371,0)</f>
        <v>0</v>
      </c>
      <c r="BI371" s="239">
        <f>IF(N371="nulová",J371,0)</f>
        <v>0</v>
      </c>
      <c r="BJ371" s="18" t="s">
        <v>83</v>
      </c>
      <c r="BK371" s="239">
        <f>ROUND(I371*H371,2)</f>
        <v>0</v>
      </c>
      <c r="BL371" s="18" t="s">
        <v>335</v>
      </c>
      <c r="BM371" s="238" t="s">
        <v>1019</v>
      </c>
    </row>
    <row r="372" spans="1:51" s="13" customFormat="1" ht="12">
      <c r="A372" s="13"/>
      <c r="B372" s="255"/>
      <c r="C372" s="256"/>
      <c r="D372" s="257" t="s">
        <v>225</v>
      </c>
      <c r="E372" s="258" t="s">
        <v>1</v>
      </c>
      <c r="F372" s="259" t="s">
        <v>282</v>
      </c>
      <c r="G372" s="256"/>
      <c r="H372" s="258" t="s">
        <v>1</v>
      </c>
      <c r="I372" s="260"/>
      <c r="J372" s="256"/>
      <c r="K372" s="256"/>
      <c r="L372" s="261"/>
      <c r="M372" s="262"/>
      <c r="N372" s="263"/>
      <c r="O372" s="263"/>
      <c r="P372" s="263"/>
      <c r="Q372" s="263"/>
      <c r="R372" s="263"/>
      <c r="S372" s="263"/>
      <c r="T372" s="264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65" t="s">
        <v>225</v>
      </c>
      <c r="AU372" s="265" t="s">
        <v>85</v>
      </c>
      <c r="AV372" s="13" t="s">
        <v>83</v>
      </c>
      <c r="AW372" s="13" t="s">
        <v>32</v>
      </c>
      <c r="AX372" s="13" t="s">
        <v>76</v>
      </c>
      <c r="AY372" s="265" t="s">
        <v>156</v>
      </c>
    </row>
    <row r="373" spans="1:51" s="14" customFormat="1" ht="12">
      <c r="A373" s="14"/>
      <c r="B373" s="266"/>
      <c r="C373" s="267"/>
      <c r="D373" s="257" t="s">
        <v>225</v>
      </c>
      <c r="E373" s="268" t="s">
        <v>1</v>
      </c>
      <c r="F373" s="269" t="s">
        <v>169</v>
      </c>
      <c r="G373" s="267"/>
      <c r="H373" s="270">
        <v>3</v>
      </c>
      <c r="I373" s="271"/>
      <c r="J373" s="267"/>
      <c r="K373" s="267"/>
      <c r="L373" s="272"/>
      <c r="M373" s="273"/>
      <c r="N373" s="274"/>
      <c r="O373" s="274"/>
      <c r="P373" s="274"/>
      <c r="Q373" s="274"/>
      <c r="R373" s="274"/>
      <c r="S373" s="274"/>
      <c r="T373" s="275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76" t="s">
        <v>225</v>
      </c>
      <c r="AU373" s="276" t="s">
        <v>85</v>
      </c>
      <c r="AV373" s="14" t="s">
        <v>85</v>
      </c>
      <c r="AW373" s="14" t="s">
        <v>32</v>
      </c>
      <c r="AX373" s="14" t="s">
        <v>76</v>
      </c>
      <c r="AY373" s="276" t="s">
        <v>156</v>
      </c>
    </row>
    <row r="374" spans="1:51" s="13" customFormat="1" ht="12">
      <c r="A374" s="13"/>
      <c r="B374" s="255"/>
      <c r="C374" s="256"/>
      <c r="D374" s="257" t="s">
        <v>225</v>
      </c>
      <c r="E374" s="258" t="s">
        <v>1</v>
      </c>
      <c r="F374" s="259" t="s">
        <v>290</v>
      </c>
      <c r="G374" s="256"/>
      <c r="H374" s="258" t="s">
        <v>1</v>
      </c>
      <c r="I374" s="260"/>
      <c r="J374" s="256"/>
      <c r="K374" s="256"/>
      <c r="L374" s="261"/>
      <c r="M374" s="262"/>
      <c r="N374" s="263"/>
      <c r="O374" s="263"/>
      <c r="P374" s="263"/>
      <c r="Q374" s="263"/>
      <c r="R374" s="263"/>
      <c r="S374" s="263"/>
      <c r="T374" s="264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65" t="s">
        <v>225</v>
      </c>
      <c r="AU374" s="265" t="s">
        <v>85</v>
      </c>
      <c r="AV374" s="13" t="s">
        <v>83</v>
      </c>
      <c r="AW374" s="13" t="s">
        <v>32</v>
      </c>
      <c r="AX374" s="13" t="s">
        <v>76</v>
      </c>
      <c r="AY374" s="265" t="s">
        <v>156</v>
      </c>
    </row>
    <row r="375" spans="1:51" s="14" customFormat="1" ht="12">
      <c r="A375" s="14"/>
      <c r="B375" s="266"/>
      <c r="C375" s="267"/>
      <c r="D375" s="257" t="s">
        <v>225</v>
      </c>
      <c r="E375" s="268" t="s">
        <v>1</v>
      </c>
      <c r="F375" s="269" t="s">
        <v>83</v>
      </c>
      <c r="G375" s="267"/>
      <c r="H375" s="270">
        <v>1</v>
      </c>
      <c r="I375" s="271"/>
      <c r="J375" s="267"/>
      <c r="K375" s="267"/>
      <c r="L375" s="272"/>
      <c r="M375" s="273"/>
      <c r="N375" s="274"/>
      <c r="O375" s="274"/>
      <c r="P375" s="274"/>
      <c r="Q375" s="274"/>
      <c r="R375" s="274"/>
      <c r="S375" s="274"/>
      <c r="T375" s="275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76" t="s">
        <v>225</v>
      </c>
      <c r="AU375" s="276" t="s">
        <v>85</v>
      </c>
      <c r="AV375" s="14" t="s">
        <v>85</v>
      </c>
      <c r="AW375" s="14" t="s">
        <v>32</v>
      </c>
      <c r="AX375" s="14" t="s">
        <v>76</v>
      </c>
      <c r="AY375" s="276" t="s">
        <v>156</v>
      </c>
    </row>
    <row r="376" spans="1:51" s="13" customFormat="1" ht="12">
      <c r="A376" s="13"/>
      <c r="B376" s="255"/>
      <c r="C376" s="256"/>
      <c r="D376" s="257" t="s">
        <v>225</v>
      </c>
      <c r="E376" s="258" t="s">
        <v>1</v>
      </c>
      <c r="F376" s="259" t="s">
        <v>302</v>
      </c>
      <c r="G376" s="256"/>
      <c r="H376" s="258" t="s">
        <v>1</v>
      </c>
      <c r="I376" s="260"/>
      <c r="J376" s="256"/>
      <c r="K376" s="256"/>
      <c r="L376" s="261"/>
      <c r="M376" s="262"/>
      <c r="N376" s="263"/>
      <c r="O376" s="263"/>
      <c r="P376" s="263"/>
      <c r="Q376" s="263"/>
      <c r="R376" s="263"/>
      <c r="S376" s="263"/>
      <c r="T376" s="264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65" t="s">
        <v>225</v>
      </c>
      <c r="AU376" s="265" t="s">
        <v>85</v>
      </c>
      <c r="AV376" s="13" t="s">
        <v>83</v>
      </c>
      <c r="AW376" s="13" t="s">
        <v>32</v>
      </c>
      <c r="AX376" s="13" t="s">
        <v>76</v>
      </c>
      <c r="AY376" s="265" t="s">
        <v>156</v>
      </c>
    </row>
    <row r="377" spans="1:51" s="14" customFormat="1" ht="12">
      <c r="A377" s="14"/>
      <c r="B377" s="266"/>
      <c r="C377" s="267"/>
      <c r="D377" s="257" t="s">
        <v>225</v>
      </c>
      <c r="E377" s="268" t="s">
        <v>1</v>
      </c>
      <c r="F377" s="269" t="s">
        <v>83</v>
      </c>
      <c r="G377" s="267"/>
      <c r="H377" s="270">
        <v>1</v>
      </c>
      <c r="I377" s="271"/>
      <c r="J377" s="267"/>
      <c r="K377" s="267"/>
      <c r="L377" s="272"/>
      <c r="M377" s="273"/>
      <c r="N377" s="274"/>
      <c r="O377" s="274"/>
      <c r="P377" s="274"/>
      <c r="Q377" s="274"/>
      <c r="R377" s="274"/>
      <c r="S377" s="274"/>
      <c r="T377" s="275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76" t="s">
        <v>225</v>
      </c>
      <c r="AU377" s="276" t="s">
        <v>85</v>
      </c>
      <c r="AV377" s="14" t="s">
        <v>85</v>
      </c>
      <c r="AW377" s="14" t="s">
        <v>32</v>
      </c>
      <c r="AX377" s="14" t="s">
        <v>76</v>
      </c>
      <c r="AY377" s="276" t="s">
        <v>156</v>
      </c>
    </row>
    <row r="378" spans="1:51" s="15" customFormat="1" ht="12">
      <c r="A378" s="15"/>
      <c r="B378" s="277"/>
      <c r="C378" s="278"/>
      <c r="D378" s="257" t="s">
        <v>225</v>
      </c>
      <c r="E378" s="279" t="s">
        <v>1</v>
      </c>
      <c r="F378" s="280" t="s">
        <v>228</v>
      </c>
      <c r="G378" s="278"/>
      <c r="H378" s="281">
        <v>5</v>
      </c>
      <c r="I378" s="282"/>
      <c r="J378" s="278"/>
      <c r="K378" s="278"/>
      <c r="L378" s="283"/>
      <c r="M378" s="284"/>
      <c r="N378" s="285"/>
      <c r="O378" s="285"/>
      <c r="P378" s="285"/>
      <c r="Q378" s="285"/>
      <c r="R378" s="285"/>
      <c r="S378" s="285"/>
      <c r="T378" s="286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T378" s="287" t="s">
        <v>225</v>
      </c>
      <c r="AU378" s="287" t="s">
        <v>85</v>
      </c>
      <c r="AV378" s="15" t="s">
        <v>173</v>
      </c>
      <c r="AW378" s="15" t="s">
        <v>32</v>
      </c>
      <c r="AX378" s="15" t="s">
        <v>83</v>
      </c>
      <c r="AY378" s="287" t="s">
        <v>156</v>
      </c>
    </row>
    <row r="379" spans="1:65" s="2" customFormat="1" ht="24.15" customHeight="1">
      <c r="A379" s="39"/>
      <c r="B379" s="40"/>
      <c r="C379" s="227" t="s">
        <v>465</v>
      </c>
      <c r="D379" s="227" t="s">
        <v>159</v>
      </c>
      <c r="E379" s="228" t="s">
        <v>1020</v>
      </c>
      <c r="F379" s="229" t="s">
        <v>1021</v>
      </c>
      <c r="G379" s="230" t="s">
        <v>217</v>
      </c>
      <c r="H379" s="231">
        <v>1</v>
      </c>
      <c r="I379" s="232"/>
      <c r="J379" s="233">
        <f>ROUND(I379*H379,2)</f>
        <v>0</v>
      </c>
      <c r="K379" s="229" t="s">
        <v>218</v>
      </c>
      <c r="L379" s="45"/>
      <c r="M379" s="234" t="s">
        <v>1</v>
      </c>
      <c r="N379" s="235" t="s">
        <v>41</v>
      </c>
      <c r="O379" s="92"/>
      <c r="P379" s="236">
        <f>O379*H379</f>
        <v>0</v>
      </c>
      <c r="Q379" s="236">
        <v>6E-05</v>
      </c>
      <c r="R379" s="236">
        <f>Q379*H379</f>
        <v>6E-05</v>
      </c>
      <c r="S379" s="236">
        <v>0</v>
      </c>
      <c r="T379" s="237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38" t="s">
        <v>335</v>
      </c>
      <c r="AT379" s="238" t="s">
        <v>159</v>
      </c>
      <c r="AU379" s="238" t="s">
        <v>85</v>
      </c>
      <c r="AY379" s="18" t="s">
        <v>156</v>
      </c>
      <c r="BE379" s="239">
        <f>IF(N379="základní",J379,0)</f>
        <v>0</v>
      </c>
      <c r="BF379" s="239">
        <f>IF(N379="snížená",J379,0)</f>
        <v>0</v>
      </c>
      <c r="BG379" s="239">
        <f>IF(N379="zákl. přenesená",J379,0)</f>
        <v>0</v>
      </c>
      <c r="BH379" s="239">
        <f>IF(N379="sníž. přenesená",J379,0)</f>
        <v>0</v>
      </c>
      <c r="BI379" s="239">
        <f>IF(N379="nulová",J379,0)</f>
        <v>0</v>
      </c>
      <c r="BJ379" s="18" t="s">
        <v>83</v>
      </c>
      <c r="BK379" s="239">
        <f>ROUND(I379*H379,2)</f>
        <v>0</v>
      </c>
      <c r="BL379" s="18" t="s">
        <v>335</v>
      </c>
      <c r="BM379" s="238" t="s">
        <v>1022</v>
      </c>
    </row>
    <row r="380" spans="1:65" s="2" customFormat="1" ht="16.5" customHeight="1">
      <c r="A380" s="39"/>
      <c r="B380" s="40"/>
      <c r="C380" s="245" t="s">
        <v>477</v>
      </c>
      <c r="D380" s="245" t="s">
        <v>220</v>
      </c>
      <c r="E380" s="246" t="s">
        <v>1023</v>
      </c>
      <c r="F380" s="247" t="s">
        <v>1024</v>
      </c>
      <c r="G380" s="248" t="s">
        <v>217</v>
      </c>
      <c r="H380" s="249">
        <v>1</v>
      </c>
      <c r="I380" s="250"/>
      <c r="J380" s="251">
        <f>ROUND(I380*H380,2)</f>
        <v>0</v>
      </c>
      <c r="K380" s="247" t="s">
        <v>218</v>
      </c>
      <c r="L380" s="252"/>
      <c r="M380" s="253" t="s">
        <v>1</v>
      </c>
      <c r="N380" s="254" t="s">
        <v>41</v>
      </c>
      <c r="O380" s="92"/>
      <c r="P380" s="236">
        <f>O380*H380</f>
        <v>0</v>
      </c>
      <c r="Q380" s="236">
        <v>0.00044</v>
      </c>
      <c r="R380" s="236">
        <f>Q380*H380</f>
        <v>0.00044</v>
      </c>
      <c r="S380" s="236">
        <v>0</v>
      </c>
      <c r="T380" s="237">
        <f>S380*H380</f>
        <v>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38" t="s">
        <v>477</v>
      </c>
      <c r="AT380" s="238" t="s">
        <v>220</v>
      </c>
      <c r="AU380" s="238" t="s">
        <v>85</v>
      </c>
      <c r="AY380" s="18" t="s">
        <v>156</v>
      </c>
      <c r="BE380" s="239">
        <f>IF(N380="základní",J380,0)</f>
        <v>0</v>
      </c>
      <c r="BF380" s="239">
        <f>IF(N380="snížená",J380,0)</f>
        <v>0</v>
      </c>
      <c r="BG380" s="239">
        <f>IF(N380="zákl. přenesená",J380,0)</f>
        <v>0</v>
      </c>
      <c r="BH380" s="239">
        <f>IF(N380="sníž. přenesená",J380,0)</f>
        <v>0</v>
      </c>
      <c r="BI380" s="239">
        <f>IF(N380="nulová",J380,0)</f>
        <v>0</v>
      </c>
      <c r="BJ380" s="18" t="s">
        <v>83</v>
      </c>
      <c r="BK380" s="239">
        <f>ROUND(I380*H380,2)</f>
        <v>0</v>
      </c>
      <c r="BL380" s="18" t="s">
        <v>335</v>
      </c>
      <c r="BM380" s="238" t="s">
        <v>1025</v>
      </c>
    </row>
    <row r="381" spans="1:65" s="2" customFormat="1" ht="24.15" customHeight="1">
      <c r="A381" s="39"/>
      <c r="B381" s="40"/>
      <c r="C381" s="227" t="s">
        <v>483</v>
      </c>
      <c r="D381" s="227" t="s">
        <v>159</v>
      </c>
      <c r="E381" s="228" t="s">
        <v>1026</v>
      </c>
      <c r="F381" s="229" t="s">
        <v>1027</v>
      </c>
      <c r="G381" s="230" t="s">
        <v>217</v>
      </c>
      <c r="H381" s="231">
        <v>1</v>
      </c>
      <c r="I381" s="232"/>
      <c r="J381" s="233">
        <f>ROUND(I381*H381,2)</f>
        <v>0</v>
      </c>
      <c r="K381" s="229" t="s">
        <v>1</v>
      </c>
      <c r="L381" s="45"/>
      <c r="M381" s="234" t="s">
        <v>1</v>
      </c>
      <c r="N381" s="235" t="s">
        <v>41</v>
      </c>
      <c r="O381" s="92"/>
      <c r="P381" s="236">
        <f>O381*H381</f>
        <v>0</v>
      </c>
      <c r="Q381" s="236">
        <v>0</v>
      </c>
      <c r="R381" s="236">
        <f>Q381*H381</f>
        <v>0</v>
      </c>
      <c r="S381" s="236">
        <v>0</v>
      </c>
      <c r="T381" s="237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38" t="s">
        <v>335</v>
      </c>
      <c r="AT381" s="238" t="s">
        <v>159</v>
      </c>
      <c r="AU381" s="238" t="s">
        <v>85</v>
      </c>
      <c r="AY381" s="18" t="s">
        <v>156</v>
      </c>
      <c r="BE381" s="239">
        <f>IF(N381="základní",J381,0)</f>
        <v>0</v>
      </c>
      <c r="BF381" s="239">
        <f>IF(N381="snížená",J381,0)</f>
        <v>0</v>
      </c>
      <c r="BG381" s="239">
        <f>IF(N381="zákl. přenesená",J381,0)</f>
        <v>0</v>
      </c>
      <c r="BH381" s="239">
        <f>IF(N381="sníž. přenesená",J381,0)</f>
        <v>0</v>
      </c>
      <c r="BI381" s="239">
        <f>IF(N381="nulová",J381,0)</f>
        <v>0</v>
      </c>
      <c r="BJ381" s="18" t="s">
        <v>83</v>
      </c>
      <c r="BK381" s="239">
        <f>ROUND(I381*H381,2)</f>
        <v>0</v>
      </c>
      <c r="BL381" s="18" t="s">
        <v>335</v>
      </c>
      <c r="BM381" s="238" t="s">
        <v>1028</v>
      </c>
    </row>
    <row r="382" spans="1:65" s="2" customFormat="1" ht="16.5" customHeight="1">
      <c r="A382" s="39"/>
      <c r="B382" s="40"/>
      <c r="C382" s="227" t="s">
        <v>488</v>
      </c>
      <c r="D382" s="227" t="s">
        <v>159</v>
      </c>
      <c r="E382" s="228" t="s">
        <v>1029</v>
      </c>
      <c r="F382" s="229" t="s">
        <v>1030</v>
      </c>
      <c r="G382" s="230" t="s">
        <v>217</v>
      </c>
      <c r="H382" s="231">
        <v>5</v>
      </c>
      <c r="I382" s="232"/>
      <c r="J382" s="233">
        <f>ROUND(I382*H382,2)</f>
        <v>0</v>
      </c>
      <c r="K382" s="229" t="s">
        <v>1</v>
      </c>
      <c r="L382" s="45"/>
      <c r="M382" s="234" t="s">
        <v>1</v>
      </c>
      <c r="N382" s="235" t="s">
        <v>41</v>
      </c>
      <c r="O382" s="92"/>
      <c r="P382" s="236">
        <f>O382*H382</f>
        <v>0</v>
      </c>
      <c r="Q382" s="236">
        <v>0</v>
      </c>
      <c r="R382" s="236">
        <f>Q382*H382</f>
        <v>0</v>
      </c>
      <c r="S382" s="236">
        <v>0</v>
      </c>
      <c r="T382" s="237">
        <f>S382*H382</f>
        <v>0</v>
      </c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R382" s="238" t="s">
        <v>335</v>
      </c>
      <c r="AT382" s="238" t="s">
        <v>159</v>
      </c>
      <c r="AU382" s="238" t="s">
        <v>85</v>
      </c>
      <c r="AY382" s="18" t="s">
        <v>156</v>
      </c>
      <c r="BE382" s="239">
        <f>IF(N382="základní",J382,0)</f>
        <v>0</v>
      </c>
      <c r="BF382" s="239">
        <f>IF(N382="snížená",J382,0)</f>
        <v>0</v>
      </c>
      <c r="BG382" s="239">
        <f>IF(N382="zákl. přenesená",J382,0)</f>
        <v>0</v>
      </c>
      <c r="BH382" s="239">
        <f>IF(N382="sníž. přenesená",J382,0)</f>
        <v>0</v>
      </c>
      <c r="BI382" s="239">
        <f>IF(N382="nulová",J382,0)</f>
        <v>0</v>
      </c>
      <c r="BJ382" s="18" t="s">
        <v>83</v>
      </c>
      <c r="BK382" s="239">
        <f>ROUND(I382*H382,2)</f>
        <v>0</v>
      </c>
      <c r="BL382" s="18" t="s">
        <v>335</v>
      </c>
      <c r="BM382" s="238" t="s">
        <v>1031</v>
      </c>
    </row>
    <row r="383" spans="1:65" s="2" customFormat="1" ht="33" customHeight="1">
      <c r="A383" s="39"/>
      <c r="B383" s="40"/>
      <c r="C383" s="227" t="s">
        <v>492</v>
      </c>
      <c r="D383" s="227" t="s">
        <v>159</v>
      </c>
      <c r="E383" s="228" t="s">
        <v>1032</v>
      </c>
      <c r="F383" s="229" t="s">
        <v>1033</v>
      </c>
      <c r="G383" s="230" t="s">
        <v>217</v>
      </c>
      <c r="H383" s="231">
        <v>2</v>
      </c>
      <c r="I383" s="232"/>
      <c r="J383" s="233">
        <f>ROUND(I383*H383,2)</f>
        <v>0</v>
      </c>
      <c r="K383" s="229" t="s">
        <v>1</v>
      </c>
      <c r="L383" s="45"/>
      <c r="M383" s="234" t="s">
        <v>1</v>
      </c>
      <c r="N383" s="235" t="s">
        <v>41</v>
      </c>
      <c r="O383" s="92"/>
      <c r="P383" s="236">
        <f>O383*H383</f>
        <v>0</v>
      </c>
      <c r="Q383" s="236">
        <v>0</v>
      </c>
      <c r="R383" s="236">
        <f>Q383*H383</f>
        <v>0</v>
      </c>
      <c r="S383" s="236">
        <v>0</v>
      </c>
      <c r="T383" s="237">
        <f>S383*H383</f>
        <v>0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238" t="s">
        <v>335</v>
      </c>
      <c r="AT383" s="238" t="s">
        <v>159</v>
      </c>
      <c r="AU383" s="238" t="s">
        <v>85</v>
      </c>
      <c r="AY383" s="18" t="s">
        <v>156</v>
      </c>
      <c r="BE383" s="239">
        <f>IF(N383="základní",J383,0)</f>
        <v>0</v>
      </c>
      <c r="BF383" s="239">
        <f>IF(N383="snížená",J383,0)</f>
        <v>0</v>
      </c>
      <c r="BG383" s="239">
        <f>IF(N383="zákl. přenesená",J383,0)</f>
        <v>0</v>
      </c>
      <c r="BH383" s="239">
        <f>IF(N383="sníž. přenesená",J383,0)</f>
        <v>0</v>
      </c>
      <c r="BI383" s="239">
        <f>IF(N383="nulová",J383,0)</f>
        <v>0</v>
      </c>
      <c r="BJ383" s="18" t="s">
        <v>83</v>
      </c>
      <c r="BK383" s="239">
        <f>ROUND(I383*H383,2)</f>
        <v>0</v>
      </c>
      <c r="BL383" s="18" t="s">
        <v>335</v>
      </c>
      <c r="BM383" s="238" t="s">
        <v>1034</v>
      </c>
    </row>
    <row r="384" spans="1:65" s="2" customFormat="1" ht="24.15" customHeight="1">
      <c r="A384" s="39"/>
      <c r="B384" s="40"/>
      <c r="C384" s="227" t="s">
        <v>496</v>
      </c>
      <c r="D384" s="227" t="s">
        <v>159</v>
      </c>
      <c r="E384" s="228" t="s">
        <v>1035</v>
      </c>
      <c r="F384" s="229" t="s">
        <v>1036</v>
      </c>
      <c r="G384" s="230" t="s">
        <v>414</v>
      </c>
      <c r="H384" s="231">
        <v>0.01</v>
      </c>
      <c r="I384" s="232"/>
      <c r="J384" s="233">
        <f>ROUND(I384*H384,2)</f>
        <v>0</v>
      </c>
      <c r="K384" s="229" t="s">
        <v>218</v>
      </c>
      <c r="L384" s="45"/>
      <c r="M384" s="234" t="s">
        <v>1</v>
      </c>
      <c r="N384" s="235" t="s">
        <v>41</v>
      </c>
      <c r="O384" s="92"/>
      <c r="P384" s="236">
        <f>O384*H384</f>
        <v>0</v>
      </c>
      <c r="Q384" s="236">
        <v>0</v>
      </c>
      <c r="R384" s="236">
        <f>Q384*H384</f>
        <v>0</v>
      </c>
      <c r="S384" s="236">
        <v>0</v>
      </c>
      <c r="T384" s="237">
        <f>S384*H384</f>
        <v>0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238" t="s">
        <v>335</v>
      </c>
      <c r="AT384" s="238" t="s">
        <v>159</v>
      </c>
      <c r="AU384" s="238" t="s">
        <v>85</v>
      </c>
      <c r="AY384" s="18" t="s">
        <v>156</v>
      </c>
      <c r="BE384" s="239">
        <f>IF(N384="základní",J384,0)</f>
        <v>0</v>
      </c>
      <c r="BF384" s="239">
        <f>IF(N384="snížená",J384,0)</f>
        <v>0</v>
      </c>
      <c r="BG384" s="239">
        <f>IF(N384="zákl. přenesená",J384,0)</f>
        <v>0</v>
      </c>
      <c r="BH384" s="239">
        <f>IF(N384="sníž. přenesená",J384,0)</f>
        <v>0</v>
      </c>
      <c r="BI384" s="239">
        <f>IF(N384="nulová",J384,0)</f>
        <v>0</v>
      </c>
      <c r="BJ384" s="18" t="s">
        <v>83</v>
      </c>
      <c r="BK384" s="239">
        <f>ROUND(I384*H384,2)</f>
        <v>0</v>
      </c>
      <c r="BL384" s="18" t="s">
        <v>335</v>
      </c>
      <c r="BM384" s="238" t="s">
        <v>1037</v>
      </c>
    </row>
    <row r="385" spans="1:63" s="12" customFormat="1" ht="22.8" customHeight="1">
      <c r="A385" s="12"/>
      <c r="B385" s="211"/>
      <c r="C385" s="212"/>
      <c r="D385" s="213" t="s">
        <v>75</v>
      </c>
      <c r="E385" s="225" t="s">
        <v>1038</v>
      </c>
      <c r="F385" s="225" t="s">
        <v>1039</v>
      </c>
      <c r="G385" s="212"/>
      <c r="H385" s="212"/>
      <c r="I385" s="215"/>
      <c r="J385" s="226">
        <f>BK385</f>
        <v>0</v>
      </c>
      <c r="K385" s="212"/>
      <c r="L385" s="217"/>
      <c r="M385" s="218"/>
      <c r="N385" s="219"/>
      <c r="O385" s="219"/>
      <c r="P385" s="220">
        <f>SUM(P386:P407)</f>
        <v>0</v>
      </c>
      <c r="Q385" s="219"/>
      <c r="R385" s="220">
        <f>SUM(R386:R407)</f>
        <v>0.30699999999999994</v>
      </c>
      <c r="S385" s="219"/>
      <c r="T385" s="221">
        <f>SUM(T386:T407)</f>
        <v>0</v>
      </c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R385" s="222" t="s">
        <v>85</v>
      </c>
      <c r="AT385" s="223" t="s">
        <v>75</v>
      </c>
      <c r="AU385" s="223" t="s">
        <v>83</v>
      </c>
      <c r="AY385" s="222" t="s">
        <v>156</v>
      </c>
      <c r="BK385" s="224">
        <f>SUM(BK386:BK407)</f>
        <v>0</v>
      </c>
    </row>
    <row r="386" spans="1:65" s="2" customFormat="1" ht="24.15" customHeight="1">
      <c r="A386" s="39"/>
      <c r="B386" s="40"/>
      <c r="C386" s="227" t="s">
        <v>500</v>
      </c>
      <c r="D386" s="227" t="s">
        <v>159</v>
      </c>
      <c r="E386" s="228" t="s">
        <v>1040</v>
      </c>
      <c r="F386" s="229" t="s">
        <v>1041</v>
      </c>
      <c r="G386" s="230" t="s">
        <v>342</v>
      </c>
      <c r="H386" s="231">
        <v>53</v>
      </c>
      <c r="I386" s="232"/>
      <c r="J386" s="233">
        <f>ROUND(I386*H386,2)</f>
        <v>0</v>
      </c>
      <c r="K386" s="229" t="s">
        <v>218</v>
      </c>
      <c r="L386" s="45"/>
      <c r="M386" s="234" t="s">
        <v>1</v>
      </c>
      <c r="N386" s="235" t="s">
        <v>41</v>
      </c>
      <c r="O386" s="92"/>
      <c r="P386" s="236">
        <f>O386*H386</f>
        <v>0</v>
      </c>
      <c r="Q386" s="236">
        <v>0.00245</v>
      </c>
      <c r="R386" s="236">
        <f>Q386*H386</f>
        <v>0.12985</v>
      </c>
      <c r="S386" s="236">
        <v>0</v>
      </c>
      <c r="T386" s="237">
        <f>S386*H386</f>
        <v>0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38" t="s">
        <v>335</v>
      </c>
      <c r="AT386" s="238" t="s">
        <v>159</v>
      </c>
      <c r="AU386" s="238" t="s">
        <v>85</v>
      </c>
      <c r="AY386" s="18" t="s">
        <v>156</v>
      </c>
      <c r="BE386" s="239">
        <f>IF(N386="základní",J386,0)</f>
        <v>0</v>
      </c>
      <c r="BF386" s="239">
        <f>IF(N386="snížená",J386,0)</f>
        <v>0</v>
      </c>
      <c r="BG386" s="239">
        <f>IF(N386="zákl. přenesená",J386,0)</f>
        <v>0</v>
      </c>
      <c r="BH386" s="239">
        <f>IF(N386="sníž. přenesená",J386,0)</f>
        <v>0</v>
      </c>
      <c r="BI386" s="239">
        <f>IF(N386="nulová",J386,0)</f>
        <v>0</v>
      </c>
      <c r="BJ386" s="18" t="s">
        <v>83</v>
      </c>
      <c r="BK386" s="239">
        <f>ROUND(I386*H386,2)</f>
        <v>0</v>
      </c>
      <c r="BL386" s="18" t="s">
        <v>335</v>
      </c>
      <c r="BM386" s="238" t="s">
        <v>1042</v>
      </c>
    </row>
    <row r="387" spans="1:51" s="13" customFormat="1" ht="12">
      <c r="A387" s="13"/>
      <c r="B387" s="255"/>
      <c r="C387" s="256"/>
      <c r="D387" s="257" t="s">
        <v>225</v>
      </c>
      <c r="E387" s="258" t="s">
        <v>1</v>
      </c>
      <c r="F387" s="259" t="s">
        <v>1043</v>
      </c>
      <c r="G387" s="256"/>
      <c r="H387" s="258" t="s">
        <v>1</v>
      </c>
      <c r="I387" s="260"/>
      <c r="J387" s="256"/>
      <c r="K387" s="256"/>
      <c r="L387" s="261"/>
      <c r="M387" s="262"/>
      <c r="N387" s="263"/>
      <c r="O387" s="263"/>
      <c r="P387" s="263"/>
      <c r="Q387" s="263"/>
      <c r="R387" s="263"/>
      <c r="S387" s="263"/>
      <c r="T387" s="264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65" t="s">
        <v>225</v>
      </c>
      <c r="AU387" s="265" t="s">
        <v>85</v>
      </c>
      <c r="AV387" s="13" t="s">
        <v>83</v>
      </c>
      <c r="AW387" s="13" t="s">
        <v>32</v>
      </c>
      <c r="AX387" s="13" t="s">
        <v>76</v>
      </c>
      <c r="AY387" s="265" t="s">
        <v>156</v>
      </c>
    </row>
    <row r="388" spans="1:51" s="14" customFormat="1" ht="12">
      <c r="A388" s="14"/>
      <c r="B388" s="266"/>
      <c r="C388" s="267"/>
      <c r="D388" s="257" t="s">
        <v>225</v>
      </c>
      <c r="E388" s="268" t="s">
        <v>1</v>
      </c>
      <c r="F388" s="269" t="s">
        <v>677</v>
      </c>
      <c r="G388" s="267"/>
      <c r="H388" s="270">
        <v>53</v>
      </c>
      <c r="I388" s="271"/>
      <c r="J388" s="267"/>
      <c r="K388" s="267"/>
      <c r="L388" s="272"/>
      <c r="M388" s="273"/>
      <c r="N388" s="274"/>
      <c r="O388" s="274"/>
      <c r="P388" s="274"/>
      <c r="Q388" s="274"/>
      <c r="R388" s="274"/>
      <c r="S388" s="274"/>
      <c r="T388" s="275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76" t="s">
        <v>225</v>
      </c>
      <c r="AU388" s="276" t="s">
        <v>85</v>
      </c>
      <c r="AV388" s="14" t="s">
        <v>85</v>
      </c>
      <c r="AW388" s="14" t="s">
        <v>32</v>
      </c>
      <c r="AX388" s="14" t="s">
        <v>76</v>
      </c>
      <c r="AY388" s="276" t="s">
        <v>156</v>
      </c>
    </row>
    <row r="389" spans="1:51" s="15" customFormat="1" ht="12">
      <c r="A389" s="15"/>
      <c r="B389" s="277"/>
      <c r="C389" s="278"/>
      <c r="D389" s="257" t="s">
        <v>225</v>
      </c>
      <c r="E389" s="279" t="s">
        <v>1</v>
      </c>
      <c r="F389" s="280" t="s">
        <v>228</v>
      </c>
      <c r="G389" s="278"/>
      <c r="H389" s="281">
        <v>53</v>
      </c>
      <c r="I389" s="282"/>
      <c r="J389" s="278"/>
      <c r="K389" s="278"/>
      <c r="L389" s="283"/>
      <c r="M389" s="284"/>
      <c r="N389" s="285"/>
      <c r="O389" s="285"/>
      <c r="P389" s="285"/>
      <c r="Q389" s="285"/>
      <c r="R389" s="285"/>
      <c r="S389" s="285"/>
      <c r="T389" s="286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T389" s="287" t="s">
        <v>225</v>
      </c>
      <c r="AU389" s="287" t="s">
        <v>85</v>
      </c>
      <c r="AV389" s="15" t="s">
        <v>173</v>
      </c>
      <c r="AW389" s="15" t="s">
        <v>32</v>
      </c>
      <c r="AX389" s="15" t="s">
        <v>83</v>
      </c>
      <c r="AY389" s="287" t="s">
        <v>156</v>
      </c>
    </row>
    <row r="390" spans="1:65" s="2" customFormat="1" ht="16.5" customHeight="1">
      <c r="A390" s="39"/>
      <c r="B390" s="40"/>
      <c r="C390" s="227" t="s">
        <v>506</v>
      </c>
      <c r="D390" s="227" t="s">
        <v>159</v>
      </c>
      <c r="E390" s="228" t="s">
        <v>1044</v>
      </c>
      <c r="F390" s="229" t="s">
        <v>1045</v>
      </c>
      <c r="G390" s="230" t="s">
        <v>217</v>
      </c>
      <c r="H390" s="231">
        <v>1</v>
      </c>
      <c r="I390" s="232"/>
      <c r="J390" s="233">
        <f>ROUND(I390*H390,2)</f>
        <v>0</v>
      </c>
      <c r="K390" s="229" t="s">
        <v>1</v>
      </c>
      <c r="L390" s="45"/>
      <c r="M390" s="234" t="s">
        <v>1</v>
      </c>
      <c r="N390" s="235" t="s">
        <v>41</v>
      </c>
      <c r="O390" s="92"/>
      <c r="P390" s="236">
        <f>O390*H390</f>
        <v>0</v>
      </c>
      <c r="Q390" s="236">
        <v>4E-05</v>
      </c>
      <c r="R390" s="236">
        <f>Q390*H390</f>
        <v>4E-05</v>
      </c>
      <c r="S390" s="236">
        <v>0</v>
      </c>
      <c r="T390" s="237">
        <f>S390*H390</f>
        <v>0</v>
      </c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R390" s="238" t="s">
        <v>335</v>
      </c>
      <c r="AT390" s="238" t="s">
        <v>159</v>
      </c>
      <c r="AU390" s="238" t="s">
        <v>85</v>
      </c>
      <c r="AY390" s="18" t="s">
        <v>156</v>
      </c>
      <c r="BE390" s="239">
        <f>IF(N390="základní",J390,0)</f>
        <v>0</v>
      </c>
      <c r="BF390" s="239">
        <f>IF(N390="snížená",J390,0)</f>
        <v>0</v>
      </c>
      <c r="BG390" s="239">
        <f>IF(N390="zákl. přenesená",J390,0)</f>
        <v>0</v>
      </c>
      <c r="BH390" s="239">
        <f>IF(N390="sníž. přenesená",J390,0)</f>
        <v>0</v>
      </c>
      <c r="BI390" s="239">
        <f>IF(N390="nulová",J390,0)</f>
        <v>0</v>
      </c>
      <c r="BJ390" s="18" t="s">
        <v>83</v>
      </c>
      <c r="BK390" s="239">
        <f>ROUND(I390*H390,2)</f>
        <v>0</v>
      </c>
      <c r="BL390" s="18" t="s">
        <v>335</v>
      </c>
      <c r="BM390" s="238" t="s">
        <v>1046</v>
      </c>
    </row>
    <row r="391" spans="1:65" s="2" customFormat="1" ht="24.15" customHeight="1">
      <c r="A391" s="39"/>
      <c r="B391" s="40"/>
      <c r="C391" s="227" t="s">
        <v>512</v>
      </c>
      <c r="D391" s="227" t="s">
        <v>159</v>
      </c>
      <c r="E391" s="228" t="s">
        <v>1047</v>
      </c>
      <c r="F391" s="229" t="s">
        <v>1048</v>
      </c>
      <c r="G391" s="230" t="s">
        <v>342</v>
      </c>
      <c r="H391" s="231">
        <v>12</v>
      </c>
      <c r="I391" s="232"/>
      <c r="J391" s="233">
        <f>ROUND(I391*H391,2)</f>
        <v>0</v>
      </c>
      <c r="K391" s="229" t="s">
        <v>218</v>
      </c>
      <c r="L391" s="45"/>
      <c r="M391" s="234" t="s">
        <v>1</v>
      </c>
      <c r="N391" s="235" t="s">
        <v>41</v>
      </c>
      <c r="O391" s="92"/>
      <c r="P391" s="236">
        <f>O391*H391</f>
        <v>0</v>
      </c>
      <c r="Q391" s="236">
        <v>0.00098</v>
      </c>
      <c r="R391" s="236">
        <f>Q391*H391</f>
        <v>0.01176</v>
      </c>
      <c r="S391" s="236">
        <v>0</v>
      </c>
      <c r="T391" s="237">
        <f>S391*H391</f>
        <v>0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38" t="s">
        <v>335</v>
      </c>
      <c r="AT391" s="238" t="s">
        <v>159</v>
      </c>
      <c r="AU391" s="238" t="s">
        <v>85</v>
      </c>
      <c r="AY391" s="18" t="s">
        <v>156</v>
      </c>
      <c r="BE391" s="239">
        <f>IF(N391="základní",J391,0)</f>
        <v>0</v>
      </c>
      <c r="BF391" s="239">
        <f>IF(N391="snížená",J391,0)</f>
        <v>0</v>
      </c>
      <c r="BG391" s="239">
        <f>IF(N391="zákl. přenesená",J391,0)</f>
        <v>0</v>
      </c>
      <c r="BH391" s="239">
        <f>IF(N391="sníž. přenesená",J391,0)</f>
        <v>0</v>
      </c>
      <c r="BI391" s="239">
        <f>IF(N391="nulová",J391,0)</f>
        <v>0</v>
      </c>
      <c r="BJ391" s="18" t="s">
        <v>83</v>
      </c>
      <c r="BK391" s="239">
        <f>ROUND(I391*H391,2)</f>
        <v>0</v>
      </c>
      <c r="BL391" s="18" t="s">
        <v>335</v>
      </c>
      <c r="BM391" s="238" t="s">
        <v>1049</v>
      </c>
    </row>
    <row r="392" spans="1:65" s="2" customFormat="1" ht="24.15" customHeight="1">
      <c r="A392" s="39"/>
      <c r="B392" s="40"/>
      <c r="C392" s="227" t="s">
        <v>518</v>
      </c>
      <c r="D392" s="227" t="s">
        <v>159</v>
      </c>
      <c r="E392" s="228" t="s">
        <v>1050</v>
      </c>
      <c r="F392" s="229" t="s">
        <v>1051</v>
      </c>
      <c r="G392" s="230" t="s">
        <v>486</v>
      </c>
      <c r="H392" s="231">
        <v>12</v>
      </c>
      <c r="I392" s="232"/>
      <c r="J392" s="233">
        <f>ROUND(I392*H392,2)</f>
        <v>0</v>
      </c>
      <c r="K392" s="229" t="s">
        <v>218</v>
      </c>
      <c r="L392" s="45"/>
      <c r="M392" s="234" t="s">
        <v>1</v>
      </c>
      <c r="N392" s="235" t="s">
        <v>41</v>
      </c>
      <c r="O392" s="92"/>
      <c r="P392" s="236">
        <f>O392*H392</f>
        <v>0</v>
      </c>
      <c r="Q392" s="236">
        <v>0</v>
      </c>
      <c r="R392" s="236">
        <f>Q392*H392</f>
        <v>0</v>
      </c>
      <c r="S392" s="236">
        <v>0</v>
      </c>
      <c r="T392" s="237">
        <f>S392*H392</f>
        <v>0</v>
      </c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R392" s="238" t="s">
        <v>335</v>
      </c>
      <c r="AT392" s="238" t="s">
        <v>159</v>
      </c>
      <c r="AU392" s="238" t="s">
        <v>85</v>
      </c>
      <c r="AY392" s="18" t="s">
        <v>156</v>
      </c>
      <c r="BE392" s="239">
        <f>IF(N392="základní",J392,0)</f>
        <v>0</v>
      </c>
      <c r="BF392" s="239">
        <f>IF(N392="snížená",J392,0)</f>
        <v>0</v>
      </c>
      <c r="BG392" s="239">
        <f>IF(N392="zákl. přenesená",J392,0)</f>
        <v>0</v>
      </c>
      <c r="BH392" s="239">
        <f>IF(N392="sníž. přenesená",J392,0)</f>
        <v>0</v>
      </c>
      <c r="BI392" s="239">
        <f>IF(N392="nulová",J392,0)</f>
        <v>0</v>
      </c>
      <c r="BJ392" s="18" t="s">
        <v>83</v>
      </c>
      <c r="BK392" s="239">
        <f>ROUND(I392*H392,2)</f>
        <v>0</v>
      </c>
      <c r="BL392" s="18" t="s">
        <v>335</v>
      </c>
      <c r="BM392" s="238" t="s">
        <v>1052</v>
      </c>
    </row>
    <row r="393" spans="1:65" s="2" customFormat="1" ht="16.5" customHeight="1">
      <c r="A393" s="39"/>
      <c r="B393" s="40"/>
      <c r="C393" s="227" t="s">
        <v>531</v>
      </c>
      <c r="D393" s="227" t="s">
        <v>159</v>
      </c>
      <c r="E393" s="228" t="s">
        <v>1053</v>
      </c>
      <c r="F393" s="229" t="s">
        <v>1054</v>
      </c>
      <c r="G393" s="230" t="s">
        <v>342</v>
      </c>
      <c r="H393" s="231">
        <v>59</v>
      </c>
      <c r="I393" s="232"/>
      <c r="J393" s="233">
        <f>ROUND(I393*H393,2)</f>
        <v>0</v>
      </c>
      <c r="K393" s="229" t="s">
        <v>218</v>
      </c>
      <c r="L393" s="45"/>
      <c r="M393" s="234" t="s">
        <v>1</v>
      </c>
      <c r="N393" s="235" t="s">
        <v>41</v>
      </c>
      <c r="O393" s="92"/>
      <c r="P393" s="236">
        <f>O393*H393</f>
        <v>0</v>
      </c>
      <c r="Q393" s="236">
        <v>0.00162</v>
      </c>
      <c r="R393" s="236">
        <f>Q393*H393</f>
        <v>0.09558</v>
      </c>
      <c r="S393" s="236">
        <v>0</v>
      </c>
      <c r="T393" s="237">
        <f>S393*H393</f>
        <v>0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38" t="s">
        <v>335</v>
      </c>
      <c r="AT393" s="238" t="s">
        <v>159</v>
      </c>
      <c r="AU393" s="238" t="s">
        <v>85</v>
      </c>
      <c r="AY393" s="18" t="s">
        <v>156</v>
      </c>
      <c r="BE393" s="239">
        <f>IF(N393="základní",J393,0)</f>
        <v>0</v>
      </c>
      <c r="BF393" s="239">
        <f>IF(N393="snížená",J393,0)</f>
        <v>0</v>
      </c>
      <c r="BG393" s="239">
        <f>IF(N393="zákl. přenesená",J393,0)</f>
        <v>0</v>
      </c>
      <c r="BH393" s="239">
        <f>IF(N393="sníž. přenesená",J393,0)</f>
        <v>0</v>
      </c>
      <c r="BI393" s="239">
        <f>IF(N393="nulová",J393,0)</f>
        <v>0</v>
      </c>
      <c r="BJ393" s="18" t="s">
        <v>83</v>
      </c>
      <c r="BK393" s="239">
        <f>ROUND(I393*H393,2)</f>
        <v>0</v>
      </c>
      <c r="BL393" s="18" t="s">
        <v>335</v>
      </c>
      <c r="BM393" s="238" t="s">
        <v>1055</v>
      </c>
    </row>
    <row r="394" spans="1:51" s="13" customFormat="1" ht="12">
      <c r="A394" s="13"/>
      <c r="B394" s="255"/>
      <c r="C394" s="256"/>
      <c r="D394" s="257" t="s">
        <v>225</v>
      </c>
      <c r="E394" s="258" t="s">
        <v>1</v>
      </c>
      <c r="F394" s="259" t="s">
        <v>1043</v>
      </c>
      <c r="G394" s="256"/>
      <c r="H394" s="258" t="s">
        <v>1</v>
      </c>
      <c r="I394" s="260"/>
      <c r="J394" s="256"/>
      <c r="K394" s="256"/>
      <c r="L394" s="261"/>
      <c r="M394" s="262"/>
      <c r="N394" s="263"/>
      <c r="O394" s="263"/>
      <c r="P394" s="263"/>
      <c r="Q394" s="263"/>
      <c r="R394" s="263"/>
      <c r="S394" s="263"/>
      <c r="T394" s="264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65" t="s">
        <v>225</v>
      </c>
      <c r="AU394" s="265" t="s">
        <v>85</v>
      </c>
      <c r="AV394" s="13" t="s">
        <v>83</v>
      </c>
      <c r="AW394" s="13" t="s">
        <v>32</v>
      </c>
      <c r="AX394" s="13" t="s">
        <v>76</v>
      </c>
      <c r="AY394" s="265" t="s">
        <v>156</v>
      </c>
    </row>
    <row r="395" spans="1:51" s="14" customFormat="1" ht="12">
      <c r="A395" s="14"/>
      <c r="B395" s="266"/>
      <c r="C395" s="267"/>
      <c r="D395" s="257" t="s">
        <v>225</v>
      </c>
      <c r="E395" s="268" t="s">
        <v>1</v>
      </c>
      <c r="F395" s="269" t="s">
        <v>579</v>
      </c>
      <c r="G395" s="267"/>
      <c r="H395" s="270">
        <v>47</v>
      </c>
      <c r="I395" s="271"/>
      <c r="J395" s="267"/>
      <c r="K395" s="267"/>
      <c r="L395" s="272"/>
      <c r="M395" s="273"/>
      <c r="N395" s="274"/>
      <c r="O395" s="274"/>
      <c r="P395" s="274"/>
      <c r="Q395" s="274"/>
      <c r="R395" s="274"/>
      <c r="S395" s="274"/>
      <c r="T395" s="275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76" t="s">
        <v>225</v>
      </c>
      <c r="AU395" s="276" t="s">
        <v>85</v>
      </c>
      <c r="AV395" s="14" t="s">
        <v>85</v>
      </c>
      <c r="AW395" s="14" t="s">
        <v>32</v>
      </c>
      <c r="AX395" s="14" t="s">
        <v>76</v>
      </c>
      <c r="AY395" s="276" t="s">
        <v>156</v>
      </c>
    </row>
    <row r="396" spans="1:51" s="13" customFormat="1" ht="12">
      <c r="A396" s="13"/>
      <c r="B396" s="255"/>
      <c r="C396" s="256"/>
      <c r="D396" s="257" t="s">
        <v>225</v>
      </c>
      <c r="E396" s="258" t="s">
        <v>1</v>
      </c>
      <c r="F396" s="259" t="s">
        <v>1056</v>
      </c>
      <c r="G396" s="256"/>
      <c r="H396" s="258" t="s">
        <v>1</v>
      </c>
      <c r="I396" s="260"/>
      <c r="J396" s="256"/>
      <c r="K396" s="256"/>
      <c r="L396" s="261"/>
      <c r="M396" s="262"/>
      <c r="N396" s="263"/>
      <c r="O396" s="263"/>
      <c r="P396" s="263"/>
      <c r="Q396" s="263"/>
      <c r="R396" s="263"/>
      <c r="S396" s="263"/>
      <c r="T396" s="264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65" t="s">
        <v>225</v>
      </c>
      <c r="AU396" s="265" t="s">
        <v>85</v>
      </c>
      <c r="AV396" s="13" t="s">
        <v>83</v>
      </c>
      <c r="AW396" s="13" t="s">
        <v>32</v>
      </c>
      <c r="AX396" s="13" t="s">
        <v>76</v>
      </c>
      <c r="AY396" s="265" t="s">
        <v>156</v>
      </c>
    </row>
    <row r="397" spans="1:51" s="14" customFormat="1" ht="12">
      <c r="A397" s="14"/>
      <c r="B397" s="266"/>
      <c r="C397" s="267"/>
      <c r="D397" s="257" t="s">
        <v>225</v>
      </c>
      <c r="E397" s="268" t="s">
        <v>1</v>
      </c>
      <c r="F397" s="269" t="s">
        <v>306</v>
      </c>
      <c r="G397" s="267"/>
      <c r="H397" s="270">
        <v>12</v>
      </c>
      <c r="I397" s="271"/>
      <c r="J397" s="267"/>
      <c r="K397" s="267"/>
      <c r="L397" s="272"/>
      <c r="M397" s="273"/>
      <c r="N397" s="274"/>
      <c r="O397" s="274"/>
      <c r="P397" s="274"/>
      <c r="Q397" s="274"/>
      <c r="R397" s="274"/>
      <c r="S397" s="274"/>
      <c r="T397" s="275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76" t="s">
        <v>225</v>
      </c>
      <c r="AU397" s="276" t="s">
        <v>85</v>
      </c>
      <c r="AV397" s="14" t="s">
        <v>85</v>
      </c>
      <c r="AW397" s="14" t="s">
        <v>32</v>
      </c>
      <c r="AX397" s="14" t="s">
        <v>76</v>
      </c>
      <c r="AY397" s="276" t="s">
        <v>156</v>
      </c>
    </row>
    <row r="398" spans="1:51" s="15" customFormat="1" ht="12">
      <c r="A398" s="15"/>
      <c r="B398" s="277"/>
      <c r="C398" s="278"/>
      <c r="D398" s="257" t="s">
        <v>225</v>
      </c>
      <c r="E398" s="279" t="s">
        <v>1</v>
      </c>
      <c r="F398" s="280" t="s">
        <v>228</v>
      </c>
      <c r="G398" s="278"/>
      <c r="H398" s="281">
        <v>59</v>
      </c>
      <c r="I398" s="282"/>
      <c r="J398" s="278"/>
      <c r="K398" s="278"/>
      <c r="L398" s="283"/>
      <c r="M398" s="284"/>
      <c r="N398" s="285"/>
      <c r="O398" s="285"/>
      <c r="P398" s="285"/>
      <c r="Q398" s="285"/>
      <c r="R398" s="285"/>
      <c r="S398" s="285"/>
      <c r="T398" s="286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T398" s="287" t="s">
        <v>225</v>
      </c>
      <c r="AU398" s="287" t="s">
        <v>85</v>
      </c>
      <c r="AV398" s="15" t="s">
        <v>173</v>
      </c>
      <c r="AW398" s="15" t="s">
        <v>32</v>
      </c>
      <c r="AX398" s="15" t="s">
        <v>83</v>
      </c>
      <c r="AY398" s="287" t="s">
        <v>156</v>
      </c>
    </row>
    <row r="399" spans="1:65" s="2" customFormat="1" ht="24.15" customHeight="1">
      <c r="A399" s="39"/>
      <c r="B399" s="40"/>
      <c r="C399" s="227" t="s">
        <v>543</v>
      </c>
      <c r="D399" s="227" t="s">
        <v>159</v>
      </c>
      <c r="E399" s="228" t="s">
        <v>1057</v>
      </c>
      <c r="F399" s="229" t="s">
        <v>1058</v>
      </c>
      <c r="G399" s="230" t="s">
        <v>217</v>
      </c>
      <c r="H399" s="231">
        <v>1</v>
      </c>
      <c r="I399" s="232"/>
      <c r="J399" s="233">
        <f>ROUND(I399*H399,2)</f>
        <v>0</v>
      </c>
      <c r="K399" s="229" t="s">
        <v>218</v>
      </c>
      <c r="L399" s="45"/>
      <c r="M399" s="234" t="s">
        <v>1</v>
      </c>
      <c r="N399" s="235" t="s">
        <v>41</v>
      </c>
      <c r="O399" s="92"/>
      <c r="P399" s="236">
        <f>O399*H399</f>
        <v>0</v>
      </c>
      <c r="Q399" s="236">
        <v>0</v>
      </c>
      <c r="R399" s="236">
        <f>Q399*H399</f>
        <v>0</v>
      </c>
      <c r="S399" s="236">
        <v>0</v>
      </c>
      <c r="T399" s="237">
        <f>S399*H399</f>
        <v>0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38" t="s">
        <v>335</v>
      </c>
      <c r="AT399" s="238" t="s">
        <v>159</v>
      </c>
      <c r="AU399" s="238" t="s">
        <v>85</v>
      </c>
      <c r="AY399" s="18" t="s">
        <v>156</v>
      </c>
      <c r="BE399" s="239">
        <f>IF(N399="základní",J399,0)</f>
        <v>0</v>
      </c>
      <c r="BF399" s="239">
        <f>IF(N399="snížená",J399,0)</f>
        <v>0</v>
      </c>
      <c r="BG399" s="239">
        <f>IF(N399="zákl. přenesená",J399,0)</f>
        <v>0</v>
      </c>
      <c r="BH399" s="239">
        <f>IF(N399="sníž. přenesená",J399,0)</f>
        <v>0</v>
      </c>
      <c r="BI399" s="239">
        <f>IF(N399="nulová",J399,0)</f>
        <v>0</v>
      </c>
      <c r="BJ399" s="18" t="s">
        <v>83</v>
      </c>
      <c r="BK399" s="239">
        <f>ROUND(I399*H399,2)</f>
        <v>0</v>
      </c>
      <c r="BL399" s="18" t="s">
        <v>335</v>
      </c>
      <c r="BM399" s="238" t="s">
        <v>1059</v>
      </c>
    </row>
    <row r="400" spans="1:65" s="2" customFormat="1" ht="16.5" customHeight="1">
      <c r="A400" s="39"/>
      <c r="B400" s="40"/>
      <c r="C400" s="227" t="s">
        <v>547</v>
      </c>
      <c r="D400" s="227" t="s">
        <v>159</v>
      </c>
      <c r="E400" s="228" t="s">
        <v>1060</v>
      </c>
      <c r="F400" s="229" t="s">
        <v>1061</v>
      </c>
      <c r="G400" s="230" t="s">
        <v>486</v>
      </c>
      <c r="H400" s="231">
        <v>1</v>
      </c>
      <c r="I400" s="232"/>
      <c r="J400" s="233">
        <f>ROUND(I400*H400,2)</f>
        <v>0</v>
      </c>
      <c r="K400" s="229" t="s">
        <v>218</v>
      </c>
      <c r="L400" s="45"/>
      <c r="M400" s="234" t="s">
        <v>1</v>
      </c>
      <c r="N400" s="235" t="s">
        <v>41</v>
      </c>
      <c r="O400" s="92"/>
      <c r="P400" s="236">
        <f>O400*H400</f>
        <v>0</v>
      </c>
      <c r="Q400" s="236">
        <v>0.0009</v>
      </c>
      <c r="R400" s="236">
        <f>Q400*H400</f>
        <v>0.0009</v>
      </c>
      <c r="S400" s="236">
        <v>0</v>
      </c>
      <c r="T400" s="237">
        <f>S400*H400</f>
        <v>0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238" t="s">
        <v>335</v>
      </c>
      <c r="AT400" s="238" t="s">
        <v>159</v>
      </c>
      <c r="AU400" s="238" t="s">
        <v>85</v>
      </c>
      <c r="AY400" s="18" t="s">
        <v>156</v>
      </c>
      <c r="BE400" s="239">
        <f>IF(N400="základní",J400,0)</f>
        <v>0</v>
      </c>
      <c r="BF400" s="239">
        <f>IF(N400="snížená",J400,0)</f>
        <v>0</v>
      </c>
      <c r="BG400" s="239">
        <f>IF(N400="zákl. přenesená",J400,0)</f>
        <v>0</v>
      </c>
      <c r="BH400" s="239">
        <f>IF(N400="sníž. přenesená",J400,0)</f>
        <v>0</v>
      </c>
      <c r="BI400" s="239">
        <f>IF(N400="nulová",J400,0)</f>
        <v>0</v>
      </c>
      <c r="BJ400" s="18" t="s">
        <v>83</v>
      </c>
      <c r="BK400" s="239">
        <f>ROUND(I400*H400,2)</f>
        <v>0</v>
      </c>
      <c r="BL400" s="18" t="s">
        <v>335</v>
      </c>
      <c r="BM400" s="238" t="s">
        <v>1062</v>
      </c>
    </row>
    <row r="401" spans="1:65" s="2" customFormat="1" ht="21.75" customHeight="1">
      <c r="A401" s="39"/>
      <c r="B401" s="40"/>
      <c r="C401" s="227" t="s">
        <v>556</v>
      </c>
      <c r="D401" s="227" t="s">
        <v>159</v>
      </c>
      <c r="E401" s="228" t="s">
        <v>1063</v>
      </c>
      <c r="F401" s="229" t="s">
        <v>1064</v>
      </c>
      <c r="G401" s="230" t="s">
        <v>486</v>
      </c>
      <c r="H401" s="231">
        <v>2</v>
      </c>
      <c r="I401" s="232"/>
      <c r="J401" s="233">
        <f>ROUND(I401*H401,2)</f>
        <v>0</v>
      </c>
      <c r="K401" s="229" t="s">
        <v>1</v>
      </c>
      <c r="L401" s="45"/>
      <c r="M401" s="234" t="s">
        <v>1</v>
      </c>
      <c r="N401" s="235" t="s">
        <v>41</v>
      </c>
      <c r="O401" s="92"/>
      <c r="P401" s="236">
        <f>O401*H401</f>
        <v>0</v>
      </c>
      <c r="Q401" s="236">
        <v>0.0282</v>
      </c>
      <c r="R401" s="236">
        <f>Q401*H401</f>
        <v>0.0564</v>
      </c>
      <c r="S401" s="236">
        <v>0</v>
      </c>
      <c r="T401" s="237">
        <f>S401*H401</f>
        <v>0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38" t="s">
        <v>335</v>
      </c>
      <c r="AT401" s="238" t="s">
        <v>159</v>
      </c>
      <c r="AU401" s="238" t="s">
        <v>85</v>
      </c>
      <c r="AY401" s="18" t="s">
        <v>156</v>
      </c>
      <c r="BE401" s="239">
        <f>IF(N401="základní",J401,0)</f>
        <v>0</v>
      </c>
      <c r="BF401" s="239">
        <f>IF(N401="snížená",J401,0)</f>
        <v>0</v>
      </c>
      <c r="BG401" s="239">
        <f>IF(N401="zákl. přenesená",J401,0)</f>
        <v>0</v>
      </c>
      <c r="BH401" s="239">
        <f>IF(N401="sníž. přenesená",J401,0)</f>
        <v>0</v>
      </c>
      <c r="BI401" s="239">
        <f>IF(N401="nulová",J401,0)</f>
        <v>0</v>
      </c>
      <c r="BJ401" s="18" t="s">
        <v>83</v>
      </c>
      <c r="BK401" s="239">
        <f>ROUND(I401*H401,2)</f>
        <v>0</v>
      </c>
      <c r="BL401" s="18" t="s">
        <v>335</v>
      </c>
      <c r="BM401" s="238" t="s">
        <v>1065</v>
      </c>
    </row>
    <row r="402" spans="1:65" s="2" customFormat="1" ht="16.5" customHeight="1">
      <c r="A402" s="39"/>
      <c r="B402" s="40"/>
      <c r="C402" s="227" t="s">
        <v>565</v>
      </c>
      <c r="D402" s="227" t="s">
        <v>159</v>
      </c>
      <c r="E402" s="228" t="s">
        <v>1066</v>
      </c>
      <c r="F402" s="229" t="s">
        <v>1067</v>
      </c>
      <c r="G402" s="230" t="s">
        <v>342</v>
      </c>
      <c r="H402" s="231">
        <v>65</v>
      </c>
      <c r="I402" s="232"/>
      <c r="J402" s="233">
        <f>ROUND(I402*H402,2)</f>
        <v>0</v>
      </c>
      <c r="K402" s="229" t="s">
        <v>218</v>
      </c>
      <c r="L402" s="45"/>
      <c r="M402" s="234" t="s">
        <v>1</v>
      </c>
      <c r="N402" s="235" t="s">
        <v>41</v>
      </c>
      <c r="O402" s="92"/>
      <c r="P402" s="236">
        <f>O402*H402</f>
        <v>0</v>
      </c>
      <c r="Q402" s="236">
        <v>0.00019</v>
      </c>
      <c r="R402" s="236">
        <f>Q402*H402</f>
        <v>0.01235</v>
      </c>
      <c r="S402" s="236">
        <v>0</v>
      </c>
      <c r="T402" s="237">
        <f>S402*H402</f>
        <v>0</v>
      </c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R402" s="238" t="s">
        <v>335</v>
      </c>
      <c r="AT402" s="238" t="s">
        <v>159</v>
      </c>
      <c r="AU402" s="238" t="s">
        <v>85</v>
      </c>
      <c r="AY402" s="18" t="s">
        <v>156</v>
      </c>
      <c r="BE402" s="239">
        <f>IF(N402="základní",J402,0)</f>
        <v>0</v>
      </c>
      <c r="BF402" s="239">
        <f>IF(N402="snížená",J402,0)</f>
        <v>0</v>
      </c>
      <c r="BG402" s="239">
        <f>IF(N402="zákl. přenesená",J402,0)</f>
        <v>0</v>
      </c>
      <c r="BH402" s="239">
        <f>IF(N402="sníž. přenesená",J402,0)</f>
        <v>0</v>
      </c>
      <c r="BI402" s="239">
        <f>IF(N402="nulová",J402,0)</f>
        <v>0</v>
      </c>
      <c r="BJ402" s="18" t="s">
        <v>83</v>
      </c>
      <c r="BK402" s="239">
        <f>ROUND(I402*H402,2)</f>
        <v>0</v>
      </c>
      <c r="BL402" s="18" t="s">
        <v>335</v>
      </c>
      <c r="BM402" s="238" t="s">
        <v>1068</v>
      </c>
    </row>
    <row r="403" spans="1:65" s="2" customFormat="1" ht="21.75" customHeight="1">
      <c r="A403" s="39"/>
      <c r="B403" s="40"/>
      <c r="C403" s="227" t="s">
        <v>569</v>
      </c>
      <c r="D403" s="227" t="s">
        <v>159</v>
      </c>
      <c r="E403" s="228" t="s">
        <v>1069</v>
      </c>
      <c r="F403" s="229" t="s">
        <v>1070</v>
      </c>
      <c r="G403" s="230" t="s">
        <v>342</v>
      </c>
      <c r="H403" s="231">
        <v>12</v>
      </c>
      <c r="I403" s="232"/>
      <c r="J403" s="233">
        <f>ROUND(I403*H403,2)</f>
        <v>0</v>
      </c>
      <c r="K403" s="229" t="s">
        <v>218</v>
      </c>
      <c r="L403" s="45"/>
      <c r="M403" s="234" t="s">
        <v>1</v>
      </c>
      <c r="N403" s="235" t="s">
        <v>41</v>
      </c>
      <c r="O403" s="92"/>
      <c r="P403" s="236">
        <f>O403*H403</f>
        <v>0</v>
      </c>
      <c r="Q403" s="236">
        <v>1E-05</v>
      </c>
      <c r="R403" s="236">
        <f>Q403*H403</f>
        <v>0.00012000000000000002</v>
      </c>
      <c r="S403" s="236">
        <v>0</v>
      </c>
      <c r="T403" s="237">
        <f>S403*H403</f>
        <v>0</v>
      </c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R403" s="238" t="s">
        <v>335</v>
      </c>
      <c r="AT403" s="238" t="s">
        <v>159</v>
      </c>
      <c r="AU403" s="238" t="s">
        <v>85</v>
      </c>
      <c r="AY403" s="18" t="s">
        <v>156</v>
      </c>
      <c r="BE403" s="239">
        <f>IF(N403="základní",J403,0)</f>
        <v>0</v>
      </c>
      <c r="BF403" s="239">
        <f>IF(N403="snížená",J403,0)</f>
        <v>0</v>
      </c>
      <c r="BG403" s="239">
        <f>IF(N403="zákl. přenesená",J403,0)</f>
        <v>0</v>
      </c>
      <c r="BH403" s="239">
        <f>IF(N403="sníž. přenesená",J403,0)</f>
        <v>0</v>
      </c>
      <c r="BI403" s="239">
        <f>IF(N403="nulová",J403,0)</f>
        <v>0</v>
      </c>
      <c r="BJ403" s="18" t="s">
        <v>83</v>
      </c>
      <c r="BK403" s="239">
        <f>ROUND(I403*H403,2)</f>
        <v>0</v>
      </c>
      <c r="BL403" s="18" t="s">
        <v>335</v>
      </c>
      <c r="BM403" s="238" t="s">
        <v>1071</v>
      </c>
    </row>
    <row r="404" spans="1:65" s="2" customFormat="1" ht="16.5" customHeight="1">
      <c r="A404" s="39"/>
      <c r="B404" s="40"/>
      <c r="C404" s="227" t="s">
        <v>579</v>
      </c>
      <c r="D404" s="227" t="s">
        <v>159</v>
      </c>
      <c r="E404" s="228" t="s">
        <v>1072</v>
      </c>
      <c r="F404" s="229" t="s">
        <v>1073</v>
      </c>
      <c r="G404" s="230" t="s">
        <v>265</v>
      </c>
      <c r="H404" s="231">
        <v>1</v>
      </c>
      <c r="I404" s="232"/>
      <c r="J404" s="233">
        <f>ROUND(I404*H404,2)</f>
        <v>0</v>
      </c>
      <c r="K404" s="229" t="s">
        <v>1</v>
      </c>
      <c r="L404" s="45"/>
      <c r="M404" s="234" t="s">
        <v>1</v>
      </c>
      <c r="N404" s="235" t="s">
        <v>41</v>
      </c>
      <c r="O404" s="92"/>
      <c r="P404" s="236">
        <f>O404*H404</f>
        <v>0</v>
      </c>
      <c r="Q404" s="236">
        <v>0</v>
      </c>
      <c r="R404" s="236">
        <f>Q404*H404</f>
        <v>0</v>
      </c>
      <c r="S404" s="236">
        <v>0</v>
      </c>
      <c r="T404" s="237">
        <f>S404*H404</f>
        <v>0</v>
      </c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R404" s="238" t="s">
        <v>335</v>
      </c>
      <c r="AT404" s="238" t="s">
        <v>159</v>
      </c>
      <c r="AU404" s="238" t="s">
        <v>85</v>
      </c>
      <c r="AY404" s="18" t="s">
        <v>156</v>
      </c>
      <c r="BE404" s="239">
        <f>IF(N404="základní",J404,0)</f>
        <v>0</v>
      </c>
      <c r="BF404" s="239">
        <f>IF(N404="snížená",J404,0)</f>
        <v>0</v>
      </c>
      <c r="BG404" s="239">
        <f>IF(N404="zákl. přenesená",J404,0)</f>
        <v>0</v>
      </c>
      <c r="BH404" s="239">
        <f>IF(N404="sníž. přenesená",J404,0)</f>
        <v>0</v>
      </c>
      <c r="BI404" s="239">
        <f>IF(N404="nulová",J404,0)</f>
        <v>0</v>
      </c>
      <c r="BJ404" s="18" t="s">
        <v>83</v>
      </c>
      <c r="BK404" s="239">
        <f>ROUND(I404*H404,2)</f>
        <v>0</v>
      </c>
      <c r="BL404" s="18" t="s">
        <v>335</v>
      </c>
      <c r="BM404" s="238" t="s">
        <v>1074</v>
      </c>
    </row>
    <row r="405" spans="1:65" s="2" customFormat="1" ht="21.75" customHeight="1">
      <c r="A405" s="39"/>
      <c r="B405" s="40"/>
      <c r="C405" s="227" t="s">
        <v>585</v>
      </c>
      <c r="D405" s="227" t="s">
        <v>159</v>
      </c>
      <c r="E405" s="228" t="s">
        <v>1075</v>
      </c>
      <c r="F405" s="229" t="s">
        <v>1076</v>
      </c>
      <c r="G405" s="230" t="s">
        <v>217</v>
      </c>
      <c r="H405" s="231">
        <v>1</v>
      </c>
      <c r="I405" s="232"/>
      <c r="J405" s="233">
        <f>ROUND(I405*H405,2)</f>
        <v>0</v>
      </c>
      <c r="K405" s="229" t="s">
        <v>1</v>
      </c>
      <c r="L405" s="45"/>
      <c r="M405" s="234" t="s">
        <v>1</v>
      </c>
      <c r="N405" s="235" t="s">
        <v>41</v>
      </c>
      <c r="O405" s="92"/>
      <c r="P405" s="236">
        <f>O405*H405</f>
        <v>0</v>
      </c>
      <c r="Q405" s="236">
        <v>0</v>
      </c>
      <c r="R405" s="236">
        <f>Q405*H405</f>
        <v>0</v>
      </c>
      <c r="S405" s="236">
        <v>0</v>
      </c>
      <c r="T405" s="237">
        <f>S405*H405</f>
        <v>0</v>
      </c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R405" s="238" t="s">
        <v>335</v>
      </c>
      <c r="AT405" s="238" t="s">
        <v>159</v>
      </c>
      <c r="AU405" s="238" t="s">
        <v>85</v>
      </c>
      <c r="AY405" s="18" t="s">
        <v>156</v>
      </c>
      <c r="BE405" s="239">
        <f>IF(N405="základní",J405,0)</f>
        <v>0</v>
      </c>
      <c r="BF405" s="239">
        <f>IF(N405="snížená",J405,0)</f>
        <v>0</v>
      </c>
      <c r="BG405" s="239">
        <f>IF(N405="zákl. přenesená",J405,0)</f>
        <v>0</v>
      </c>
      <c r="BH405" s="239">
        <f>IF(N405="sníž. přenesená",J405,0)</f>
        <v>0</v>
      </c>
      <c r="BI405" s="239">
        <f>IF(N405="nulová",J405,0)</f>
        <v>0</v>
      </c>
      <c r="BJ405" s="18" t="s">
        <v>83</v>
      </c>
      <c r="BK405" s="239">
        <f>ROUND(I405*H405,2)</f>
        <v>0</v>
      </c>
      <c r="BL405" s="18" t="s">
        <v>335</v>
      </c>
      <c r="BM405" s="238" t="s">
        <v>1077</v>
      </c>
    </row>
    <row r="406" spans="1:65" s="2" customFormat="1" ht="16.5" customHeight="1">
      <c r="A406" s="39"/>
      <c r="B406" s="40"/>
      <c r="C406" s="227" t="s">
        <v>600</v>
      </c>
      <c r="D406" s="227" t="s">
        <v>159</v>
      </c>
      <c r="E406" s="228" t="s">
        <v>1078</v>
      </c>
      <c r="F406" s="229" t="s">
        <v>1079</v>
      </c>
      <c r="G406" s="230" t="s">
        <v>265</v>
      </c>
      <c r="H406" s="231">
        <v>1</v>
      </c>
      <c r="I406" s="232"/>
      <c r="J406" s="233">
        <f>ROUND(I406*H406,2)</f>
        <v>0</v>
      </c>
      <c r="K406" s="229" t="s">
        <v>1</v>
      </c>
      <c r="L406" s="45"/>
      <c r="M406" s="234" t="s">
        <v>1</v>
      </c>
      <c r="N406" s="235" t="s">
        <v>41</v>
      </c>
      <c r="O406" s="92"/>
      <c r="P406" s="236">
        <f>O406*H406</f>
        <v>0</v>
      </c>
      <c r="Q406" s="236">
        <v>0</v>
      </c>
      <c r="R406" s="236">
        <f>Q406*H406</f>
        <v>0</v>
      </c>
      <c r="S406" s="236">
        <v>0</v>
      </c>
      <c r="T406" s="237">
        <f>S406*H406</f>
        <v>0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R406" s="238" t="s">
        <v>335</v>
      </c>
      <c r="AT406" s="238" t="s">
        <v>159</v>
      </c>
      <c r="AU406" s="238" t="s">
        <v>85</v>
      </c>
      <c r="AY406" s="18" t="s">
        <v>156</v>
      </c>
      <c r="BE406" s="239">
        <f>IF(N406="základní",J406,0)</f>
        <v>0</v>
      </c>
      <c r="BF406" s="239">
        <f>IF(N406="snížená",J406,0)</f>
        <v>0</v>
      </c>
      <c r="BG406" s="239">
        <f>IF(N406="zákl. přenesená",J406,0)</f>
        <v>0</v>
      </c>
      <c r="BH406" s="239">
        <f>IF(N406="sníž. přenesená",J406,0)</f>
        <v>0</v>
      </c>
      <c r="BI406" s="239">
        <f>IF(N406="nulová",J406,0)</f>
        <v>0</v>
      </c>
      <c r="BJ406" s="18" t="s">
        <v>83</v>
      </c>
      <c r="BK406" s="239">
        <f>ROUND(I406*H406,2)</f>
        <v>0</v>
      </c>
      <c r="BL406" s="18" t="s">
        <v>335</v>
      </c>
      <c r="BM406" s="238" t="s">
        <v>1080</v>
      </c>
    </row>
    <row r="407" spans="1:65" s="2" customFormat="1" ht="24.15" customHeight="1">
      <c r="A407" s="39"/>
      <c r="B407" s="40"/>
      <c r="C407" s="227" t="s">
        <v>662</v>
      </c>
      <c r="D407" s="227" t="s">
        <v>159</v>
      </c>
      <c r="E407" s="228" t="s">
        <v>1081</v>
      </c>
      <c r="F407" s="229" t="s">
        <v>1082</v>
      </c>
      <c r="G407" s="230" t="s">
        <v>414</v>
      </c>
      <c r="H407" s="231">
        <v>0.307</v>
      </c>
      <c r="I407" s="232"/>
      <c r="J407" s="233">
        <f>ROUND(I407*H407,2)</f>
        <v>0</v>
      </c>
      <c r="K407" s="229" t="s">
        <v>218</v>
      </c>
      <c r="L407" s="45"/>
      <c r="M407" s="234" t="s">
        <v>1</v>
      </c>
      <c r="N407" s="235" t="s">
        <v>41</v>
      </c>
      <c r="O407" s="92"/>
      <c r="P407" s="236">
        <f>O407*H407</f>
        <v>0</v>
      </c>
      <c r="Q407" s="236">
        <v>0</v>
      </c>
      <c r="R407" s="236">
        <f>Q407*H407</f>
        <v>0</v>
      </c>
      <c r="S407" s="236">
        <v>0</v>
      </c>
      <c r="T407" s="237">
        <f>S407*H407</f>
        <v>0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238" t="s">
        <v>335</v>
      </c>
      <c r="AT407" s="238" t="s">
        <v>159</v>
      </c>
      <c r="AU407" s="238" t="s">
        <v>85</v>
      </c>
      <c r="AY407" s="18" t="s">
        <v>156</v>
      </c>
      <c r="BE407" s="239">
        <f>IF(N407="základní",J407,0)</f>
        <v>0</v>
      </c>
      <c r="BF407" s="239">
        <f>IF(N407="snížená",J407,0)</f>
        <v>0</v>
      </c>
      <c r="BG407" s="239">
        <f>IF(N407="zákl. přenesená",J407,0)</f>
        <v>0</v>
      </c>
      <c r="BH407" s="239">
        <f>IF(N407="sníž. přenesená",J407,0)</f>
        <v>0</v>
      </c>
      <c r="BI407" s="239">
        <f>IF(N407="nulová",J407,0)</f>
        <v>0</v>
      </c>
      <c r="BJ407" s="18" t="s">
        <v>83</v>
      </c>
      <c r="BK407" s="239">
        <f>ROUND(I407*H407,2)</f>
        <v>0</v>
      </c>
      <c r="BL407" s="18" t="s">
        <v>335</v>
      </c>
      <c r="BM407" s="238" t="s">
        <v>1083</v>
      </c>
    </row>
    <row r="408" spans="1:63" s="12" customFormat="1" ht="22.8" customHeight="1">
      <c r="A408" s="12"/>
      <c r="B408" s="211"/>
      <c r="C408" s="212"/>
      <c r="D408" s="213" t="s">
        <v>75</v>
      </c>
      <c r="E408" s="225" t="s">
        <v>481</v>
      </c>
      <c r="F408" s="225" t="s">
        <v>482</v>
      </c>
      <c r="G408" s="212"/>
      <c r="H408" s="212"/>
      <c r="I408" s="215"/>
      <c r="J408" s="226">
        <f>BK408</f>
        <v>0</v>
      </c>
      <c r="K408" s="212"/>
      <c r="L408" s="217"/>
      <c r="M408" s="218"/>
      <c r="N408" s="219"/>
      <c r="O408" s="219"/>
      <c r="P408" s="220">
        <f>SUM(P409:P446)</f>
        <v>0</v>
      </c>
      <c r="Q408" s="219"/>
      <c r="R408" s="220">
        <f>SUM(R409:R446)</f>
        <v>0.29929</v>
      </c>
      <c r="S408" s="219"/>
      <c r="T408" s="221">
        <f>SUM(T409:T446)</f>
        <v>0</v>
      </c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R408" s="222" t="s">
        <v>85</v>
      </c>
      <c r="AT408" s="223" t="s">
        <v>75</v>
      </c>
      <c r="AU408" s="223" t="s">
        <v>83</v>
      </c>
      <c r="AY408" s="222" t="s">
        <v>156</v>
      </c>
      <c r="BK408" s="224">
        <f>SUM(BK409:BK446)</f>
        <v>0</v>
      </c>
    </row>
    <row r="409" spans="1:65" s="2" customFormat="1" ht="24.15" customHeight="1">
      <c r="A409" s="39"/>
      <c r="B409" s="40"/>
      <c r="C409" s="227" t="s">
        <v>666</v>
      </c>
      <c r="D409" s="227" t="s">
        <v>159</v>
      </c>
      <c r="E409" s="228" t="s">
        <v>1084</v>
      </c>
      <c r="F409" s="229" t="s">
        <v>1085</v>
      </c>
      <c r="G409" s="230" t="s">
        <v>486</v>
      </c>
      <c r="H409" s="231">
        <v>3</v>
      </c>
      <c r="I409" s="232"/>
      <c r="J409" s="233">
        <f>ROUND(I409*H409,2)</f>
        <v>0</v>
      </c>
      <c r="K409" s="229" t="s">
        <v>218</v>
      </c>
      <c r="L409" s="45"/>
      <c r="M409" s="234" t="s">
        <v>1</v>
      </c>
      <c r="N409" s="235" t="s">
        <v>41</v>
      </c>
      <c r="O409" s="92"/>
      <c r="P409" s="236">
        <f>O409*H409</f>
        <v>0</v>
      </c>
      <c r="Q409" s="236">
        <v>0.03192</v>
      </c>
      <c r="R409" s="236">
        <f>Q409*H409</f>
        <v>0.09575999999999998</v>
      </c>
      <c r="S409" s="236">
        <v>0</v>
      </c>
      <c r="T409" s="237">
        <f>S409*H409</f>
        <v>0</v>
      </c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R409" s="238" t="s">
        <v>335</v>
      </c>
      <c r="AT409" s="238" t="s">
        <v>159</v>
      </c>
      <c r="AU409" s="238" t="s">
        <v>85</v>
      </c>
      <c r="AY409" s="18" t="s">
        <v>156</v>
      </c>
      <c r="BE409" s="239">
        <f>IF(N409="základní",J409,0)</f>
        <v>0</v>
      </c>
      <c r="BF409" s="239">
        <f>IF(N409="snížená",J409,0)</f>
        <v>0</v>
      </c>
      <c r="BG409" s="239">
        <f>IF(N409="zákl. přenesená",J409,0)</f>
        <v>0</v>
      </c>
      <c r="BH409" s="239">
        <f>IF(N409="sníž. přenesená",J409,0)</f>
        <v>0</v>
      </c>
      <c r="BI409" s="239">
        <f>IF(N409="nulová",J409,0)</f>
        <v>0</v>
      </c>
      <c r="BJ409" s="18" t="s">
        <v>83</v>
      </c>
      <c r="BK409" s="239">
        <f>ROUND(I409*H409,2)</f>
        <v>0</v>
      </c>
      <c r="BL409" s="18" t="s">
        <v>335</v>
      </c>
      <c r="BM409" s="238" t="s">
        <v>1086</v>
      </c>
    </row>
    <row r="410" spans="1:51" s="13" customFormat="1" ht="12">
      <c r="A410" s="13"/>
      <c r="B410" s="255"/>
      <c r="C410" s="256"/>
      <c r="D410" s="257" t="s">
        <v>225</v>
      </c>
      <c r="E410" s="258" t="s">
        <v>1</v>
      </c>
      <c r="F410" s="259" t="s">
        <v>290</v>
      </c>
      <c r="G410" s="256"/>
      <c r="H410" s="258" t="s">
        <v>1</v>
      </c>
      <c r="I410" s="260"/>
      <c r="J410" s="256"/>
      <c r="K410" s="256"/>
      <c r="L410" s="261"/>
      <c r="M410" s="262"/>
      <c r="N410" s="263"/>
      <c r="O410" s="263"/>
      <c r="P410" s="263"/>
      <c r="Q410" s="263"/>
      <c r="R410" s="263"/>
      <c r="S410" s="263"/>
      <c r="T410" s="264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65" t="s">
        <v>225</v>
      </c>
      <c r="AU410" s="265" t="s">
        <v>85</v>
      </c>
      <c r="AV410" s="13" t="s">
        <v>83</v>
      </c>
      <c r="AW410" s="13" t="s">
        <v>32</v>
      </c>
      <c r="AX410" s="13" t="s">
        <v>76</v>
      </c>
      <c r="AY410" s="265" t="s">
        <v>156</v>
      </c>
    </row>
    <row r="411" spans="1:51" s="14" customFormat="1" ht="12">
      <c r="A411" s="14"/>
      <c r="B411" s="266"/>
      <c r="C411" s="267"/>
      <c r="D411" s="257" t="s">
        <v>225</v>
      </c>
      <c r="E411" s="268" t="s">
        <v>1</v>
      </c>
      <c r="F411" s="269" t="s">
        <v>83</v>
      </c>
      <c r="G411" s="267"/>
      <c r="H411" s="270">
        <v>1</v>
      </c>
      <c r="I411" s="271"/>
      <c r="J411" s="267"/>
      <c r="K411" s="267"/>
      <c r="L411" s="272"/>
      <c r="M411" s="273"/>
      <c r="N411" s="274"/>
      <c r="O411" s="274"/>
      <c r="P411" s="274"/>
      <c r="Q411" s="274"/>
      <c r="R411" s="274"/>
      <c r="S411" s="274"/>
      <c r="T411" s="275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76" t="s">
        <v>225</v>
      </c>
      <c r="AU411" s="276" t="s">
        <v>85</v>
      </c>
      <c r="AV411" s="14" t="s">
        <v>85</v>
      </c>
      <c r="AW411" s="14" t="s">
        <v>32</v>
      </c>
      <c r="AX411" s="14" t="s">
        <v>76</v>
      </c>
      <c r="AY411" s="276" t="s">
        <v>156</v>
      </c>
    </row>
    <row r="412" spans="1:51" s="13" customFormat="1" ht="12">
      <c r="A412" s="13"/>
      <c r="B412" s="255"/>
      <c r="C412" s="256"/>
      <c r="D412" s="257" t="s">
        <v>225</v>
      </c>
      <c r="E412" s="258" t="s">
        <v>1</v>
      </c>
      <c r="F412" s="259" t="s">
        <v>298</v>
      </c>
      <c r="G412" s="256"/>
      <c r="H412" s="258" t="s">
        <v>1</v>
      </c>
      <c r="I412" s="260"/>
      <c r="J412" s="256"/>
      <c r="K412" s="256"/>
      <c r="L412" s="261"/>
      <c r="M412" s="262"/>
      <c r="N412" s="263"/>
      <c r="O412" s="263"/>
      <c r="P412" s="263"/>
      <c r="Q412" s="263"/>
      <c r="R412" s="263"/>
      <c r="S412" s="263"/>
      <c r="T412" s="264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65" t="s">
        <v>225</v>
      </c>
      <c r="AU412" s="265" t="s">
        <v>85</v>
      </c>
      <c r="AV412" s="13" t="s">
        <v>83</v>
      </c>
      <c r="AW412" s="13" t="s">
        <v>32</v>
      </c>
      <c r="AX412" s="13" t="s">
        <v>76</v>
      </c>
      <c r="AY412" s="265" t="s">
        <v>156</v>
      </c>
    </row>
    <row r="413" spans="1:51" s="14" customFormat="1" ht="12">
      <c r="A413" s="14"/>
      <c r="B413" s="266"/>
      <c r="C413" s="267"/>
      <c r="D413" s="257" t="s">
        <v>225</v>
      </c>
      <c r="E413" s="268" t="s">
        <v>1</v>
      </c>
      <c r="F413" s="269" t="s">
        <v>83</v>
      </c>
      <c r="G413" s="267"/>
      <c r="H413" s="270">
        <v>1</v>
      </c>
      <c r="I413" s="271"/>
      <c r="J413" s="267"/>
      <c r="K413" s="267"/>
      <c r="L413" s="272"/>
      <c r="M413" s="273"/>
      <c r="N413" s="274"/>
      <c r="O413" s="274"/>
      <c r="P413" s="274"/>
      <c r="Q413" s="274"/>
      <c r="R413" s="274"/>
      <c r="S413" s="274"/>
      <c r="T413" s="275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76" t="s">
        <v>225</v>
      </c>
      <c r="AU413" s="276" t="s">
        <v>85</v>
      </c>
      <c r="AV413" s="14" t="s">
        <v>85</v>
      </c>
      <c r="AW413" s="14" t="s">
        <v>32</v>
      </c>
      <c r="AX413" s="14" t="s">
        <v>76</v>
      </c>
      <c r="AY413" s="276" t="s">
        <v>156</v>
      </c>
    </row>
    <row r="414" spans="1:51" s="13" customFormat="1" ht="12">
      <c r="A414" s="13"/>
      <c r="B414" s="255"/>
      <c r="C414" s="256"/>
      <c r="D414" s="257" t="s">
        <v>225</v>
      </c>
      <c r="E414" s="258" t="s">
        <v>1</v>
      </c>
      <c r="F414" s="259" t="s">
        <v>302</v>
      </c>
      <c r="G414" s="256"/>
      <c r="H414" s="258" t="s">
        <v>1</v>
      </c>
      <c r="I414" s="260"/>
      <c r="J414" s="256"/>
      <c r="K414" s="256"/>
      <c r="L414" s="261"/>
      <c r="M414" s="262"/>
      <c r="N414" s="263"/>
      <c r="O414" s="263"/>
      <c r="P414" s="263"/>
      <c r="Q414" s="263"/>
      <c r="R414" s="263"/>
      <c r="S414" s="263"/>
      <c r="T414" s="264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65" t="s">
        <v>225</v>
      </c>
      <c r="AU414" s="265" t="s">
        <v>85</v>
      </c>
      <c r="AV414" s="13" t="s">
        <v>83</v>
      </c>
      <c r="AW414" s="13" t="s">
        <v>32</v>
      </c>
      <c r="AX414" s="13" t="s">
        <v>76</v>
      </c>
      <c r="AY414" s="265" t="s">
        <v>156</v>
      </c>
    </row>
    <row r="415" spans="1:51" s="14" customFormat="1" ht="12">
      <c r="A415" s="14"/>
      <c r="B415" s="266"/>
      <c r="C415" s="267"/>
      <c r="D415" s="257" t="s">
        <v>225</v>
      </c>
      <c r="E415" s="268" t="s">
        <v>1</v>
      </c>
      <c r="F415" s="269" t="s">
        <v>83</v>
      </c>
      <c r="G415" s="267"/>
      <c r="H415" s="270">
        <v>1</v>
      </c>
      <c r="I415" s="271"/>
      <c r="J415" s="267"/>
      <c r="K415" s="267"/>
      <c r="L415" s="272"/>
      <c r="M415" s="273"/>
      <c r="N415" s="274"/>
      <c r="O415" s="274"/>
      <c r="P415" s="274"/>
      <c r="Q415" s="274"/>
      <c r="R415" s="274"/>
      <c r="S415" s="274"/>
      <c r="T415" s="275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76" t="s">
        <v>225</v>
      </c>
      <c r="AU415" s="276" t="s">
        <v>85</v>
      </c>
      <c r="AV415" s="14" t="s">
        <v>85</v>
      </c>
      <c r="AW415" s="14" t="s">
        <v>32</v>
      </c>
      <c r="AX415" s="14" t="s">
        <v>76</v>
      </c>
      <c r="AY415" s="276" t="s">
        <v>156</v>
      </c>
    </row>
    <row r="416" spans="1:51" s="15" customFormat="1" ht="12">
      <c r="A416" s="15"/>
      <c r="B416" s="277"/>
      <c r="C416" s="278"/>
      <c r="D416" s="257" t="s">
        <v>225</v>
      </c>
      <c r="E416" s="279" t="s">
        <v>1</v>
      </c>
      <c r="F416" s="280" t="s">
        <v>228</v>
      </c>
      <c r="G416" s="278"/>
      <c r="H416" s="281">
        <v>3</v>
      </c>
      <c r="I416" s="282"/>
      <c r="J416" s="278"/>
      <c r="K416" s="278"/>
      <c r="L416" s="283"/>
      <c r="M416" s="284"/>
      <c r="N416" s="285"/>
      <c r="O416" s="285"/>
      <c r="P416" s="285"/>
      <c r="Q416" s="285"/>
      <c r="R416" s="285"/>
      <c r="S416" s="285"/>
      <c r="T416" s="286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T416" s="287" t="s">
        <v>225</v>
      </c>
      <c r="AU416" s="287" t="s">
        <v>85</v>
      </c>
      <c r="AV416" s="15" t="s">
        <v>173</v>
      </c>
      <c r="AW416" s="15" t="s">
        <v>32</v>
      </c>
      <c r="AX416" s="15" t="s">
        <v>83</v>
      </c>
      <c r="AY416" s="287" t="s">
        <v>156</v>
      </c>
    </row>
    <row r="417" spans="1:65" s="2" customFormat="1" ht="16.5" customHeight="1">
      <c r="A417" s="39"/>
      <c r="B417" s="40"/>
      <c r="C417" s="227" t="s">
        <v>670</v>
      </c>
      <c r="D417" s="227" t="s">
        <v>159</v>
      </c>
      <c r="E417" s="228" t="s">
        <v>1087</v>
      </c>
      <c r="F417" s="229" t="s">
        <v>1088</v>
      </c>
      <c r="G417" s="230" t="s">
        <v>486</v>
      </c>
      <c r="H417" s="231">
        <v>6</v>
      </c>
      <c r="I417" s="232"/>
      <c r="J417" s="233">
        <f>ROUND(I417*H417,2)</f>
        <v>0</v>
      </c>
      <c r="K417" s="229" t="s">
        <v>218</v>
      </c>
      <c r="L417" s="45"/>
      <c r="M417" s="234" t="s">
        <v>1</v>
      </c>
      <c r="N417" s="235" t="s">
        <v>41</v>
      </c>
      <c r="O417" s="92"/>
      <c r="P417" s="236">
        <f>O417*H417</f>
        <v>0</v>
      </c>
      <c r="Q417" s="236">
        <v>0.01797</v>
      </c>
      <c r="R417" s="236">
        <f>Q417*H417</f>
        <v>0.10782</v>
      </c>
      <c r="S417" s="236">
        <v>0</v>
      </c>
      <c r="T417" s="237">
        <f>S417*H417</f>
        <v>0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R417" s="238" t="s">
        <v>335</v>
      </c>
      <c r="AT417" s="238" t="s">
        <v>159</v>
      </c>
      <c r="AU417" s="238" t="s">
        <v>85</v>
      </c>
      <c r="AY417" s="18" t="s">
        <v>156</v>
      </c>
      <c r="BE417" s="239">
        <f>IF(N417="základní",J417,0)</f>
        <v>0</v>
      </c>
      <c r="BF417" s="239">
        <f>IF(N417="snížená",J417,0)</f>
        <v>0</v>
      </c>
      <c r="BG417" s="239">
        <f>IF(N417="zákl. přenesená",J417,0)</f>
        <v>0</v>
      </c>
      <c r="BH417" s="239">
        <f>IF(N417="sníž. přenesená",J417,0)</f>
        <v>0</v>
      </c>
      <c r="BI417" s="239">
        <f>IF(N417="nulová",J417,0)</f>
        <v>0</v>
      </c>
      <c r="BJ417" s="18" t="s">
        <v>83</v>
      </c>
      <c r="BK417" s="239">
        <f>ROUND(I417*H417,2)</f>
        <v>0</v>
      </c>
      <c r="BL417" s="18" t="s">
        <v>335</v>
      </c>
      <c r="BM417" s="238" t="s">
        <v>1089</v>
      </c>
    </row>
    <row r="418" spans="1:51" s="13" customFormat="1" ht="12">
      <c r="A418" s="13"/>
      <c r="B418" s="255"/>
      <c r="C418" s="256"/>
      <c r="D418" s="257" t="s">
        <v>225</v>
      </c>
      <c r="E418" s="258" t="s">
        <v>1</v>
      </c>
      <c r="F418" s="259" t="s">
        <v>282</v>
      </c>
      <c r="G418" s="256"/>
      <c r="H418" s="258" t="s">
        <v>1</v>
      </c>
      <c r="I418" s="260"/>
      <c r="J418" s="256"/>
      <c r="K418" s="256"/>
      <c r="L418" s="261"/>
      <c r="M418" s="262"/>
      <c r="N418" s="263"/>
      <c r="O418" s="263"/>
      <c r="P418" s="263"/>
      <c r="Q418" s="263"/>
      <c r="R418" s="263"/>
      <c r="S418" s="263"/>
      <c r="T418" s="264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65" t="s">
        <v>225</v>
      </c>
      <c r="AU418" s="265" t="s">
        <v>85</v>
      </c>
      <c r="AV418" s="13" t="s">
        <v>83</v>
      </c>
      <c r="AW418" s="13" t="s">
        <v>32</v>
      </c>
      <c r="AX418" s="13" t="s">
        <v>76</v>
      </c>
      <c r="AY418" s="265" t="s">
        <v>156</v>
      </c>
    </row>
    <row r="419" spans="1:51" s="14" customFormat="1" ht="12">
      <c r="A419" s="14"/>
      <c r="B419" s="266"/>
      <c r="C419" s="267"/>
      <c r="D419" s="257" t="s">
        <v>225</v>
      </c>
      <c r="E419" s="268" t="s">
        <v>1</v>
      </c>
      <c r="F419" s="269" t="s">
        <v>83</v>
      </c>
      <c r="G419" s="267"/>
      <c r="H419" s="270">
        <v>1</v>
      </c>
      <c r="I419" s="271"/>
      <c r="J419" s="267"/>
      <c r="K419" s="267"/>
      <c r="L419" s="272"/>
      <c r="M419" s="273"/>
      <c r="N419" s="274"/>
      <c r="O419" s="274"/>
      <c r="P419" s="274"/>
      <c r="Q419" s="274"/>
      <c r="R419" s="274"/>
      <c r="S419" s="274"/>
      <c r="T419" s="275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76" t="s">
        <v>225</v>
      </c>
      <c r="AU419" s="276" t="s">
        <v>85</v>
      </c>
      <c r="AV419" s="14" t="s">
        <v>85</v>
      </c>
      <c r="AW419" s="14" t="s">
        <v>32</v>
      </c>
      <c r="AX419" s="14" t="s">
        <v>76</v>
      </c>
      <c r="AY419" s="276" t="s">
        <v>156</v>
      </c>
    </row>
    <row r="420" spans="1:51" s="13" customFormat="1" ht="12">
      <c r="A420" s="13"/>
      <c r="B420" s="255"/>
      <c r="C420" s="256"/>
      <c r="D420" s="257" t="s">
        <v>225</v>
      </c>
      <c r="E420" s="258" t="s">
        <v>1</v>
      </c>
      <c r="F420" s="259" t="s">
        <v>284</v>
      </c>
      <c r="G420" s="256"/>
      <c r="H420" s="258" t="s">
        <v>1</v>
      </c>
      <c r="I420" s="260"/>
      <c r="J420" s="256"/>
      <c r="K420" s="256"/>
      <c r="L420" s="261"/>
      <c r="M420" s="262"/>
      <c r="N420" s="263"/>
      <c r="O420" s="263"/>
      <c r="P420" s="263"/>
      <c r="Q420" s="263"/>
      <c r="R420" s="263"/>
      <c r="S420" s="263"/>
      <c r="T420" s="264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65" t="s">
        <v>225</v>
      </c>
      <c r="AU420" s="265" t="s">
        <v>85</v>
      </c>
      <c r="AV420" s="13" t="s">
        <v>83</v>
      </c>
      <c r="AW420" s="13" t="s">
        <v>32</v>
      </c>
      <c r="AX420" s="13" t="s">
        <v>76</v>
      </c>
      <c r="AY420" s="265" t="s">
        <v>156</v>
      </c>
    </row>
    <row r="421" spans="1:51" s="14" customFormat="1" ht="12">
      <c r="A421" s="14"/>
      <c r="B421" s="266"/>
      <c r="C421" s="267"/>
      <c r="D421" s="257" t="s">
        <v>225</v>
      </c>
      <c r="E421" s="268" t="s">
        <v>1</v>
      </c>
      <c r="F421" s="269" t="s">
        <v>83</v>
      </c>
      <c r="G421" s="267"/>
      <c r="H421" s="270">
        <v>1</v>
      </c>
      <c r="I421" s="271"/>
      <c r="J421" s="267"/>
      <c r="K421" s="267"/>
      <c r="L421" s="272"/>
      <c r="M421" s="273"/>
      <c r="N421" s="274"/>
      <c r="O421" s="274"/>
      <c r="P421" s="274"/>
      <c r="Q421" s="274"/>
      <c r="R421" s="274"/>
      <c r="S421" s="274"/>
      <c r="T421" s="275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76" t="s">
        <v>225</v>
      </c>
      <c r="AU421" s="276" t="s">
        <v>85</v>
      </c>
      <c r="AV421" s="14" t="s">
        <v>85</v>
      </c>
      <c r="AW421" s="14" t="s">
        <v>32</v>
      </c>
      <c r="AX421" s="14" t="s">
        <v>76</v>
      </c>
      <c r="AY421" s="276" t="s">
        <v>156</v>
      </c>
    </row>
    <row r="422" spans="1:51" s="13" customFormat="1" ht="12">
      <c r="A422" s="13"/>
      <c r="B422" s="255"/>
      <c r="C422" s="256"/>
      <c r="D422" s="257" t="s">
        <v>225</v>
      </c>
      <c r="E422" s="258" t="s">
        <v>1</v>
      </c>
      <c r="F422" s="259" t="s">
        <v>290</v>
      </c>
      <c r="G422" s="256"/>
      <c r="H422" s="258" t="s">
        <v>1</v>
      </c>
      <c r="I422" s="260"/>
      <c r="J422" s="256"/>
      <c r="K422" s="256"/>
      <c r="L422" s="261"/>
      <c r="M422" s="262"/>
      <c r="N422" s="263"/>
      <c r="O422" s="263"/>
      <c r="P422" s="263"/>
      <c r="Q422" s="263"/>
      <c r="R422" s="263"/>
      <c r="S422" s="263"/>
      <c r="T422" s="264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65" t="s">
        <v>225</v>
      </c>
      <c r="AU422" s="265" t="s">
        <v>85</v>
      </c>
      <c r="AV422" s="13" t="s">
        <v>83</v>
      </c>
      <c r="AW422" s="13" t="s">
        <v>32</v>
      </c>
      <c r="AX422" s="13" t="s">
        <v>76</v>
      </c>
      <c r="AY422" s="265" t="s">
        <v>156</v>
      </c>
    </row>
    <row r="423" spans="1:51" s="14" customFormat="1" ht="12">
      <c r="A423" s="14"/>
      <c r="B423" s="266"/>
      <c r="C423" s="267"/>
      <c r="D423" s="257" t="s">
        <v>225</v>
      </c>
      <c r="E423" s="268" t="s">
        <v>1</v>
      </c>
      <c r="F423" s="269" t="s">
        <v>83</v>
      </c>
      <c r="G423" s="267"/>
      <c r="H423" s="270">
        <v>1</v>
      </c>
      <c r="I423" s="271"/>
      <c r="J423" s="267"/>
      <c r="K423" s="267"/>
      <c r="L423" s="272"/>
      <c r="M423" s="273"/>
      <c r="N423" s="274"/>
      <c r="O423" s="274"/>
      <c r="P423" s="274"/>
      <c r="Q423" s="274"/>
      <c r="R423" s="274"/>
      <c r="S423" s="274"/>
      <c r="T423" s="275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76" t="s">
        <v>225</v>
      </c>
      <c r="AU423" s="276" t="s">
        <v>85</v>
      </c>
      <c r="AV423" s="14" t="s">
        <v>85</v>
      </c>
      <c r="AW423" s="14" t="s">
        <v>32</v>
      </c>
      <c r="AX423" s="14" t="s">
        <v>76</v>
      </c>
      <c r="AY423" s="276" t="s">
        <v>156</v>
      </c>
    </row>
    <row r="424" spans="1:51" s="13" customFormat="1" ht="12">
      <c r="A424" s="13"/>
      <c r="B424" s="255"/>
      <c r="C424" s="256"/>
      <c r="D424" s="257" t="s">
        <v>225</v>
      </c>
      <c r="E424" s="258" t="s">
        <v>1</v>
      </c>
      <c r="F424" s="259" t="s">
        <v>298</v>
      </c>
      <c r="G424" s="256"/>
      <c r="H424" s="258" t="s">
        <v>1</v>
      </c>
      <c r="I424" s="260"/>
      <c r="J424" s="256"/>
      <c r="K424" s="256"/>
      <c r="L424" s="261"/>
      <c r="M424" s="262"/>
      <c r="N424" s="263"/>
      <c r="O424" s="263"/>
      <c r="P424" s="263"/>
      <c r="Q424" s="263"/>
      <c r="R424" s="263"/>
      <c r="S424" s="263"/>
      <c r="T424" s="264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65" t="s">
        <v>225</v>
      </c>
      <c r="AU424" s="265" t="s">
        <v>85</v>
      </c>
      <c r="AV424" s="13" t="s">
        <v>83</v>
      </c>
      <c r="AW424" s="13" t="s">
        <v>32</v>
      </c>
      <c r="AX424" s="13" t="s">
        <v>76</v>
      </c>
      <c r="AY424" s="265" t="s">
        <v>156</v>
      </c>
    </row>
    <row r="425" spans="1:51" s="14" customFormat="1" ht="12">
      <c r="A425" s="14"/>
      <c r="B425" s="266"/>
      <c r="C425" s="267"/>
      <c r="D425" s="257" t="s">
        <v>225</v>
      </c>
      <c r="E425" s="268" t="s">
        <v>1</v>
      </c>
      <c r="F425" s="269" t="s">
        <v>83</v>
      </c>
      <c r="G425" s="267"/>
      <c r="H425" s="270">
        <v>1</v>
      </c>
      <c r="I425" s="271"/>
      <c r="J425" s="267"/>
      <c r="K425" s="267"/>
      <c r="L425" s="272"/>
      <c r="M425" s="273"/>
      <c r="N425" s="274"/>
      <c r="O425" s="274"/>
      <c r="P425" s="274"/>
      <c r="Q425" s="274"/>
      <c r="R425" s="274"/>
      <c r="S425" s="274"/>
      <c r="T425" s="275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76" t="s">
        <v>225</v>
      </c>
      <c r="AU425" s="276" t="s">
        <v>85</v>
      </c>
      <c r="AV425" s="14" t="s">
        <v>85</v>
      </c>
      <c r="AW425" s="14" t="s">
        <v>32</v>
      </c>
      <c r="AX425" s="14" t="s">
        <v>76</v>
      </c>
      <c r="AY425" s="276" t="s">
        <v>156</v>
      </c>
    </row>
    <row r="426" spans="1:51" s="13" customFormat="1" ht="12">
      <c r="A426" s="13"/>
      <c r="B426" s="255"/>
      <c r="C426" s="256"/>
      <c r="D426" s="257" t="s">
        <v>225</v>
      </c>
      <c r="E426" s="258" t="s">
        <v>1</v>
      </c>
      <c r="F426" s="259" t="s">
        <v>302</v>
      </c>
      <c r="G426" s="256"/>
      <c r="H426" s="258" t="s">
        <v>1</v>
      </c>
      <c r="I426" s="260"/>
      <c r="J426" s="256"/>
      <c r="K426" s="256"/>
      <c r="L426" s="261"/>
      <c r="M426" s="262"/>
      <c r="N426" s="263"/>
      <c r="O426" s="263"/>
      <c r="P426" s="263"/>
      <c r="Q426" s="263"/>
      <c r="R426" s="263"/>
      <c r="S426" s="263"/>
      <c r="T426" s="264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65" t="s">
        <v>225</v>
      </c>
      <c r="AU426" s="265" t="s">
        <v>85</v>
      </c>
      <c r="AV426" s="13" t="s">
        <v>83</v>
      </c>
      <c r="AW426" s="13" t="s">
        <v>32</v>
      </c>
      <c r="AX426" s="13" t="s">
        <v>76</v>
      </c>
      <c r="AY426" s="265" t="s">
        <v>156</v>
      </c>
    </row>
    <row r="427" spans="1:51" s="14" customFormat="1" ht="12">
      <c r="A427" s="14"/>
      <c r="B427" s="266"/>
      <c r="C427" s="267"/>
      <c r="D427" s="257" t="s">
        <v>225</v>
      </c>
      <c r="E427" s="268" t="s">
        <v>1</v>
      </c>
      <c r="F427" s="269" t="s">
        <v>83</v>
      </c>
      <c r="G427" s="267"/>
      <c r="H427" s="270">
        <v>1</v>
      </c>
      <c r="I427" s="271"/>
      <c r="J427" s="267"/>
      <c r="K427" s="267"/>
      <c r="L427" s="272"/>
      <c r="M427" s="273"/>
      <c r="N427" s="274"/>
      <c r="O427" s="274"/>
      <c r="P427" s="274"/>
      <c r="Q427" s="274"/>
      <c r="R427" s="274"/>
      <c r="S427" s="274"/>
      <c r="T427" s="275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76" t="s">
        <v>225</v>
      </c>
      <c r="AU427" s="276" t="s">
        <v>85</v>
      </c>
      <c r="AV427" s="14" t="s">
        <v>85</v>
      </c>
      <c r="AW427" s="14" t="s">
        <v>32</v>
      </c>
      <c r="AX427" s="14" t="s">
        <v>76</v>
      </c>
      <c r="AY427" s="276" t="s">
        <v>156</v>
      </c>
    </row>
    <row r="428" spans="1:51" s="13" customFormat="1" ht="12">
      <c r="A428" s="13"/>
      <c r="B428" s="255"/>
      <c r="C428" s="256"/>
      <c r="D428" s="257" t="s">
        <v>225</v>
      </c>
      <c r="E428" s="258" t="s">
        <v>1</v>
      </c>
      <c r="F428" s="259" t="s">
        <v>361</v>
      </c>
      <c r="G428" s="256"/>
      <c r="H428" s="258" t="s">
        <v>1</v>
      </c>
      <c r="I428" s="260"/>
      <c r="J428" s="256"/>
      <c r="K428" s="256"/>
      <c r="L428" s="261"/>
      <c r="M428" s="262"/>
      <c r="N428" s="263"/>
      <c r="O428" s="263"/>
      <c r="P428" s="263"/>
      <c r="Q428" s="263"/>
      <c r="R428" s="263"/>
      <c r="S428" s="263"/>
      <c r="T428" s="264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65" t="s">
        <v>225</v>
      </c>
      <c r="AU428" s="265" t="s">
        <v>85</v>
      </c>
      <c r="AV428" s="13" t="s">
        <v>83</v>
      </c>
      <c r="AW428" s="13" t="s">
        <v>32</v>
      </c>
      <c r="AX428" s="13" t="s">
        <v>76</v>
      </c>
      <c r="AY428" s="265" t="s">
        <v>156</v>
      </c>
    </row>
    <row r="429" spans="1:51" s="14" customFormat="1" ht="12">
      <c r="A429" s="14"/>
      <c r="B429" s="266"/>
      <c r="C429" s="267"/>
      <c r="D429" s="257" t="s">
        <v>225</v>
      </c>
      <c r="E429" s="268" t="s">
        <v>1</v>
      </c>
      <c r="F429" s="269" t="s">
        <v>83</v>
      </c>
      <c r="G429" s="267"/>
      <c r="H429" s="270">
        <v>1</v>
      </c>
      <c r="I429" s="271"/>
      <c r="J429" s="267"/>
      <c r="K429" s="267"/>
      <c r="L429" s="272"/>
      <c r="M429" s="273"/>
      <c r="N429" s="274"/>
      <c r="O429" s="274"/>
      <c r="P429" s="274"/>
      <c r="Q429" s="274"/>
      <c r="R429" s="274"/>
      <c r="S429" s="274"/>
      <c r="T429" s="275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76" t="s">
        <v>225</v>
      </c>
      <c r="AU429" s="276" t="s">
        <v>85</v>
      </c>
      <c r="AV429" s="14" t="s">
        <v>85</v>
      </c>
      <c r="AW429" s="14" t="s">
        <v>32</v>
      </c>
      <c r="AX429" s="14" t="s">
        <v>76</v>
      </c>
      <c r="AY429" s="276" t="s">
        <v>156</v>
      </c>
    </row>
    <row r="430" spans="1:51" s="15" customFormat="1" ht="12">
      <c r="A430" s="15"/>
      <c r="B430" s="277"/>
      <c r="C430" s="278"/>
      <c r="D430" s="257" t="s">
        <v>225</v>
      </c>
      <c r="E430" s="279" t="s">
        <v>1</v>
      </c>
      <c r="F430" s="280" t="s">
        <v>228</v>
      </c>
      <c r="G430" s="278"/>
      <c r="H430" s="281">
        <v>6</v>
      </c>
      <c r="I430" s="282"/>
      <c r="J430" s="278"/>
      <c r="K430" s="278"/>
      <c r="L430" s="283"/>
      <c r="M430" s="284"/>
      <c r="N430" s="285"/>
      <c r="O430" s="285"/>
      <c r="P430" s="285"/>
      <c r="Q430" s="285"/>
      <c r="R430" s="285"/>
      <c r="S430" s="285"/>
      <c r="T430" s="286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T430" s="287" t="s">
        <v>225</v>
      </c>
      <c r="AU430" s="287" t="s">
        <v>85</v>
      </c>
      <c r="AV430" s="15" t="s">
        <v>173</v>
      </c>
      <c r="AW430" s="15" t="s">
        <v>32</v>
      </c>
      <c r="AX430" s="15" t="s">
        <v>83</v>
      </c>
      <c r="AY430" s="287" t="s">
        <v>156</v>
      </c>
    </row>
    <row r="431" spans="1:65" s="2" customFormat="1" ht="24.15" customHeight="1">
      <c r="A431" s="39"/>
      <c r="B431" s="40"/>
      <c r="C431" s="227" t="s">
        <v>677</v>
      </c>
      <c r="D431" s="227" t="s">
        <v>159</v>
      </c>
      <c r="E431" s="228" t="s">
        <v>1090</v>
      </c>
      <c r="F431" s="229" t="s">
        <v>1091</v>
      </c>
      <c r="G431" s="230" t="s">
        <v>486</v>
      </c>
      <c r="H431" s="231">
        <v>3</v>
      </c>
      <c r="I431" s="232"/>
      <c r="J431" s="233">
        <f>ROUND(I431*H431,2)</f>
        <v>0</v>
      </c>
      <c r="K431" s="229" t="s">
        <v>218</v>
      </c>
      <c r="L431" s="45"/>
      <c r="M431" s="234" t="s">
        <v>1</v>
      </c>
      <c r="N431" s="235" t="s">
        <v>41</v>
      </c>
      <c r="O431" s="92"/>
      <c r="P431" s="236">
        <f>O431*H431</f>
        <v>0</v>
      </c>
      <c r="Q431" s="236">
        <v>0.01475</v>
      </c>
      <c r="R431" s="236">
        <f>Q431*H431</f>
        <v>0.04425</v>
      </c>
      <c r="S431" s="236">
        <v>0</v>
      </c>
      <c r="T431" s="237">
        <f>S431*H431</f>
        <v>0</v>
      </c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R431" s="238" t="s">
        <v>335</v>
      </c>
      <c r="AT431" s="238" t="s">
        <v>159</v>
      </c>
      <c r="AU431" s="238" t="s">
        <v>85</v>
      </c>
      <c r="AY431" s="18" t="s">
        <v>156</v>
      </c>
      <c r="BE431" s="239">
        <f>IF(N431="základní",J431,0)</f>
        <v>0</v>
      </c>
      <c r="BF431" s="239">
        <f>IF(N431="snížená",J431,0)</f>
        <v>0</v>
      </c>
      <c r="BG431" s="239">
        <f>IF(N431="zákl. přenesená",J431,0)</f>
        <v>0</v>
      </c>
      <c r="BH431" s="239">
        <f>IF(N431="sníž. přenesená",J431,0)</f>
        <v>0</v>
      </c>
      <c r="BI431" s="239">
        <f>IF(N431="nulová",J431,0)</f>
        <v>0</v>
      </c>
      <c r="BJ431" s="18" t="s">
        <v>83</v>
      </c>
      <c r="BK431" s="239">
        <f>ROUND(I431*H431,2)</f>
        <v>0</v>
      </c>
      <c r="BL431" s="18" t="s">
        <v>335</v>
      </c>
      <c r="BM431" s="238" t="s">
        <v>1092</v>
      </c>
    </row>
    <row r="432" spans="1:51" s="13" customFormat="1" ht="12">
      <c r="A432" s="13"/>
      <c r="B432" s="255"/>
      <c r="C432" s="256"/>
      <c r="D432" s="257" t="s">
        <v>225</v>
      </c>
      <c r="E432" s="258" t="s">
        <v>1</v>
      </c>
      <c r="F432" s="259" t="s">
        <v>282</v>
      </c>
      <c r="G432" s="256"/>
      <c r="H432" s="258" t="s">
        <v>1</v>
      </c>
      <c r="I432" s="260"/>
      <c r="J432" s="256"/>
      <c r="K432" s="256"/>
      <c r="L432" s="261"/>
      <c r="M432" s="262"/>
      <c r="N432" s="263"/>
      <c r="O432" s="263"/>
      <c r="P432" s="263"/>
      <c r="Q432" s="263"/>
      <c r="R432" s="263"/>
      <c r="S432" s="263"/>
      <c r="T432" s="264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65" t="s">
        <v>225</v>
      </c>
      <c r="AU432" s="265" t="s">
        <v>85</v>
      </c>
      <c r="AV432" s="13" t="s">
        <v>83</v>
      </c>
      <c r="AW432" s="13" t="s">
        <v>32</v>
      </c>
      <c r="AX432" s="13" t="s">
        <v>76</v>
      </c>
      <c r="AY432" s="265" t="s">
        <v>156</v>
      </c>
    </row>
    <row r="433" spans="1:51" s="14" customFormat="1" ht="12">
      <c r="A433" s="14"/>
      <c r="B433" s="266"/>
      <c r="C433" s="267"/>
      <c r="D433" s="257" t="s">
        <v>225</v>
      </c>
      <c r="E433" s="268" t="s">
        <v>1</v>
      </c>
      <c r="F433" s="269" t="s">
        <v>83</v>
      </c>
      <c r="G433" s="267"/>
      <c r="H433" s="270">
        <v>1</v>
      </c>
      <c r="I433" s="271"/>
      <c r="J433" s="267"/>
      <c r="K433" s="267"/>
      <c r="L433" s="272"/>
      <c r="M433" s="273"/>
      <c r="N433" s="274"/>
      <c r="O433" s="274"/>
      <c r="P433" s="274"/>
      <c r="Q433" s="274"/>
      <c r="R433" s="274"/>
      <c r="S433" s="274"/>
      <c r="T433" s="275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76" t="s">
        <v>225</v>
      </c>
      <c r="AU433" s="276" t="s">
        <v>85</v>
      </c>
      <c r="AV433" s="14" t="s">
        <v>85</v>
      </c>
      <c r="AW433" s="14" t="s">
        <v>32</v>
      </c>
      <c r="AX433" s="14" t="s">
        <v>76</v>
      </c>
      <c r="AY433" s="276" t="s">
        <v>156</v>
      </c>
    </row>
    <row r="434" spans="1:51" s="13" customFormat="1" ht="12">
      <c r="A434" s="13"/>
      <c r="B434" s="255"/>
      <c r="C434" s="256"/>
      <c r="D434" s="257" t="s">
        <v>225</v>
      </c>
      <c r="E434" s="258" t="s">
        <v>1</v>
      </c>
      <c r="F434" s="259" t="s">
        <v>296</v>
      </c>
      <c r="G434" s="256"/>
      <c r="H434" s="258" t="s">
        <v>1</v>
      </c>
      <c r="I434" s="260"/>
      <c r="J434" s="256"/>
      <c r="K434" s="256"/>
      <c r="L434" s="261"/>
      <c r="M434" s="262"/>
      <c r="N434" s="263"/>
      <c r="O434" s="263"/>
      <c r="P434" s="263"/>
      <c r="Q434" s="263"/>
      <c r="R434" s="263"/>
      <c r="S434" s="263"/>
      <c r="T434" s="264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65" t="s">
        <v>225</v>
      </c>
      <c r="AU434" s="265" t="s">
        <v>85</v>
      </c>
      <c r="AV434" s="13" t="s">
        <v>83</v>
      </c>
      <c r="AW434" s="13" t="s">
        <v>32</v>
      </c>
      <c r="AX434" s="13" t="s">
        <v>76</v>
      </c>
      <c r="AY434" s="265" t="s">
        <v>156</v>
      </c>
    </row>
    <row r="435" spans="1:51" s="14" customFormat="1" ht="12">
      <c r="A435" s="14"/>
      <c r="B435" s="266"/>
      <c r="C435" s="267"/>
      <c r="D435" s="257" t="s">
        <v>225</v>
      </c>
      <c r="E435" s="268" t="s">
        <v>1</v>
      </c>
      <c r="F435" s="269" t="s">
        <v>83</v>
      </c>
      <c r="G435" s="267"/>
      <c r="H435" s="270">
        <v>1</v>
      </c>
      <c r="I435" s="271"/>
      <c r="J435" s="267"/>
      <c r="K435" s="267"/>
      <c r="L435" s="272"/>
      <c r="M435" s="273"/>
      <c r="N435" s="274"/>
      <c r="O435" s="274"/>
      <c r="P435" s="274"/>
      <c r="Q435" s="274"/>
      <c r="R435" s="274"/>
      <c r="S435" s="274"/>
      <c r="T435" s="275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76" t="s">
        <v>225</v>
      </c>
      <c r="AU435" s="276" t="s">
        <v>85</v>
      </c>
      <c r="AV435" s="14" t="s">
        <v>85</v>
      </c>
      <c r="AW435" s="14" t="s">
        <v>32</v>
      </c>
      <c r="AX435" s="14" t="s">
        <v>76</v>
      </c>
      <c r="AY435" s="276" t="s">
        <v>156</v>
      </c>
    </row>
    <row r="436" spans="1:51" s="13" customFormat="1" ht="12">
      <c r="A436" s="13"/>
      <c r="B436" s="255"/>
      <c r="C436" s="256"/>
      <c r="D436" s="257" t="s">
        <v>225</v>
      </c>
      <c r="E436" s="258" t="s">
        <v>1</v>
      </c>
      <c r="F436" s="259" t="s">
        <v>304</v>
      </c>
      <c r="G436" s="256"/>
      <c r="H436" s="258" t="s">
        <v>1</v>
      </c>
      <c r="I436" s="260"/>
      <c r="J436" s="256"/>
      <c r="K436" s="256"/>
      <c r="L436" s="261"/>
      <c r="M436" s="262"/>
      <c r="N436" s="263"/>
      <c r="O436" s="263"/>
      <c r="P436" s="263"/>
      <c r="Q436" s="263"/>
      <c r="R436" s="263"/>
      <c r="S436" s="263"/>
      <c r="T436" s="264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65" t="s">
        <v>225</v>
      </c>
      <c r="AU436" s="265" t="s">
        <v>85</v>
      </c>
      <c r="AV436" s="13" t="s">
        <v>83</v>
      </c>
      <c r="AW436" s="13" t="s">
        <v>32</v>
      </c>
      <c r="AX436" s="13" t="s">
        <v>76</v>
      </c>
      <c r="AY436" s="265" t="s">
        <v>156</v>
      </c>
    </row>
    <row r="437" spans="1:51" s="14" customFormat="1" ht="12">
      <c r="A437" s="14"/>
      <c r="B437" s="266"/>
      <c r="C437" s="267"/>
      <c r="D437" s="257" t="s">
        <v>225</v>
      </c>
      <c r="E437" s="268" t="s">
        <v>1</v>
      </c>
      <c r="F437" s="269" t="s">
        <v>83</v>
      </c>
      <c r="G437" s="267"/>
      <c r="H437" s="270">
        <v>1</v>
      </c>
      <c r="I437" s="271"/>
      <c r="J437" s="267"/>
      <c r="K437" s="267"/>
      <c r="L437" s="272"/>
      <c r="M437" s="273"/>
      <c r="N437" s="274"/>
      <c r="O437" s="274"/>
      <c r="P437" s="274"/>
      <c r="Q437" s="274"/>
      <c r="R437" s="274"/>
      <c r="S437" s="274"/>
      <c r="T437" s="275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76" t="s">
        <v>225</v>
      </c>
      <c r="AU437" s="276" t="s">
        <v>85</v>
      </c>
      <c r="AV437" s="14" t="s">
        <v>85</v>
      </c>
      <c r="AW437" s="14" t="s">
        <v>32</v>
      </c>
      <c r="AX437" s="14" t="s">
        <v>76</v>
      </c>
      <c r="AY437" s="276" t="s">
        <v>156</v>
      </c>
    </row>
    <row r="438" spans="1:51" s="15" customFormat="1" ht="12">
      <c r="A438" s="15"/>
      <c r="B438" s="277"/>
      <c r="C438" s="278"/>
      <c r="D438" s="257" t="s">
        <v>225</v>
      </c>
      <c r="E438" s="279" t="s">
        <v>1</v>
      </c>
      <c r="F438" s="280" t="s">
        <v>228</v>
      </c>
      <c r="G438" s="278"/>
      <c r="H438" s="281">
        <v>3</v>
      </c>
      <c r="I438" s="282"/>
      <c r="J438" s="278"/>
      <c r="K438" s="278"/>
      <c r="L438" s="283"/>
      <c r="M438" s="284"/>
      <c r="N438" s="285"/>
      <c r="O438" s="285"/>
      <c r="P438" s="285"/>
      <c r="Q438" s="285"/>
      <c r="R438" s="285"/>
      <c r="S438" s="285"/>
      <c r="T438" s="286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T438" s="287" t="s">
        <v>225</v>
      </c>
      <c r="AU438" s="287" t="s">
        <v>85</v>
      </c>
      <c r="AV438" s="15" t="s">
        <v>173</v>
      </c>
      <c r="AW438" s="15" t="s">
        <v>32</v>
      </c>
      <c r="AX438" s="15" t="s">
        <v>83</v>
      </c>
      <c r="AY438" s="287" t="s">
        <v>156</v>
      </c>
    </row>
    <row r="439" spans="1:65" s="2" customFormat="1" ht="24.15" customHeight="1">
      <c r="A439" s="39"/>
      <c r="B439" s="40"/>
      <c r="C439" s="227" t="s">
        <v>1093</v>
      </c>
      <c r="D439" s="227" t="s">
        <v>159</v>
      </c>
      <c r="E439" s="228" t="s">
        <v>1094</v>
      </c>
      <c r="F439" s="229" t="s">
        <v>1095</v>
      </c>
      <c r="G439" s="230" t="s">
        <v>486</v>
      </c>
      <c r="H439" s="231">
        <v>1</v>
      </c>
      <c r="I439" s="232"/>
      <c r="J439" s="233">
        <f>ROUND(I439*H439,2)</f>
        <v>0</v>
      </c>
      <c r="K439" s="229" t="s">
        <v>218</v>
      </c>
      <c r="L439" s="45"/>
      <c r="M439" s="234" t="s">
        <v>1</v>
      </c>
      <c r="N439" s="235" t="s">
        <v>41</v>
      </c>
      <c r="O439" s="92"/>
      <c r="P439" s="236">
        <f>O439*H439</f>
        <v>0</v>
      </c>
      <c r="Q439" s="236">
        <v>0.03634</v>
      </c>
      <c r="R439" s="236">
        <f>Q439*H439</f>
        <v>0.03634</v>
      </c>
      <c r="S439" s="236">
        <v>0</v>
      </c>
      <c r="T439" s="237">
        <f>S439*H439</f>
        <v>0</v>
      </c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R439" s="238" t="s">
        <v>335</v>
      </c>
      <c r="AT439" s="238" t="s">
        <v>159</v>
      </c>
      <c r="AU439" s="238" t="s">
        <v>85</v>
      </c>
      <c r="AY439" s="18" t="s">
        <v>156</v>
      </c>
      <c r="BE439" s="239">
        <f>IF(N439="základní",J439,0)</f>
        <v>0</v>
      </c>
      <c r="BF439" s="239">
        <f>IF(N439="snížená",J439,0)</f>
        <v>0</v>
      </c>
      <c r="BG439" s="239">
        <f>IF(N439="zákl. přenesená",J439,0)</f>
        <v>0</v>
      </c>
      <c r="BH439" s="239">
        <f>IF(N439="sníž. přenesená",J439,0)</f>
        <v>0</v>
      </c>
      <c r="BI439" s="239">
        <f>IF(N439="nulová",J439,0)</f>
        <v>0</v>
      </c>
      <c r="BJ439" s="18" t="s">
        <v>83</v>
      </c>
      <c r="BK439" s="239">
        <f>ROUND(I439*H439,2)</f>
        <v>0</v>
      </c>
      <c r="BL439" s="18" t="s">
        <v>335</v>
      </c>
      <c r="BM439" s="238" t="s">
        <v>1096</v>
      </c>
    </row>
    <row r="440" spans="1:51" s="13" customFormat="1" ht="12">
      <c r="A440" s="13"/>
      <c r="B440" s="255"/>
      <c r="C440" s="256"/>
      <c r="D440" s="257" t="s">
        <v>225</v>
      </c>
      <c r="E440" s="258" t="s">
        <v>1</v>
      </c>
      <c r="F440" s="259" t="s">
        <v>290</v>
      </c>
      <c r="G440" s="256"/>
      <c r="H440" s="258" t="s">
        <v>1</v>
      </c>
      <c r="I440" s="260"/>
      <c r="J440" s="256"/>
      <c r="K440" s="256"/>
      <c r="L440" s="261"/>
      <c r="M440" s="262"/>
      <c r="N440" s="263"/>
      <c r="O440" s="263"/>
      <c r="P440" s="263"/>
      <c r="Q440" s="263"/>
      <c r="R440" s="263"/>
      <c r="S440" s="263"/>
      <c r="T440" s="264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65" t="s">
        <v>225</v>
      </c>
      <c r="AU440" s="265" t="s">
        <v>85</v>
      </c>
      <c r="AV440" s="13" t="s">
        <v>83</v>
      </c>
      <c r="AW440" s="13" t="s">
        <v>32</v>
      </c>
      <c r="AX440" s="13" t="s">
        <v>76</v>
      </c>
      <c r="AY440" s="265" t="s">
        <v>156</v>
      </c>
    </row>
    <row r="441" spans="1:51" s="14" customFormat="1" ht="12">
      <c r="A441" s="14"/>
      <c r="B441" s="266"/>
      <c r="C441" s="267"/>
      <c r="D441" s="257" t="s">
        <v>225</v>
      </c>
      <c r="E441" s="268" t="s">
        <v>1</v>
      </c>
      <c r="F441" s="269" t="s">
        <v>83</v>
      </c>
      <c r="G441" s="267"/>
      <c r="H441" s="270">
        <v>1</v>
      </c>
      <c r="I441" s="271"/>
      <c r="J441" s="267"/>
      <c r="K441" s="267"/>
      <c r="L441" s="272"/>
      <c r="M441" s="273"/>
      <c r="N441" s="274"/>
      <c r="O441" s="274"/>
      <c r="P441" s="274"/>
      <c r="Q441" s="274"/>
      <c r="R441" s="274"/>
      <c r="S441" s="274"/>
      <c r="T441" s="275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76" t="s">
        <v>225</v>
      </c>
      <c r="AU441" s="276" t="s">
        <v>85</v>
      </c>
      <c r="AV441" s="14" t="s">
        <v>85</v>
      </c>
      <c r="AW441" s="14" t="s">
        <v>32</v>
      </c>
      <c r="AX441" s="14" t="s">
        <v>76</v>
      </c>
      <c r="AY441" s="276" t="s">
        <v>156</v>
      </c>
    </row>
    <row r="442" spans="1:51" s="15" customFormat="1" ht="12">
      <c r="A442" s="15"/>
      <c r="B442" s="277"/>
      <c r="C442" s="278"/>
      <c r="D442" s="257" t="s">
        <v>225</v>
      </c>
      <c r="E442" s="279" t="s">
        <v>1</v>
      </c>
      <c r="F442" s="280" t="s">
        <v>228</v>
      </c>
      <c r="G442" s="278"/>
      <c r="H442" s="281">
        <v>1</v>
      </c>
      <c r="I442" s="282"/>
      <c r="J442" s="278"/>
      <c r="K442" s="278"/>
      <c r="L442" s="283"/>
      <c r="M442" s="284"/>
      <c r="N442" s="285"/>
      <c r="O442" s="285"/>
      <c r="P442" s="285"/>
      <c r="Q442" s="285"/>
      <c r="R442" s="285"/>
      <c r="S442" s="285"/>
      <c r="T442" s="286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T442" s="287" t="s">
        <v>225</v>
      </c>
      <c r="AU442" s="287" t="s">
        <v>85</v>
      </c>
      <c r="AV442" s="15" t="s">
        <v>173</v>
      </c>
      <c r="AW442" s="15" t="s">
        <v>32</v>
      </c>
      <c r="AX442" s="15" t="s">
        <v>83</v>
      </c>
      <c r="AY442" s="287" t="s">
        <v>156</v>
      </c>
    </row>
    <row r="443" spans="1:65" s="2" customFormat="1" ht="24.15" customHeight="1">
      <c r="A443" s="39"/>
      <c r="B443" s="40"/>
      <c r="C443" s="227" t="s">
        <v>1097</v>
      </c>
      <c r="D443" s="227" t="s">
        <v>159</v>
      </c>
      <c r="E443" s="228" t="s">
        <v>1098</v>
      </c>
      <c r="F443" s="229" t="s">
        <v>1099</v>
      </c>
      <c r="G443" s="230" t="s">
        <v>486</v>
      </c>
      <c r="H443" s="231">
        <v>6</v>
      </c>
      <c r="I443" s="232"/>
      <c r="J443" s="233">
        <f>ROUND(I443*H443,2)</f>
        <v>0</v>
      </c>
      <c r="K443" s="229" t="s">
        <v>218</v>
      </c>
      <c r="L443" s="45"/>
      <c r="M443" s="234" t="s">
        <v>1</v>
      </c>
      <c r="N443" s="235" t="s">
        <v>41</v>
      </c>
      <c r="O443" s="92"/>
      <c r="P443" s="236">
        <f>O443*H443</f>
        <v>0</v>
      </c>
      <c r="Q443" s="236">
        <v>0.00154</v>
      </c>
      <c r="R443" s="236">
        <f>Q443*H443</f>
        <v>0.00924</v>
      </c>
      <c r="S443" s="236">
        <v>0</v>
      </c>
      <c r="T443" s="237">
        <f>S443*H443</f>
        <v>0</v>
      </c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R443" s="238" t="s">
        <v>335</v>
      </c>
      <c r="AT443" s="238" t="s">
        <v>159</v>
      </c>
      <c r="AU443" s="238" t="s">
        <v>85</v>
      </c>
      <c r="AY443" s="18" t="s">
        <v>156</v>
      </c>
      <c r="BE443" s="239">
        <f>IF(N443="základní",J443,0)</f>
        <v>0</v>
      </c>
      <c r="BF443" s="239">
        <f>IF(N443="snížená",J443,0)</f>
        <v>0</v>
      </c>
      <c r="BG443" s="239">
        <f>IF(N443="zákl. přenesená",J443,0)</f>
        <v>0</v>
      </c>
      <c r="BH443" s="239">
        <f>IF(N443="sníž. přenesená",J443,0)</f>
        <v>0</v>
      </c>
      <c r="BI443" s="239">
        <f>IF(N443="nulová",J443,0)</f>
        <v>0</v>
      </c>
      <c r="BJ443" s="18" t="s">
        <v>83</v>
      </c>
      <c r="BK443" s="239">
        <f>ROUND(I443*H443,2)</f>
        <v>0</v>
      </c>
      <c r="BL443" s="18" t="s">
        <v>335</v>
      </c>
      <c r="BM443" s="238" t="s">
        <v>1100</v>
      </c>
    </row>
    <row r="444" spans="1:65" s="2" customFormat="1" ht="16.5" customHeight="1">
      <c r="A444" s="39"/>
      <c r="B444" s="40"/>
      <c r="C444" s="227" t="s">
        <v>1101</v>
      </c>
      <c r="D444" s="227" t="s">
        <v>159</v>
      </c>
      <c r="E444" s="228" t="s">
        <v>1102</v>
      </c>
      <c r="F444" s="229" t="s">
        <v>1103</v>
      </c>
      <c r="G444" s="230" t="s">
        <v>217</v>
      </c>
      <c r="H444" s="231">
        <v>3</v>
      </c>
      <c r="I444" s="232"/>
      <c r="J444" s="233">
        <f>ROUND(I444*H444,2)</f>
        <v>0</v>
      </c>
      <c r="K444" s="229" t="s">
        <v>218</v>
      </c>
      <c r="L444" s="45"/>
      <c r="M444" s="234" t="s">
        <v>1</v>
      </c>
      <c r="N444" s="235" t="s">
        <v>41</v>
      </c>
      <c r="O444" s="92"/>
      <c r="P444" s="236">
        <f>O444*H444</f>
        <v>0</v>
      </c>
      <c r="Q444" s="236">
        <v>0.00016</v>
      </c>
      <c r="R444" s="236">
        <f>Q444*H444</f>
        <v>0.00048000000000000007</v>
      </c>
      <c r="S444" s="236">
        <v>0</v>
      </c>
      <c r="T444" s="237">
        <f>S444*H444</f>
        <v>0</v>
      </c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R444" s="238" t="s">
        <v>335</v>
      </c>
      <c r="AT444" s="238" t="s">
        <v>159</v>
      </c>
      <c r="AU444" s="238" t="s">
        <v>85</v>
      </c>
      <c r="AY444" s="18" t="s">
        <v>156</v>
      </c>
      <c r="BE444" s="239">
        <f>IF(N444="základní",J444,0)</f>
        <v>0</v>
      </c>
      <c r="BF444" s="239">
        <f>IF(N444="snížená",J444,0)</f>
        <v>0</v>
      </c>
      <c r="BG444" s="239">
        <f>IF(N444="zákl. přenesená",J444,0)</f>
        <v>0</v>
      </c>
      <c r="BH444" s="239">
        <f>IF(N444="sníž. přenesená",J444,0)</f>
        <v>0</v>
      </c>
      <c r="BI444" s="239">
        <f>IF(N444="nulová",J444,0)</f>
        <v>0</v>
      </c>
      <c r="BJ444" s="18" t="s">
        <v>83</v>
      </c>
      <c r="BK444" s="239">
        <f>ROUND(I444*H444,2)</f>
        <v>0</v>
      </c>
      <c r="BL444" s="18" t="s">
        <v>335</v>
      </c>
      <c r="BM444" s="238" t="s">
        <v>1104</v>
      </c>
    </row>
    <row r="445" spans="1:65" s="2" customFormat="1" ht="16.5" customHeight="1">
      <c r="A445" s="39"/>
      <c r="B445" s="40"/>
      <c r="C445" s="245" t="s">
        <v>1105</v>
      </c>
      <c r="D445" s="245" t="s">
        <v>220</v>
      </c>
      <c r="E445" s="246" t="s">
        <v>1106</v>
      </c>
      <c r="F445" s="247" t="s">
        <v>1107</v>
      </c>
      <c r="G445" s="248" t="s">
        <v>217</v>
      </c>
      <c r="H445" s="249">
        <v>3</v>
      </c>
      <c r="I445" s="250"/>
      <c r="J445" s="251">
        <f>ROUND(I445*H445,2)</f>
        <v>0</v>
      </c>
      <c r="K445" s="247" t="s">
        <v>1</v>
      </c>
      <c r="L445" s="252"/>
      <c r="M445" s="253" t="s">
        <v>1</v>
      </c>
      <c r="N445" s="254" t="s">
        <v>41</v>
      </c>
      <c r="O445" s="92"/>
      <c r="P445" s="236">
        <f>O445*H445</f>
        <v>0</v>
      </c>
      <c r="Q445" s="236">
        <v>0.0018</v>
      </c>
      <c r="R445" s="236">
        <f>Q445*H445</f>
        <v>0.0054</v>
      </c>
      <c r="S445" s="236">
        <v>0</v>
      </c>
      <c r="T445" s="237">
        <f>S445*H445</f>
        <v>0</v>
      </c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R445" s="238" t="s">
        <v>477</v>
      </c>
      <c r="AT445" s="238" t="s">
        <v>220</v>
      </c>
      <c r="AU445" s="238" t="s">
        <v>85</v>
      </c>
      <c r="AY445" s="18" t="s">
        <v>156</v>
      </c>
      <c r="BE445" s="239">
        <f>IF(N445="základní",J445,0)</f>
        <v>0</v>
      </c>
      <c r="BF445" s="239">
        <f>IF(N445="snížená",J445,0)</f>
        <v>0</v>
      </c>
      <c r="BG445" s="239">
        <f>IF(N445="zákl. přenesená",J445,0)</f>
        <v>0</v>
      </c>
      <c r="BH445" s="239">
        <f>IF(N445="sníž. přenesená",J445,0)</f>
        <v>0</v>
      </c>
      <c r="BI445" s="239">
        <f>IF(N445="nulová",J445,0)</f>
        <v>0</v>
      </c>
      <c r="BJ445" s="18" t="s">
        <v>83</v>
      </c>
      <c r="BK445" s="239">
        <f>ROUND(I445*H445,2)</f>
        <v>0</v>
      </c>
      <c r="BL445" s="18" t="s">
        <v>335</v>
      </c>
      <c r="BM445" s="238" t="s">
        <v>1108</v>
      </c>
    </row>
    <row r="446" spans="1:65" s="2" customFormat="1" ht="24.15" customHeight="1">
      <c r="A446" s="39"/>
      <c r="B446" s="40"/>
      <c r="C446" s="227" t="s">
        <v>1109</v>
      </c>
      <c r="D446" s="227" t="s">
        <v>159</v>
      </c>
      <c r="E446" s="228" t="s">
        <v>1110</v>
      </c>
      <c r="F446" s="229" t="s">
        <v>1111</v>
      </c>
      <c r="G446" s="230" t="s">
        <v>414</v>
      </c>
      <c r="H446" s="231">
        <v>0.299</v>
      </c>
      <c r="I446" s="232"/>
      <c r="J446" s="233">
        <f>ROUND(I446*H446,2)</f>
        <v>0</v>
      </c>
      <c r="K446" s="229" t="s">
        <v>218</v>
      </c>
      <c r="L446" s="45"/>
      <c r="M446" s="234" t="s">
        <v>1</v>
      </c>
      <c r="N446" s="235" t="s">
        <v>41</v>
      </c>
      <c r="O446" s="92"/>
      <c r="P446" s="236">
        <f>O446*H446</f>
        <v>0</v>
      </c>
      <c r="Q446" s="236">
        <v>0</v>
      </c>
      <c r="R446" s="236">
        <f>Q446*H446</f>
        <v>0</v>
      </c>
      <c r="S446" s="236">
        <v>0</v>
      </c>
      <c r="T446" s="237">
        <f>S446*H446</f>
        <v>0</v>
      </c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R446" s="238" t="s">
        <v>335</v>
      </c>
      <c r="AT446" s="238" t="s">
        <v>159</v>
      </c>
      <c r="AU446" s="238" t="s">
        <v>85</v>
      </c>
      <c r="AY446" s="18" t="s">
        <v>156</v>
      </c>
      <c r="BE446" s="239">
        <f>IF(N446="základní",J446,0)</f>
        <v>0</v>
      </c>
      <c r="BF446" s="239">
        <f>IF(N446="snížená",J446,0)</f>
        <v>0</v>
      </c>
      <c r="BG446" s="239">
        <f>IF(N446="zákl. přenesená",J446,0)</f>
        <v>0</v>
      </c>
      <c r="BH446" s="239">
        <f>IF(N446="sníž. přenesená",J446,0)</f>
        <v>0</v>
      </c>
      <c r="BI446" s="239">
        <f>IF(N446="nulová",J446,0)</f>
        <v>0</v>
      </c>
      <c r="BJ446" s="18" t="s">
        <v>83</v>
      </c>
      <c r="BK446" s="239">
        <f>ROUND(I446*H446,2)</f>
        <v>0</v>
      </c>
      <c r="BL446" s="18" t="s">
        <v>335</v>
      </c>
      <c r="BM446" s="238" t="s">
        <v>1112</v>
      </c>
    </row>
    <row r="447" spans="1:63" s="12" customFormat="1" ht="22.8" customHeight="1">
      <c r="A447" s="12"/>
      <c r="B447" s="211"/>
      <c r="C447" s="212"/>
      <c r="D447" s="213" t="s">
        <v>75</v>
      </c>
      <c r="E447" s="225" t="s">
        <v>510</v>
      </c>
      <c r="F447" s="225" t="s">
        <v>511</v>
      </c>
      <c r="G447" s="212"/>
      <c r="H447" s="212"/>
      <c r="I447" s="215"/>
      <c r="J447" s="226">
        <f>BK447</f>
        <v>0</v>
      </c>
      <c r="K447" s="212"/>
      <c r="L447" s="217"/>
      <c r="M447" s="218"/>
      <c r="N447" s="219"/>
      <c r="O447" s="219"/>
      <c r="P447" s="220">
        <f>SUM(P448:P460)</f>
        <v>0</v>
      </c>
      <c r="Q447" s="219"/>
      <c r="R447" s="220">
        <f>SUM(R448:R460)</f>
        <v>4.18236</v>
      </c>
      <c r="S447" s="219"/>
      <c r="T447" s="221">
        <f>SUM(T448:T460)</f>
        <v>0</v>
      </c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R447" s="222" t="s">
        <v>85</v>
      </c>
      <c r="AT447" s="223" t="s">
        <v>75</v>
      </c>
      <c r="AU447" s="223" t="s">
        <v>83</v>
      </c>
      <c r="AY447" s="222" t="s">
        <v>156</v>
      </c>
      <c r="BK447" s="224">
        <f>SUM(BK448:BK460)</f>
        <v>0</v>
      </c>
    </row>
    <row r="448" spans="1:65" s="2" customFormat="1" ht="16.5" customHeight="1">
      <c r="A448" s="39"/>
      <c r="B448" s="40"/>
      <c r="C448" s="227" t="s">
        <v>1113</v>
      </c>
      <c r="D448" s="227" t="s">
        <v>159</v>
      </c>
      <c r="E448" s="228" t="s">
        <v>1114</v>
      </c>
      <c r="F448" s="229" t="s">
        <v>1115</v>
      </c>
      <c r="G448" s="230" t="s">
        <v>342</v>
      </c>
      <c r="H448" s="231">
        <v>1960</v>
      </c>
      <c r="I448" s="232"/>
      <c r="J448" s="233">
        <f>ROUND(I448*H448,2)</f>
        <v>0</v>
      </c>
      <c r="K448" s="229" t="s">
        <v>218</v>
      </c>
      <c r="L448" s="45"/>
      <c r="M448" s="234" t="s">
        <v>1</v>
      </c>
      <c r="N448" s="235" t="s">
        <v>41</v>
      </c>
      <c r="O448" s="92"/>
      <c r="P448" s="236">
        <f>O448*H448</f>
        <v>0</v>
      </c>
      <c r="Q448" s="236">
        <v>1E-05</v>
      </c>
      <c r="R448" s="236">
        <f>Q448*H448</f>
        <v>0.019600000000000003</v>
      </c>
      <c r="S448" s="236">
        <v>0</v>
      </c>
      <c r="T448" s="237">
        <f>S448*H448</f>
        <v>0</v>
      </c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R448" s="238" t="s">
        <v>335</v>
      </c>
      <c r="AT448" s="238" t="s">
        <v>159</v>
      </c>
      <c r="AU448" s="238" t="s">
        <v>85</v>
      </c>
      <c r="AY448" s="18" t="s">
        <v>156</v>
      </c>
      <c r="BE448" s="239">
        <f>IF(N448="základní",J448,0)</f>
        <v>0</v>
      </c>
      <c r="BF448" s="239">
        <f>IF(N448="snížená",J448,0)</f>
        <v>0</v>
      </c>
      <c r="BG448" s="239">
        <f>IF(N448="zákl. přenesená",J448,0)</f>
        <v>0</v>
      </c>
      <c r="BH448" s="239">
        <f>IF(N448="sníž. přenesená",J448,0)</f>
        <v>0</v>
      </c>
      <c r="BI448" s="239">
        <f>IF(N448="nulová",J448,0)</f>
        <v>0</v>
      </c>
      <c r="BJ448" s="18" t="s">
        <v>83</v>
      </c>
      <c r="BK448" s="239">
        <f>ROUND(I448*H448,2)</f>
        <v>0</v>
      </c>
      <c r="BL448" s="18" t="s">
        <v>335</v>
      </c>
      <c r="BM448" s="238" t="s">
        <v>1116</v>
      </c>
    </row>
    <row r="449" spans="1:51" s="13" customFormat="1" ht="12">
      <c r="A449" s="13"/>
      <c r="B449" s="255"/>
      <c r="C449" s="256"/>
      <c r="D449" s="257" t="s">
        <v>225</v>
      </c>
      <c r="E449" s="258" t="s">
        <v>1</v>
      </c>
      <c r="F449" s="259" t="s">
        <v>1117</v>
      </c>
      <c r="G449" s="256"/>
      <c r="H449" s="258" t="s">
        <v>1</v>
      </c>
      <c r="I449" s="260"/>
      <c r="J449" s="256"/>
      <c r="K449" s="256"/>
      <c r="L449" s="261"/>
      <c r="M449" s="262"/>
      <c r="N449" s="263"/>
      <c r="O449" s="263"/>
      <c r="P449" s="263"/>
      <c r="Q449" s="263"/>
      <c r="R449" s="263"/>
      <c r="S449" s="263"/>
      <c r="T449" s="264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65" t="s">
        <v>225</v>
      </c>
      <c r="AU449" s="265" t="s">
        <v>85</v>
      </c>
      <c r="AV449" s="13" t="s">
        <v>83</v>
      </c>
      <c r="AW449" s="13" t="s">
        <v>32</v>
      </c>
      <c r="AX449" s="13" t="s">
        <v>76</v>
      </c>
      <c r="AY449" s="265" t="s">
        <v>156</v>
      </c>
    </row>
    <row r="450" spans="1:51" s="14" customFormat="1" ht="12">
      <c r="A450" s="14"/>
      <c r="B450" s="266"/>
      <c r="C450" s="267"/>
      <c r="D450" s="257" t="s">
        <v>225</v>
      </c>
      <c r="E450" s="268" t="s">
        <v>1</v>
      </c>
      <c r="F450" s="269" t="s">
        <v>1118</v>
      </c>
      <c r="G450" s="267"/>
      <c r="H450" s="270">
        <v>1960</v>
      </c>
      <c r="I450" s="271"/>
      <c r="J450" s="267"/>
      <c r="K450" s="267"/>
      <c r="L450" s="272"/>
      <c r="M450" s="273"/>
      <c r="N450" s="274"/>
      <c r="O450" s="274"/>
      <c r="P450" s="274"/>
      <c r="Q450" s="274"/>
      <c r="R450" s="274"/>
      <c r="S450" s="274"/>
      <c r="T450" s="275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76" t="s">
        <v>225</v>
      </c>
      <c r="AU450" s="276" t="s">
        <v>85</v>
      </c>
      <c r="AV450" s="14" t="s">
        <v>85</v>
      </c>
      <c r="AW450" s="14" t="s">
        <v>32</v>
      </c>
      <c r="AX450" s="14" t="s">
        <v>76</v>
      </c>
      <c r="AY450" s="276" t="s">
        <v>156</v>
      </c>
    </row>
    <row r="451" spans="1:51" s="15" customFormat="1" ht="12">
      <c r="A451" s="15"/>
      <c r="B451" s="277"/>
      <c r="C451" s="278"/>
      <c r="D451" s="257" t="s">
        <v>225</v>
      </c>
      <c r="E451" s="279" t="s">
        <v>1</v>
      </c>
      <c r="F451" s="280" t="s">
        <v>228</v>
      </c>
      <c r="G451" s="278"/>
      <c r="H451" s="281">
        <v>1960</v>
      </c>
      <c r="I451" s="282"/>
      <c r="J451" s="278"/>
      <c r="K451" s="278"/>
      <c r="L451" s="283"/>
      <c r="M451" s="284"/>
      <c r="N451" s="285"/>
      <c r="O451" s="285"/>
      <c r="P451" s="285"/>
      <c r="Q451" s="285"/>
      <c r="R451" s="285"/>
      <c r="S451" s="285"/>
      <c r="T451" s="286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T451" s="287" t="s">
        <v>225</v>
      </c>
      <c r="AU451" s="287" t="s">
        <v>85</v>
      </c>
      <c r="AV451" s="15" t="s">
        <v>173</v>
      </c>
      <c r="AW451" s="15" t="s">
        <v>32</v>
      </c>
      <c r="AX451" s="15" t="s">
        <v>83</v>
      </c>
      <c r="AY451" s="287" t="s">
        <v>156</v>
      </c>
    </row>
    <row r="452" spans="1:65" s="2" customFormat="1" ht="16.5" customHeight="1">
      <c r="A452" s="39"/>
      <c r="B452" s="40"/>
      <c r="C452" s="245" t="s">
        <v>1119</v>
      </c>
      <c r="D452" s="245" t="s">
        <v>220</v>
      </c>
      <c r="E452" s="246" t="s">
        <v>1120</v>
      </c>
      <c r="F452" s="247" t="s">
        <v>1121</v>
      </c>
      <c r="G452" s="248" t="s">
        <v>729</v>
      </c>
      <c r="H452" s="249">
        <v>7.338</v>
      </c>
      <c r="I452" s="250"/>
      <c r="J452" s="251">
        <f>ROUND(I452*H452,2)</f>
        <v>0</v>
      </c>
      <c r="K452" s="247" t="s">
        <v>218</v>
      </c>
      <c r="L452" s="252"/>
      <c r="M452" s="253" t="s">
        <v>1</v>
      </c>
      <c r="N452" s="254" t="s">
        <v>41</v>
      </c>
      <c r="O452" s="92"/>
      <c r="P452" s="236">
        <f>O452*H452</f>
        <v>0</v>
      </c>
      <c r="Q452" s="236">
        <v>0.55</v>
      </c>
      <c r="R452" s="236">
        <f>Q452*H452</f>
        <v>4.035900000000001</v>
      </c>
      <c r="S452" s="236">
        <v>0</v>
      </c>
      <c r="T452" s="237">
        <f>S452*H452</f>
        <v>0</v>
      </c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R452" s="238" t="s">
        <v>477</v>
      </c>
      <c r="AT452" s="238" t="s">
        <v>220</v>
      </c>
      <c r="AU452" s="238" t="s">
        <v>85</v>
      </c>
      <c r="AY452" s="18" t="s">
        <v>156</v>
      </c>
      <c r="BE452" s="239">
        <f>IF(N452="základní",J452,0)</f>
        <v>0</v>
      </c>
      <c r="BF452" s="239">
        <f>IF(N452="snížená",J452,0)</f>
        <v>0</v>
      </c>
      <c r="BG452" s="239">
        <f>IF(N452="zákl. přenesená",J452,0)</f>
        <v>0</v>
      </c>
      <c r="BH452" s="239">
        <f>IF(N452="sníž. přenesená",J452,0)</f>
        <v>0</v>
      </c>
      <c r="BI452" s="239">
        <f>IF(N452="nulová",J452,0)</f>
        <v>0</v>
      </c>
      <c r="BJ452" s="18" t="s">
        <v>83</v>
      </c>
      <c r="BK452" s="239">
        <f>ROUND(I452*H452,2)</f>
        <v>0</v>
      </c>
      <c r="BL452" s="18" t="s">
        <v>335</v>
      </c>
      <c r="BM452" s="238" t="s">
        <v>1122</v>
      </c>
    </row>
    <row r="453" spans="1:51" s="14" customFormat="1" ht="12">
      <c r="A453" s="14"/>
      <c r="B453" s="266"/>
      <c r="C453" s="267"/>
      <c r="D453" s="257" t="s">
        <v>225</v>
      </c>
      <c r="E453" s="268" t="s">
        <v>1</v>
      </c>
      <c r="F453" s="269" t="s">
        <v>1123</v>
      </c>
      <c r="G453" s="267"/>
      <c r="H453" s="270">
        <v>7.056</v>
      </c>
      <c r="I453" s="271"/>
      <c r="J453" s="267"/>
      <c r="K453" s="267"/>
      <c r="L453" s="272"/>
      <c r="M453" s="273"/>
      <c r="N453" s="274"/>
      <c r="O453" s="274"/>
      <c r="P453" s="274"/>
      <c r="Q453" s="274"/>
      <c r="R453" s="274"/>
      <c r="S453" s="274"/>
      <c r="T453" s="275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76" t="s">
        <v>225</v>
      </c>
      <c r="AU453" s="276" t="s">
        <v>85</v>
      </c>
      <c r="AV453" s="14" t="s">
        <v>85</v>
      </c>
      <c r="AW453" s="14" t="s">
        <v>32</v>
      </c>
      <c r="AX453" s="14" t="s">
        <v>76</v>
      </c>
      <c r="AY453" s="276" t="s">
        <v>156</v>
      </c>
    </row>
    <row r="454" spans="1:51" s="14" customFormat="1" ht="12">
      <c r="A454" s="14"/>
      <c r="B454" s="266"/>
      <c r="C454" s="267"/>
      <c r="D454" s="257" t="s">
        <v>225</v>
      </c>
      <c r="E454" s="268" t="s">
        <v>1</v>
      </c>
      <c r="F454" s="269" t="s">
        <v>1124</v>
      </c>
      <c r="G454" s="267"/>
      <c r="H454" s="270">
        <v>0.282</v>
      </c>
      <c r="I454" s="271"/>
      <c r="J454" s="267"/>
      <c r="K454" s="267"/>
      <c r="L454" s="272"/>
      <c r="M454" s="273"/>
      <c r="N454" s="274"/>
      <c r="O454" s="274"/>
      <c r="P454" s="274"/>
      <c r="Q454" s="274"/>
      <c r="R454" s="274"/>
      <c r="S454" s="274"/>
      <c r="T454" s="275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76" t="s">
        <v>225</v>
      </c>
      <c r="AU454" s="276" t="s">
        <v>85</v>
      </c>
      <c r="AV454" s="14" t="s">
        <v>85</v>
      </c>
      <c r="AW454" s="14" t="s">
        <v>32</v>
      </c>
      <c r="AX454" s="14" t="s">
        <v>76</v>
      </c>
      <c r="AY454" s="276" t="s">
        <v>156</v>
      </c>
    </row>
    <row r="455" spans="1:51" s="15" customFormat="1" ht="12">
      <c r="A455" s="15"/>
      <c r="B455" s="277"/>
      <c r="C455" s="278"/>
      <c r="D455" s="257" t="s">
        <v>225</v>
      </c>
      <c r="E455" s="279" t="s">
        <v>1</v>
      </c>
      <c r="F455" s="280" t="s">
        <v>228</v>
      </c>
      <c r="G455" s="278"/>
      <c r="H455" s="281">
        <v>7.338</v>
      </c>
      <c r="I455" s="282"/>
      <c r="J455" s="278"/>
      <c r="K455" s="278"/>
      <c r="L455" s="283"/>
      <c r="M455" s="284"/>
      <c r="N455" s="285"/>
      <c r="O455" s="285"/>
      <c r="P455" s="285"/>
      <c r="Q455" s="285"/>
      <c r="R455" s="285"/>
      <c r="S455" s="285"/>
      <c r="T455" s="286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T455" s="287" t="s">
        <v>225</v>
      </c>
      <c r="AU455" s="287" t="s">
        <v>85</v>
      </c>
      <c r="AV455" s="15" t="s">
        <v>173</v>
      </c>
      <c r="AW455" s="15" t="s">
        <v>32</v>
      </c>
      <c r="AX455" s="15" t="s">
        <v>83</v>
      </c>
      <c r="AY455" s="287" t="s">
        <v>156</v>
      </c>
    </row>
    <row r="456" spans="1:65" s="2" customFormat="1" ht="24.15" customHeight="1">
      <c r="A456" s="39"/>
      <c r="B456" s="40"/>
      <c r="C456" s="227" t="s">
        <v>859</v>
      </c>
      <c r="D456" s="227" t="s">
        <v>159</v>
      </c>
      <c r="E456" s="228" t="s">
        <v>1125</v>
      </c>
      <c r="F456" s="229" t="s">
        <v>1126</v>
      </c>
      <c r="G456" s="230" t="s">
        <v>237</v>
      </c>
      <c r="H456" s="231">
        <v>634.3</v>
      </c>
      <c r="I456" s="232"/>
      <c r="J456" s="233">
        <f>ROUND(I456*H456,2)</f>
        <v>0</v>
      </c>
      <c r="K456" s="229" t="s">
        <v>218</v>
      </c>
      <c r="L456" s="45"/>
      <c r="M456" s="234" t="s">
        <v>1</v>
      </c>
      <c r="N456" s="235" t="s">
        <v>41</v>
      </c>
      <c r="O456" s="92"/>
      <c r="P456" s="236">
        <f>O456*H456</f>
        <v>0</v>
      </c>
      <c r="Q456" s="236">
        <v>0.0002</v>
      </c>
      <c r="R456" s="236">
        <f>Q456*H456</f>
        <v>0.12686</v>
      </c>
      <c r="S456" s="236">
        <v>0</v>
      </c>
      <c r="T456" s="237">
        <f>S456*H456</f>
        <v>0</v>
      </c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R456" s="238" t="s">
        <v>335</v>
      </c>
      <c r="AT456" s="238" t="s">
        <v>159</v>
      </c>
      <c r="AU456" s="238" t="s">
        <v>85</v>
      </c>
      <c r="AY456" s="18" t="s">
        <v>156</v>
      </c>
      <c r="BE456" s="239">
        <f>IF(N456="základní",J456,0)</f>
        <v>0</v>
      </c>
      <c r="BF456" s="239">
        <f>IF(N456="snížená",J456,0)</f>
        <v>0</v>
      </c>
      <c r="BG456" s="239">
        <f>IF(N456="zákl. přenesená",J456,0)</f>
        <v>0</v>
      </c>
      <c r="BH456" s="239">
        <f>IF(N456="sníž. přenesená",J456,0)</f>
        <v>0</v>
      </c>
      <c r="BI456" s="239">
        <f>IF(N456="nulová",J456,0)</f>
        <v>0</v>
      </c>
      <c r="BJ456" s="18" t="s">
        <v>83</v>
      </c>
      <c r="BK456" s="239">
        <f>ROUND(I456*H456,2)</f>
        <v>0</v>
      </c>
      <c r="BL456" s="18" t="s">
        <v>335</v>
      </c>
      <c r="BM456" s="238" t="s">
        <v>1127</v>
      </c>
    </row>
    <row r="457" spans="1:51" s="13" customFormat="1" ht="12">
      <c r="A457" s="13"/>
      <c r="B457" s="255"/>
      <c r="C457" s="256"/>
      <c r="D457" s="257" t="s">
        <v>225</v>
      </c>
      <c r="E457" s="258" t="s">
        <v>1</v>
      </c>
      <c r="F457" s="259" t="s">
        <v>957</v>
      </c>
      <c r="G457" s="256"/>
      <c r="H457" s="258" t="s">
        <v>1</v>
      </c>
      <c r="I457" s="260"/>
      <c r="J457" s="256"/>
      <c r="K457" s="256"/>
      <c r="L457" s="261"/>
      <c r="M457" s="262"/>
      <c r="N457" s="263"/>
      <c r="O457" s="263"/>
      <c r="P457" s="263"/>
      <c r="Q457" s="263"/>
      <c r="R457" s="263"/>
      <c r="S457" s="263"/>
      <c r="T457" s="264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65" t="s">
        <v>225</v>
      </c>
      <c r="AU457" s="265" t="s">
        <v>85</v>
      </c>
      <c r="AV457" s="13" t="s">
        <v>83</v>
      </c>
      <c r="AW457" s="13" t="s">
        <v>32</v>
      </c>
      <c r="AX457" s="13" t="s">
        <v>76</v>
      </c>
      <c r="AY457" s="265" t="s">
        <v>156</v>
      </c>
    </row>
    <row r="458" spans="1:51" s="14" customFormat="1" ht="12">
      <c r="A458" s="14"/>
      <c r="B458" s="266"/>
      <c r="C458" s="267"/>
      <c r="D458" s="257" t="s">
        <v>225</v>
      </c>
      <c r="E458" s="268" t="s">
        <v>1</v>
      </c>
      <c r="F458" s="269" t="s">
        <v>958</v>
      </c>
      <c r="G458" s="267"/>
      <c r="H458" s="270">
        <v>634.3</v>
      </c>
      <c r="I458" s="271"/>
      <c r="J458" s="267"/>
      <c r="K458" s="267"/>
      <c r="L458" s="272"/>
      <c r="M458" s="273"/>
      <c r="N458" s="274"/>
      <c r="O458" s="274"/>
      <c r="P458" s="274"/>
      <c r="Q458" s="274"/>
      <c r="R458" s="274"/>
      <c r="S458" s="274"/>
      <c r="T458" s="275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76" t="s">
        <v>225</v>
      </c>
      <c r="AU458" s="276" t="s">
        <v>85</v>
      </c>
      <c r="AV458" s="14" t="s">
        <v>85</v>
      </c>
      <c r="AW458" s="14" t="s">
        <v>32</v>
      </c>
      <c r="AX458" s="14" t="s">
        <v>76</v>
      </c>
      <c r="AY458" s="276" t="s">
        <v>156</v>
      </c>
    </row>
    <row r="459" spans="1:51" s="15" customFormat="1" ht="12">
      <c r="A459" s="15"/>
      <c r="B459" s="277"/>
      <c r="C459" s="278"/>
      <c r="D459" s="257" t="s">
        <v>225</v>
      </c>
      <c r="E459" s="279" t="s">
        <v>1</v>
      </c>
      <c r="F459" s="280" t="s">
        <v>228</v>
      </c>
      <c r="G459" s="278"/>
      <c r="H459" s="281">
        <v>634.3</v>
      </c>
      <c r="I459" s="282"/>
      <c r="J459" s="278"/>
      <c r="K459" s="278"/>
      <c r="L459" s="283"/>
      <c r="M459" s="284"/>
      <c r="N459" s="285"/>
      <c r="O459" s="285"/>
      <c r="P459" s="285"/>
      <c r="Q459" s="285"/>
      <c r="R459" s="285"/>
      <c r="S459" s="285"/>
      <c r="T459" s="286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T459" s="287" t="s">
        <v>225</v>
      </c>
      <c r="AU459" s="287" t="s">
        <v>85</v>
      </c>
      <c r="AV459" s="15" t="s">
        <v>173</v>
      </c>
      <c r="AW459" s="15" t="s">
        <v>32</v>
      </c>
      <c r="AX459" s="15" t="s">
        <v>83</v>
      </c>
      <c r="AY459" s="287" t="s">
        <v>156</v>
      </c>
    </row>
    <row r="460" spans="1:65" s="2" customFormat="1" ht="24.15" customHeight="1">
      <c r="A460" s="39"/>
      <c r="B460" s="40"/>
      <c r="C460" s="227" t="s">
        <v>1128</v>
      </c>
      <c r="D460" s="227" t="s">
        <v>159</v>
      </c>
      <c r="E460" s="228" t="s">
        <v>1129</v>
      </c>
      <c r="F460" s="229" t="s">
        <v>1130</v>
      </c>
      <c r="G460" s="230" t="s">
        <v>414</v>
      </c>
      <c r="H460" s="231">
        <v>4.182</v>
      </c>
      <c r="I460" s="232"/>
      <c r="J460" s="233">
        <f>ROUND(I460*H460,2)</f>
        <v>0</v>
      </c>
      <c r="K460" s="229" t="s">
        <v>218</v>
      </c>
      <c r="L460" s="45"/>
      <c r="M460" s="234" t="s">
        <v>1</v>
      </c>
      <c r="N460" s="235" t="s">
        <v>41</v>
      </c>
      <c r="O460" s="92"/>
      <c r="P460" s="236">
        <f>O460*H460</f>
        <v>0</v>
      </c>
      <c r="Q460" s="236">
        <v>0</v>
      </c>
      <c r="R460" s="236">
        <f>Q460*H460</f>
        <v>0</v>
      </c>
      <c r="S460" s="236">
        <v>0</v>
      </c>
      <c r="T460" s="237">
        <f>S460*H460</f>
        <v>0</v>
      </c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R460" s="238" t="s">
        <v>335</v>
      </c>
      <c r="AT460" s="238" t="s">
        <v>159</v>
      </c>
      <c r="AU460" s="238" t="s">
        <v>85</v>
      </c>
      <c r="AY460" s="18" t="s">
        <v>156</v>
      </c>
      <c r="BE460" s="239">
        <f>IF(N460="základní",J460,0)</f>
        <v>0</v>
      </c>
      <c r="BF460" s="239">
        <f>IF(N460="snížená",J460,0)</f>
        <v>0</v>
      </c>
      <c r="BG460" s="239">
        <f>IF(N460="zákl. přenesená",J460,0)</f>
        <v>0</v>
      </c>
      <c r="BH460" s="239">
        <f>IF(N460="sníž. přenesená",J460,0)</f>
        <v>0</v>
      </c>
      <c r="BI460" s="239">
        <f>IF(N460="nulová",J460,0)</f>
        <v>0</v>
      </c>
      <c r="BJ460" s="18" t="s">
        <v>83</v>
      </c>
      <c r="BK460" s="239">
        <f>ROUND(I460*H460,2)</f>
        <v>0</v>
      </c>
      <c r="BL460" s="18" t="s">
        <v>335</v>
      </c>
      <c r="BM460" s="238" t="s">
        <v>1131</v>
      </c>
    </row>
    <row r="461" spans="1:63" s="12" customFormat="1" ht="22.8" customHeight="1">
      <c r="A461" s="12"/>
      <c r="B461" s="211"/>
      <c r="C461" s="212"/>
      <c r="D461" s="213" t="s">
        <v>75</v>
      </c>
      <c r="E461" s="225" t="s">
        <v>516</v>
      </c>
      <c r="F461" s="225" t="s">
        <v>517</v>
      </c>
      <c r="G461" s="212"/>
      <c r="H461" s="212"/>
      <c r="I461" s="215"/>
      <c r="J461" s="226">
        <f>BK461</f>
        <v>0</v>
      </c>
      <c r="K461" s="212"/>
      <c r="L461" s="217"/>
      <c r="M461" s="218"/>
      <c r="N461" s="219"/>
      <c r="O461" s="219"/>
      <c r="P461" s="220">
        <f>SUM(P462:P511)</f>
        <v>0</v>
      </c>
      <c r="Q461" s="219"/>
      <c r="R461" s="220">
        <f>SUM(R462:R511)</f>
        <v>22.93281675</v>
      </c>
      <c r="S461" s="219"/>
      <c r="T461" s="221">
        <f>SUM(T462:T511)</f>
        <v>0</v>
      </c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R461" s="222" t="s">
        <v>85</v>
      </c>
      <c r="AT461" s="223" t="s">
        <v>75</v>
      </c>
      <c r="AU461" s="223" t="s">
        <v>83</v>
      </c>
      <c r="AY461" s="222" t="s">
        <v>156</v>
      </c>
      <c r="BK461" s="224">
        <f>SUM(BK462:BK511)</f>
        <v>0</v>
      </c>
    </row>
    <row r="462" spans="1:65" s="2" customFormat="1" ht="24.15" customHeight="1">
      <c r="A462" s="39"/>
      <c r="B462" s="40"/>
      <c r="C462" s="227" t="s">
        <v>1132</v>
      </c>
      <c r="D462" s="227" t="s">
        <v>159</v>
      </c>
      <c r="E462" s="228" t="s">
        <v>1133</v>
      </c>
      <c r="F462" s="229" t="s">
        <v>1134</v>
      </c>
      <c r="G462" s="230" t="s">
        <v>237</v>
      </c>
      <c r="H462" s="231">
        <v>20.5</v>
      </c>
      <c r="I462" s="232"/>
      <c r="J462" s="233">
        <f>ROUND(I462*H462,2)</f>
        <v>0</v>
      </c>
      <c r="K462" s="229" t="s">
        <v>218</v>
      </c>
      <c r="L462" s="45"/>
      <c r="M462" s="234" t="s">
        <v>1</v>
      </c>
      <c r="N462" s="235" t="s">
        <v>41</v>
      </c>
      <c r="O462" s="92"/>
      <c r="P462" s="236">
        <f>O462*H462</f>
        <v>0</v>
      </c>
      <c r="Q462" s="236">
        <v>0.02618</v>
      </c>
      <c r="R462" s="236">
        <f>Q462*H462</f>
        <v>0.53669</v>
      </c>
      <c r="S462" s="236">
        <v>0</v>
      </c>
      <c r="T462" s="237">
        <f>S462*H462</f>
        <v>0</v>
      </c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R462" s="238" t="s">
        <v>335</v>
      </c>
      <c r="AT462" s="238" t="s">
        <v>159</v>
      </c>
      <c r="AU462" s="238" t="s">
        <v>85</v>
      </c>
      <c r="AY462" s="18" t="s">
        <v>156</v>
      </c>
      <c r="BE462" s="239">
        <f>IF(N462="základní",J462,0)</f>
        <v>0</v>
      </c>
      <c r="BF462" s="239">
        <f>IF(N462="snížená",J462,0)</f>
        <v>0</v>
      </c>
      <c r="BG462" s="239">
        <f>IF(N462="zákl. přenesená",J462,0)</f>
        <v>0</v>
      </c>
      <c r="BH462" s="239">
        <f>IF(N462="sníž. přenesená",J462,0)</f>
        <v>0</v>
      </c>
      <c r="BI462" s="239">
        <f>IF(N462="nulová",J462,0)</f>
        <v>0</v>
      </c>
      <c r="BJ462" s="18" t="s">
        <v>83</v>
      </c>
      <c r="BK462" s="239">
        <f>ROUND(I462*H462,2)</f>
        <v>0</v>
      </c>
      <c r="BL462" s="18" t="s">
        <v>335</v>
      </c>
      <c r="BM462" s="238" t="s">
        <v>1135</v>
      </c>
    </row>
    <row r="463" spans="1:51" s="13" customFormat="1" ht="12">
      <c r="A463" s="13"/>
      <c r="B463" s="255"/>
      <c r="C463" s="256"/>
      <c r="D463" s="257" t="s">
        <v>225</v>
      </c>
      <c r="E463" s="258" t="s">
        <v>1</v>
      </c>
      <c r="F463" s="259" t="s">
        <v>1136</v>
      </c>
      <c r="G463" s="256"/>
      <c r="H463" s="258" t="s">
        <v>1</v>
      </c>
      <c r="I463" s="260"/>
      <c r="J463" s="256"/>
      <c r="K463" s="256"/>
      <c r="L463" s="261"/>
      <c r="M463" s="262"/>
      <c r="N463" s="263"/>
      <c r="O463" s="263"/>
      <c r="P463" s="263"/>
      <c r="Q463" s="263"/>
      <c r="R463" s="263"/>
      <c r="S463" s="263"/>
      <c r="T463" s="264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65" t="s">
        <v>225</v>
      </c>
      <c r="AU463" s="265" t="s">
        <v>85</v>
      </c>
      <c r="AV463" s="13" t="s">
        <v>83</v>
      </c>
      <c r="AW463" s="13" t="s">
        <v>32</v>
      </c>
      <c r="AX463" s="13" t="s">
        <v>76</v>
      </c>
      <c r="AY463" s="265" t="s">
        <v>156</v>
      </c>
    </row>
    <row r="464" spans="1:51" s="14" customFormat="1" ht="12">
      <c r="A464" s="14"/>
      <c r="B464" s="266"/>
      <c r="C464" s="267"/>
      <c r="D464" s="257" t="s">
        <v>225</v>
      </c>
      <c r="E464" s="268" t="s">
        <v>1</v>
      </c>
      <c r="F464" s="269" t="s">
        <v>1137</v>
      </c>
      <c r="G464" s="267"/>
      <c r="H464" s="270">
        <v>9.8</v>
      </c>
      <c r="I464" s="271"/>
      <c r="J464" s="267"/>
      <c r="K464" s="267"/>
      <c r="L464" s="272"/>
      <c r="M464" s="273"/>
      <c r="N464" s="274"/>
      <c r="O464" s="274"/>
      <c r="P464" s="274"/>
      <c r="Q464" s="274"/>
      <c r="R464" s="274"/>
      <c r="S464" s="274"/>
      <c r="T464" s="275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76" t="s">
        <v>225</v>
      </c>
      <c r="AU464" s="276" t="s">
        <v>85</v>
      </c>
      <c r="AV464" s="14" t="s">
        <v>85</v>
      </c>
      <c r="AW464" s="14" t="s">
        <v>32</v>
      </c>
      <c r="AX464" s="14" t="s">
        <v>76</v>
      </c>
      <c r="AY464" s="276" t="s">
        <v>156</v>
      </c>
    </row>
    <row r="465" spans="1:51" s="13" customFormat="1" ht="12">
      <c r="A465" s="13"/>
      <c r="B465" s="255"/>
      <c r="C465" s="256"/>
      <c r="D465" s="257" t="s">
        <v>225</v>
      </c>
      <c r="E465" s="258" t="s">
        <v>1</v>
      </c>
      <c r="F465" s="259" t="s">
        <v>1138</v>
      </c>
      <c r="G465" s="256"/>
      <c r="H465" s="258" t="s">
        <v>1</v>
      </c>
      <c r="I465" s="260"/>
      <c r="J465" s="256"/>
      <c r="K465" s="256"/>
      <c r="L465" s="261"/>
      <c r="M465" s="262"/>
      <c r="N465" s="263"/>
      <c r="O465" s="263"/>
      <c r="P465" s="263"/>
      <c r="Q465" s="263"/>
      <c r="R465" s="263"/>
      <c r="S465" s="263"/>
      <c r="T465" s="264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65" t="s">
        <v>225</v>
      </c>
      <c r="AU465" s="265" t="s">
        <v>85</v>
      </c>
      <c r="AV465" s="13" t="s">
        <v>83</v>
      </c>
      <c r="AW465" s="13" t="s">
        <v>32</v>
      </c>
      <c r="AX465" s="13" t="s">
        <v>76</v>
      </c>
      <c r="AY465" s="265" t="s">
        <v>156</v>
      </c>
    </row>
    <row r="466" spans="1:51" s="14" customFormat="1" ht="12">
      <c r="A466" s="14"/>
      <c r="B466" s="266"/>
      <c r="C466" s="267"/>
      <c r="D466" s="257" t="s">
        <v>225</v>
      </c>
      <c r="E466" s="268" t="s">
        <v>1</v>
      </c>
      <c r="F466" s="269" t="s">
        <v>1139</v>
      </c>
      <c r="G466" s="267"/>
      <c r="H466" s="270">
        <v>10.7</v>
      </c>
      <c r="I466" s="271"/>
      <c r="J466" s="267"/>
      <c r="K466" s="267"/>
      <c r="L466" s="272"/>
      <c r="M466" s="273"/>
      <c r="N466" s="274"/>
      <c r="O466" s="274"/>
      <c r="P466" s="274"/>
      <c r="Q466" s="274"/>
      <c r="R466" s="274"/>
      <c r="S466" s="274"/>
      <c r="T466" s="275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76" t="s">
        <v>225</v>
      </c>
      <c r="AU466" s="276" t="s">
        <v>85</v>
      </c>
      <c r="AV466" s="14" t="s">
        <v>85</v>
      </c>
      <c r="AW466" s="14" t="s">
        <v>32</v>
      </c>
      <c r="AX466" s="14" t="s">
        <v>76</v>
      </c>
      <c r="AY466" s="276" t="s">
        <v>156</v>
      </c>
    </row>
    <row r="467" spans="1:51" s="15" customFormat="1" ht="12">
      <c r="A467" s="15"/>
      <c r="B467" s="277"/>
      <c r="C467" s="278"/>
      <c r="D467" s="257" t="s">
        <v>225</v>
      </c>
      <c r="E467" s="279" t="s">
        <v>1</v>
      </c>
      <c r="F467" s="280" t="s">
        <v>228</v>
      </c>
      <c r="G467" s="278"/>
      <c r="H467" s="281">
        <v>20.5</v>
      </c>
      <c r="I467" s="282"/>
      <c r="J467" s="278"/>
      <c r="K467" s="278"/>
      <c r="L467" s="283"/>
      <c r="M467" s="284"/>
      <c r="N467" s="285"/>
      <c r="O467" s="285"/>
      <c r="P467" s="285"/>
      <c r="Q467" s="285"/>
      <c r="R467" s="285"/>
      <c r="S467" s="285"/>
      <c r="T467" s="286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T467" s="287" t="s">
        <v>225</v>
      </c>
      <c r="AU467" s="287" t="s">
        <v>85</v>
      </c>
      <c r="AV467" s="15" t="s">
        <v>173</v>
      </c>
      <c r="AW467" s="15" t="s">
        <v>32</v>
      </c>
      <c r="AX467" s="15" t="s">
        <v>83</v>
      </c>
      <c r="AY467" s="287" t="s">
        <v>156</v>
      </c>
    </row>
    <row r="468" spans="1:65" s="2" customFormat="1" ht="24.15" customHeight="1">
      <c r="A468" s="39"/>
      <c r="B468" s="40"/>
      <c r="C468" s="227" t="s">
        <v>1140</v>
      </c>
      <c r="D468" s="227" t="s">
        <v>159</v>
      </c>
      <c r="E468" s="228" t="s">
        <v>1141</v>
      </c>
      <c r="F468" s="229" t="s">
        <v>1142</v>
      </c>
      <c r="G468" s="230" t="s">
        <v>237</v>
      </c>
      <c r="H468" s="231">
        <v>540.57</v>
      </c>
      <c r="I468" s="232"/>
      <c r="J468" s="233">
        <f>ROUND(I468*H468,2)</f>
        <v>0</v>
      </c>
      <c r="K468" s="229" t="s">
        <v>218</v>
      </c>
      <c r="L468" s="45"/>
      <c r="M468" s="234" t="s">
        <v>1</v>
      </c>
      <c r="N468" s="235" t="s">
        <v>41</v>
      </c>
      <c r="O468" s="92"/>
      <c r="P468" s="236">
        <f>O468*H468</f>
        <v>0</v>
      </c>
      <c r="Q468" s="236">
        <v>0.01385</v>
      </c>
      <c r="R468" s="236">
        <f>Q468*H468</f>
        <v>7.4868945</v>
      </c>
      <c r="S468" s="236">
        <v>0</v>
      </c>
      <c r="T468" s="237">
        <f>S468*H468</f>
        <v>0</v>
      </c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R468" s="238" t="s">
        <v>335</v>
      </c>
      <c r="AT468" s="238" t="s">
        <v>159</v>
      </c>
      <c r="AU468" s="238" t="s">
        <v>85</v>
      </c>
      <c r="AY468" s="18" t="s">
        <v>156</v>
      </c>
      <c r="BE468" s="239">
        <f>IF(N468="základní",J468,0)</f>
        <v>0</v>
      </c>
      <c r="BF468" s="239">
        <f>IF(N468="snížená",J468,0)</f>
        <v>0</v>
      </c>
      <c r="BG468" s="239">
        <f>IF(N468="zákl. přenesená",J468,0)</f>
        <v>0</v>
      </c>
      <c r="BH468" s="239">
        <f>IF(N468="sníž. přenesená",J468,0)</f>
        <v>0</v>
      </c>
      <c r="BI468" s="239">
        <f>IF(N468="nulová",J468,0)</f>
        <v>0</v>
      </c>
      <c r="BJ468" s="18" t="s">
        <v>83</v>
      </c>
      <c r="BK468" s="239">
        <f>ROUND(I468*H468,2)</f>
        <v>0</v>
      </c>
      <c r="BL468" s="18" t="s">
        <v>335</v>
      </c>
      <c r="BM468" s="238" t="s">
        <v>1143</v>
      </c>
    </row>
    <row r="469" spans="1:51" s="13" customFormat="1" ht="12">
      <c r="A469" s="13"/>
      <c r="B469" s="255"/>
      <c r="C469" s="256"/>
      <c r="D469" s="257" t="s">
        <v>225</v>
      </c>
      <c r="E469" s="258" t="s">
        <v>1</v>
      </c>
      <c r="F469" s="259" t="s">
        <v>1144</v>
      </c>
      <c r="G469" s="256"/>
      <c r="H469" s="258" t="s">
        <v>1</v>
      </c>
      <c r="I469" s="260"/>
      <c r="J469" s="256"/>
      <c r="K469" s="256"/>
      <c r="L469" s="261"/>
      <c r="M469" s="262"/>
      <c r="N469" s="263"/>
      <c r="O469" s="263"/>
      <c r="P469" s="263"/>
      <c r="Q469" s="263"/>
      <c r="R469" s="263"/>
      <c r="S469" s="263"/>
      <c r="T469" s="264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65" t="s">
        <v>225</v>
      </c>
      <c r="AU469" s="265" t="s">
        <v>85</v>
      </c>
      <c r="AV469" s="13" t="s">
        <v>83</v>
      </c>
      <c r="AW469" s="13" t="s">
        <v>32</v>
      </c>
      <c r="AX469" s="13" t="s">
        <v>76</v>
      </c>
      <c r="AY469" s="265" t="s">
        <v>156</v>
      </c>
    </row>
    <row r="470" spans="1:51" s="14" customFormat="1" ht="12">
      <c r="A470" s="14"/>
      <c r="B470" s="266"/>
      <c r="C470" s="267"/>
      <c r="D470" s="257" t="s">
        <v>225</v>
      </c>
      <c r="E470" s="268" t="s">
        <v>1</v>
      </c>
      <c r="F470" s="269" t="s">
        <v>1006</v>
      </c>
      <c r="G470" s="267"/>
      <c r="H470" s="270">
        <v>191.51</v>
      </c>
      <c r="I470" s="271"/>
      <c r="J470" s="267"/>
      <c r="K470" s="267"/>
      <c r="L470" s="272"/>
      <c r="M470" s="273"/>
      <c r="N470" s="274"/>
      <c r="O470" s="274"/>
      <c r="P470" s="274"/>
      <c r="Q470" s="274"/>
      <c r="R470" s="274"/>
      <c r="S470" s="274"/>
      <c r="T470" s="275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76" t="s">
        <v>225</v>
      </c>
      <c r="AU470" s="276" t="s">
        <v>85</v>
      </c>
      <c r="AV470" s="14" t="s">
        <v>85</v>
      </c>
      <c r="AW470" s="14" t="s">
        <v>32</v>
      </c>
      <c r="AX470" s="14" t="s">
        <v>76</v>
      </c>
      <c r="AY470" s="276" t="s">
        <v>156</v>
      </c>
    </row>
    <row r="471" spans="1:51" s="13" customFormat="1" ht="12">
      <c r="A471" s="13"/>
      <c r="B471" s="255"/>
      <c r="C471" s="256"/>
      <c r="D471" s="257" t="s">
        <v>225</v>
      </c>
      <c r="E471" s="258" t="s">
        <v>1</v>
      </c>
      <c r="F471" s="259" t="s">
        <v>868</v>
      </c>
      <c r="G471" s="256"/>
      <c r="H471" s="258" t="s">
        <v>1</v>
      </c>
      <c r="I471" s="260"/>
      <c r="J471" s="256"/>
      <c r="K471" s="256"/>
      <c r="L471" s="261"/>
      <c r="M471" s="262"/>
      <c r="N471" s="263"/>
      <c r="O471" s="263"/>
      <c r="P471" s="263"/>
      <c r="Q471" s="263"/>
      <c r="R471" s="263"/>
      <c r="S471" s="263"/>
      <c r="T471" s="264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65" t="s">
        <v>225</v>
      </c>
      <c r="AU471" s="265" t="s">
        <v>85</v>
      </c>
      <c r="AV471" s="13" t="s">
        <v>83</v>
      </c>
      <c r="AW471" s="13" t="s">
        <v>32</v>
      </c>
      <c r="AX471" s="13" t="s">
        <v>76</v>
      </c>
      <c r="AY471" s="265" t="s">
        <v>156</v>
      </c>
    </row>
    <row r="472" spans="1:51" s="14" customFormat="1" ht="12">
      <c r="A472" s="14"/>
      <c r="B472" s="266"/>
      <c r="C472" s="267"/>
      <c r="D472" s="257" t="s">
        <v>225</v>
      </c>
      <c r="E472" s="268" t="s">
        <v>1</v>
      </c>
      <c r="F472" s="269" t="s">
        <v>869</v>
      </c>
      <c r="G472" s="267"/>
      <c r="H472" s="270">
        <v>349.06</v>
      </c>
      <c r="I472" s="271"/>
      <c r="J472" s="267"/>
      <c r="K472" s="267"/>
      <c r="L472" s="272"/>
      <c r="M472" s="273"/>
      <c r="N472" s="274"/>
      <c r="O472" s="274"/>
      <c r="P472" s="274"/>
      <c r="Q472" s="274"/>
      <c r="R472" s="274"/>
      <c r="S472" s="274"/>
      <c r="T472" s="275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76" t="s">
        <v>225</v>
      </c>
      <c r="AU472" s="276" t="s">
        <v>85</v>
      </c>
      <c r="AV472" s="14" t="s">
        <v>85</v>
      </c>
      <c r="AW472" s="14" t="s">
        <v>32</v>
      </c>
      <c r="AX472" s="14" t="s">
        <v>76</v>
      </c>
      <c r="AY472" s="276" t="s">
        <v>156</v>
      </c>
    </row>
    <row r="473" spans="1:51" s="15" customFormat="1" ht="12">
      <c r="A473" s="15"/>
      <c r="B473" s="277"/>
      <c r="C473" s="278"/>
      <c r="D473" s="257" t="s">
        <v>225</v>
      </c>
      <c r="E473" s="279" t="s">
        <v>1</v>
      </c>
      <c r="F473" s="280" t="s">
        <v>228</v>
      </c>
      <c r="G473" s="278"/>
      <c r="H473" s="281">
        <v>540.5699999999999</v>
      </c>
      <c r="I473" s="282"/>
      <c r="J473" s="278"/>
      <c r="K473" s="278"/>
      <c r="L473" s="283"/>
      <c r="M473" s="284"/>
      <c r="N473" s="285"/>
      <c r="O473" s="285"/>
      <c r="P473" s="285"/>
      <c r="Q473" s="285"/>
      <c r="R473" s="285"/>
      <c r="S473" s="285"/>
      <c r="T473" s="286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T473" s="287" t="s">
        <v>225</v>
      </c>
      <c r="AU473" s="287" t="s">
        <v>85</v>
      </c>
      <c r="AV473" s="15" t="s">
        <v>173</v>
      </c>
      <c r="AW473" s="15" t="s">
        <v>32</v>
      </c>
      <c r="AX473" s="15" t="s">
        <v>83</v>
      </c>
      <c r="AY473" s="287" t="s">
        <v>156</v>
      </c>
    </row>
    <row r="474" spans="1:65" s="2" customFormat="1" ht="33" customHeight="1">
      <c r="A474" s="39"/>
      <c r="B474" s="40"/>
      <c r="C474" s="227" t="s">
        <v>1145</v>
      </c>
      <c r="D474" s="227" t="s">
        <v>159</v>
      </c>
      <c r="E474" s="228" t="s">
        <v>1146</v>
      </c>
      <c r="F474" s="229" t="s">
        <v>1147</v>
      </c>
      <c r="G474" s="230" t="s">
        <v>237</v>
      </c>
      <c r="H474" s="231">
        <v>93.73</v>
      </c>
      <c r="I474" s="232"/>
      <c r="J474" s="233">
        <f>ROUND(I474*H474,2)</f>
        <v>0</v>
      </c>
      <c r="K474" s="229" t="s">
        <v>218</v>
      </c>
      <c r="L474" s="45"/>
      <c r="M474" s="234" t="s">
        <v>1</v>
      </c>
      <c r="N474" s="235" t="s">
        <v>41</v>
      </c>
      <c r="O474" s="92"/>
      <c r="P474" s="236">
        <f>O474*H474</f>
        <v>0</v>
      </c>
      <c r="Q474" s="236">
        <v>0.01385</v>
      </c>
      <c r="R474" s="236">
        <f>Q474*H474</f>
        <v>1.2981605</v>
      </c>
      <c r="S474" s="236">
        <v>0</v>
      </c>
      <c r="T474" s="237">
        <f>S474*H474</f>
        <v>0</v>
      </c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R474" s="238" t="s">
        <v>335</v>
      </c>
      <c r="AT474" s="238" t="s">
        <v>159</v>
      </c>
      <c r="AU474" s="238" t="s">
        <v>85</v>
      </c>
      <c r="AY474" s="18" t="s">
        <v>156</v>
      </c>
      <c r="BE474" s="239">
        <f>IF(N474="základní",J474,0)</f>
        <v>0</v>
      </c>
      <c r="BF474" s="239">
        <f>IF(N474="snížená",J474,0)</f>
        <v>0</v>
      </c>
      <c r="BG474" s="239">
        <f>IF(N474="zákl. přenesená",J474,0)</f>
        <v>0</v>
      </c>
      <c r="BH474" s="239">
        <f>IF(N474="sníž. přenesená",J474,0)</f>
        <v>0</v>
      </c>
      <c r="BI474" s="239">
        <f>IF(N474="nulová",J474,0)</f>
        <v>0</v>
      </c>
      <c r="BJ474" s="18" t="s">
        <v>83</v>
      </c>
      <c r="BK474" s="239">
        <f>ROUND(I474*H474,2)</f>
        <v>0</v>
      </c>
      <c r="BL474" s="18" t="s">
        <v>335</v>
      </c>
      <c r="BM474" s="238" t="s">
        <v>1148</v>
      </c>
    </row>
    <row r="475" spans="1:51" s="13" customFormat="1" ht="12">
      <c r="A475" s="13"/>
      <c r="B475" s="255"/>
      <c r="C475" s="256"/>
      <c r="D475" s="257" t="s">
        <v>225</v>
      </c>
      <c r="E475" s="258" t="s">
        <v>1</v>
      </c>
      <c r="F475" s="259" t="s">
        <v>866</v>
      </c>
      <c r="G475" s="256"/>
      <c r="H475" s="258" t="s">
        <v>1</v>
      </c>
      <c r="I475" s="260"/>
      <c r="J475" s="256"/>
      <c r="K475" s="256"/>
      <c r="L475" s="261"/>
      <c r="M475" s="262"/>
      <c r="N475" s="263"/>
      <c r="O475" s="263"/>
      <c r="P475" s="263"/>
      <c r="Q475" s="263"/>
      <c r="R475" s="263"/>
      <c r="S475" s="263"/>
      <c r="T475" s="264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65" t="s">
        <v>225</v>
      </c>
      <c r="AU475" s="265" t="s">
        <v>85</v>
      </c>
      <c r="AV475" s="13" t="s">
        <v>83</v>
      </c>
      <c r="AW475" s="13" t="s">
        <v>32</v>
      </c>
      <c r="AX475" s="13" t="s">
        <v>76</v>
      </c>
      <c r="AY475" s="265" t="s">
        <v>156</v>
      </c>
    </row>
    <row r="476" spans="1:51" s="14" customFormat="1" ht="12">
      <c r="A476" s="14"/>
      <c r="B476" s="266"/>
      <c r="C476" s="267"/>
      <c r="D476" s="257" t="s">
        <v>225</v>
      </c>
      <c r="E476" s="268" t="s">
        <v>1</v>
      </c>
      <c r="F476" s="269" t="s">
        <v>867</v>
      </c>
      <c r="G476" s="267"/>
      <c r="H476" s="270">
        <v>93.73</v>
      </c>
      <c r="I476" s="271"/>
      <c r="J476" s="267"/>
      <c r="K476" s="267"/>
      <c r="L476" s="272"/>
      <c r="M476" s="273"/>
      <c r="N476" s="274"/>
      <c r="O476" s="274"/>
      <c r="P476" s="274"/>
      <c r="Q476" s="274"/>
      <c r="R476" s="274"/>
      <c r="S476" s="274"/>
      <c r="T476" s="275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76" t="s">
        <v>225</v>
      </c>
      <c r="AU476" s="276" t="s">
        <v>85</v>
      </c>
      <c r="AV476" s="14" t="s">
        <v>85</v>
      </c>
      <c r="AW476" s="14" t="s">
        <v>32</v>
      </c>
      <c r="AX476" s="14" t="s">
        <v>76</v>
      </c>
      <c r="AY476" s="276" t="s">
        <v>156</v>
      </c>
    </row>
    <row r="477" spans="1:51" s="15" customFormat="1" ht="12">
      <c r="A477" s="15"/>
      <c r="B477" s="277"/>
      <c r="C477" s="278"/>
      <c r="D477" s="257" t="s">
        <v>225</v>
      </c>
      <c r="E477" s="279" t="s">
        <v>1</v>
      </c>
      <c r="F477" s="280" t="s">
        <v>228</v>
      </c>
      <c r="G477" s="278"/>
      <c r="H477" s="281">
        <v>93.73</v>
      </c>
      <c r="I477" s="282"/>
      <c r="J477" s="278"/>
      <c r="K477" s="278"/>
      <c r="L477" s="283"/>
      <c r="M477" s="284"/>
      <c r="N477" s="285"/>
      <c r="O477" s="285"/>
      <c r="P477" s="285"/>
      <c r="Q477" s="285"/>
      <c r="R477" s="285"/>
      <c r="S477" s="285"/>
      <c r="T477" s="286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T477" s="287" t="s">
        <v>225</v>
      </c>
      <c r="AU477" s="287" t="s">
        <v>85</v>
      </c>
      <c r="AV477" s="15" t="s">
        <v>173</v>
      </c>
      <c r="AW477" s="15" t="s">
        <v>32</v>
      </c>
      <c r="AX477" s="15" t="s">
        <v>83</v>
      </c>
      <c r="AY477" s="287" t="s">
        <v>156</v>
      </c>
    </row>
    <row r="478" spans="1:65" s="2" customFormat="1" ht="24.15" customHeight="1">
      <c r="A478" s="39"/>
      <c r="B478" s="40"/>
      <c r="C478" s="227" t="s">
        <v>1149</v>
      </c>
      <c r="D478" s="227" t="s">
        <v>159</v>
      </c>
      <c r="E478" s="228" t="s">
        <v>1150</v>
      </c>
      <c r="F478" s="229" t="s">
        <v>1151</v>
      </c>
      <c r="G478" s="230" t="s">
        <v>237</v>
      </c>
      <c r="H478" s="231">
        <v>729.445</v>
      </c>
      <c r="I478" s="232"/>
      <c r="J478" s="233">
        <f>ROUND(I478*H478,2)</f>
        <v>0</v>
      </c>
      <c r="K478" s="229" t="s">
        <v>1</v>
      </c>
      <c r="L478" s="45"/>
      <c r="M478" s="234" t="s">
        <v>1</v>
      </c>
      <c r="N478" s="235" t="s">
        <v>41</v>
      </c>
      <c r="O478" s="92"/>
      <c r="P478" s="236">
        <f>O478*H478</f>
        <v>0</v>
      </c>
      <c r="Q478" s="236">
        <v>0.0001</v>
      </c>
      <c r="R478" s="236">
        <f>Q478*H478</f>
        <v>0.07294450000000001</v>
      </c>
      <c r="S478" s="236">
        <v>0</v>
      </c>
      <c r="T478" s="237">
        <f>S478*H478</f>
        <v>0</v>
      </c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R478" s="238" t="s">
        <v>335</v>
      </c>
      <c r="AT478" s="238" t="s">
        <v>159</v>
      </c>
      <c r="AU478" s="238" t="s">
        <v>85</v>
      </c>
      <c r="AY478" s="18" t="s">
        <v>156</v>
      </c>
      <c r="BE478" s="239">
        <f>IF(N478="základní",J478,0)</f>
        <v>0</v>
      </c>
      <c r="BF478" s="239">
        <f>IF(N478="snížená",J478,0)</f>
        <v>0</v>
      </c>
      <c r="BG478" s="239">
        <f>IF(N478="zákl. přenesená",J478,0)</f>
        <v>0</v>
      </c>
      <c r="BH478" s="239">
        <f>IF(N478="sníž. přenesená",J478,0)</f>
        <v>0</v>
      </c>
      <c r="BI478" s="239">
        <f>IF(N478="nulová",J478,0)</f>
        <v>0</v>
      </c>
      <c r="BJ478" s="18" t="s">
        <v>83</v>
      </c>
      <c r="BK478" s="239">
        <f>ROUND(I478*H478,2)</f>
        <v>0</v>
      </c>
      <c r="BL478" s="18" t="s">
        <v>335</v>
      </c>
      <c r="BM478" s="238" t="s">
        <v>1152</v>
      </c>
    </row>
    <row r="479" spans="1:51" s="14" customFormat="1" ht="12">
      <c r="A479" s="14"/>
      <c r="B479" s="266"/>
      <c r="C479" s="267"/>
      <c r="D479" s="257" t="s">
        <v>225</v>
      </c>
      <c r="E479" s="268" t="s">
        <v>1</v>
      </c>
      <c r="F479" s="269" t="s">
        <v>1153</v>
      </c>
      <c r="G479" s="267"/>
      <c r="H479" s="270">
        <v>729.445</v>
      </c>
      <c r="I479" s="271"/>
      <c r="J479" s="267"/>
      <c r="K479" s="267"/>
      <c r="L479" s="272"/>
      <c r="M479" s="273"/>
      <c r="N479" s="274"/>
      <c r="O479" s="274"/>
      <c r="P479" s="274"/>
      <c r="Q479" s="274"/>
      <c r="R479" s="274"/>
      <c r="S479" s="274"/>
      <c r="T479" s="275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76" t="s">
        <v>225</v>
      </c>
      <c r="AU479" s="276" t="s">
        <v>85</v>
      </c>
      <c r="AV479" s="14" t="s">
        <v>85</v>
      </c>
      <c r="AW479" s="14" t="s">
        <v>32</v>
      </c>
      <c r="AX479" s="14" t="s">
        <v>76</v>
      </c>
      <c r="AY479" s="276" t="s">
        <v>156</v>
      </c>
    </row>
    <row r="480" spans="1:51" s="15" customFormat="1" ht="12">
      <c r="A480" s="15"/>
      <c r="B480" s="277"/>
      <c r="C480" s="278"/>
      <c r="D480" s="257" t="s">
        <v>225</v>
      </c>
      <c r="E480" s="279" t="s">
        <v>1</v>
      </c>
      <c r="F480" s="280" t="s">
        <v>228</v>
      </c>
      <c r="G480" s="278"/>
      <c r="H480" s="281">
        <v>729.445</v>
      </c>
      <c r="I480" s="282"/>
      <c r="J480" s="278"/>
      <c r="K480" s="278"/>
      <c r="L480" s="283"/>
      <c r="M480" s="284"/>
      <c r="N480" s="285"/>
      <c r="O480" s="285"/>
      <c r="P480" s="285"/>
      <c r="Q480" s="285"/>
      <c r="R480" s="285"/>
      <c r="S480" s="285"/>
      <c r="T480" s="286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T480" s="287" t="s">
        <v>225</v>
      </c>
      <c r="AU480" s="287" t="s">
        <v>85</v>
      </c>
      <c r="AV480" s="15" t="s">
        <v>173</v>
      </c>
      <c r="AW480" s="15" t="s">
        <v>32</v>
      </c>
      <c r="AX480" s="15" t="s">
        <v>83</v>
      </c>
      <c r="AY480" s="287" t="s">
        <v>156</v>
      </c>
    </row>
    <row r="481" spans="1:65" s="2" customFormat="1" ht="16.5" customHeight="1">
      <c r="A481" s="39"/>
      <c r="B481" s="40"/>
      <c r="C481" s="227" t="s">
        <v>1154</v>
      </c>
      <c r="D481" s="227" t="s">
        <v>159</v>
      </c>
      <c r="E481" s="228" t="s">
        <v>1155</v>
      </c>
      <c r="F481" s="229" t="s">
        <v>1156</v>
      </c>
      <c r="G481" s="230" t="s">
        <v>237</v>
      </c>
      <c r="H481" s="231">
        <v>634.3</v>
      </c>
      <c r="I481" s="232"/>
      <c r="J481" s="233">
        <f>ROUND(I481*H481,2)</f>
        <v>0</v>
      </c>
      <c r="K481" s="229" t="s">
        <v>218</v>
      </c>
      <c r="L481" s="45"/>
      <c r="M481" s="234" t="s">
        <v>1</v>
      </c>
      <c r="N481" s="235" t="s">
        <v>41</v>
      </c>
      <c r="O481" s="92"/>
      <c r="P481" s="236">
        <f>O481*H481</f>
        <v>0</v>
      </c>
      <c r="Q481" s="236">
        <v>0</v>
      </c>
      <c r="R481" s="236">
        <f>Q481*H481</f>
        <v>0</v>
      </c>
      <c r="S481" s="236">
        <v>0</v>
      </c>
      <c r="T481" s="237">
        <f>S481*H481</f>
        <v>0</v>
      </c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R481" s="238" t="s">
        <v>335</v>
      </c>
      <c r="AT481" s="238" t="s">
        <v>159</v>
      </c>
      <c r="AU481" s="238" t="s">
        <v>85</v>
      </c>
      <c r="AY481" s="18" t="s">
        <v>156</v>
      </c>
      <c r="BE481" s="239">
        <f>IF(N481="základní",J481,0)</f>
        <v>0</v>
      </c>
      <c r="BF481" s="239">
        <f>IF(N481="snížená",J481,0)</f>
        <v>0</v>
      </c>
      <c r="BG481" s="239">
        <f>IF(N481="zákl. přenesená",J481,0)</f>
        <v>0</v>
      </c>
      <c r="BH481" s="239">
        <f>IF(N481="sníž. přenesená",J481,0)</f>
        <v>0</v>
      </c>
      <c r="BI481" s="239">
        <f>IF(N481="nulová",J481,0)</f>
        <v>0</v>
      </c>
      <c r="BJ481" s="18" t="s">
        <v>83</v>
      </c>
      <c r="BK481" s="239">
        <f>ROUND(I481*H481,2)</f>
        <v>0</v>
      </c>
      <c r="BL481" s="18" t="s">
        <v>335</v>
      </c>
      <c r="BM481" s="238" t="s">
        <v>1157</v>
      </c>
    </row>
    <row r="482" spans="1:51" s="14" customFormat="1" ht="12">
      <c r="A482" s="14"/>
      <c r="B482" s="266"/>
      <c r="C482" s="267"/>
      <c r="D482" s="257" t="s">
        <v>225</v>
      </c>
      <c r="E482" s="268" t="s">
        <v>1</v>
      </c>
      <c r="F482" s="269" t="s">
        <v>958</v>
      </c>
      <c r="G482" s="267"/>
      <c r="H482" s="270">
        <v>634.3</v>
      </c>
      <c r="I482" s="271"/>
      <c r="J482" s="267"/>
      <c r="K482" s="267"/>
      <c r="L482" s="272"/>
      <c r="M482" s="273"/>
      <c r="N482" s="274"/>
      <c r="O482" s="274"/>
      <c r="P482" s="274"/>
      <c r="Q482" s="274"/>
      <c r="R482" s="274"/>
      <c r="S482" s="274"/>
      <c r="T482" s="275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76" t="s">
        <v>225</v>
      </c>
      <c r="AU482" s="276" t="s">
        <v>85</v>
      </c>
      <c r="AV482" s="14" t="s">
        <v>85</v>
      </c>
      <c r="AW482" s="14" t="s">
        <v>32</v>
      </c>
      <c r="AX482" s="14" t="s">
        <v>76</v>
      </c>
      <c r="AY482" s="276" t="s">
        <v>156</v>
      </c>
    </row>
    <row r="483" spans="1:51" s="15" customFormat="1" ht="12">
      <c r="A483" s="15"/>
      <c r="B483" s="277"/>
      <c r="C483" s="278"/>
      <c r="D483" s="257" t="s">
        <v>225</v>
      </c>
      <c r="E483" s="279" t="s">
        <v>1</v>
      </c>
      <c r="F483" s="280" t="s">
        <v>228</v>
      </c>
      <c r="G483" s="278"/>
      <c r="H483" s="281">
        <v>634.3</v>
      </c>
      <c r="I483" s="282"/>
      <c r="J483" s="278"/>
      <c r="K483" s="278"/>
      <c r="L483" s="283"/>
      <c r="M483" s="284"/>
      <c r="N483" s="285"/>
      <c r="O483" s="285"/>
      <c r="P483" s="285"/>
      <c r="Q483" s="285"/>
      <c r="R483" s="285"/>
      <c r="S483" s="285"/>
      <c r="T483" s="286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T483" s="287" t="s">
        <v>225</v>
      </c>
      <c r="AU483" s="287" t="s">
        <v>85</v>
      </c>
      <c r="AV483" s="15" t="s">
        <v>173</v>
      </c>
      <c r="AW483" s="15" t="s">
        <v>32</v>
      </c>
      <c r="AX483" s="15" t="s">
        <v>83</v>
      </c>
      <c r="AY483" s="287" t="s">
        <v>156</v>
      </c>
    </row>
    <row r="484" spans="1:65" s="2" customFormat="1" ht="24.15" customHeight="1">
      <c r="A484" s="39"/>
      <c r="B484" s="40"/>
      <c r="C484" s="245" t="s">
        <v>1158</v>
      </c>
      <c r="D484" s="245" t="s">
        <v>220</v>
      </c>
      <c r="E484" s="246" t="s">
        <v>1159</v>
      </c>
      <c r="F484" s="247" t="s">
        <v>1160</v>
      </c>
      <c r="G484" s="248" t="s">
        <v>237</v>
      </c>
      <c r="H484" s="249">
        <v>697.73</v>
      </c>
      <c r="I484" s="250"/>
      <c r="J484" s="251">
        <f>ROUND(I484*H484,2)</f>
        <v>0</v>
      </c>
      <c r="K484" s="247" t="s">
        <v>1</v>
      </c>
      <c r="L484" s="252"/>
      <c r="M484" s="253" t="s">
        <v>1</v>
      </c>
      <c r="N484" s="254" t="s">
        <v>41</v>
      </c>
      <c r="O484" s="92"/>
      <c r="P484" s="236">
        <f>O484*H484</f>
        <v>0</v>
      </c>
      <c r="Q484" s="236">
        <v>0.0002</v>
      </c>
      <c r="R484" s="236">
        <f>Q484*H484</f>
        <v>0.139546</v>
      </c>
      <c r="S484" s="236">
        <v>0</v>
      </c>
      <c r="T484" s="237">
        <f>S484*H484</f>
        <v>0</v>
      </c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R484" s="238" t="s">
        <v>477</v>
      </c>
      <c r="AT484" s="238" t="s">
        <v>220</v>
      </c>
      <c r="AU484" s="238" t="s">
        <v>85</v>
      </c>
      <c r="AY484" s="18" t="s">
        <v>156</v>
      </c>
      <c r="BE484" s="239">
        <f>IF(N484="základní",J484,0)</f>
        <v>0</v>
      </c>
      <c r="BF484" s="239">
        <f>IF(N484="snížená",J484,0)</f>
        <v>0</v>
      </c>
      <c r="BG484" s="239">
        <f>IF(N484="zákl. přenesená",J484,0)</f>
        <v>0</v>
      </c>
      <c r="BH484" s="239">
        <f>IF(N484="sníž. přenesená",J484,0)</f>
        <v>0</v>
      </c>
      <c r="BI484" s="239">
        <f>IF(N484="nulová",J484,0)</f>
        <v>0</v>
      </c>
      <c r="BJ484" s="18" t="s">
        <v>83</v>
      </c>
      <c r="BK484" s="239">
        <f>ROUND(I484*H484,2)</f>
        <v>0</v>
      </c>
      <c r="BL484" s="18" t="s">
        <v>335</v>
      </c>
      <c r="BM484" s="238" t="s">
        <v>1161</v>
      </c>
    </row>
    <row r="485" spans="1:51" s="14" customFormat="1" ht="12">
      <c r="A485" s="14"/>
      <c r="B485" s="266"/>
      <c r="C485" s="267"/>
      <c r="D485" s="257" t="s">
        <v>225</v>
      </c>
      <c r="E485" s="268" t="s">
        <v>1</v>
      </c>
      <c r="F485" s="269" t="s">
        <v>1162</v>
      </c>
      <c r="G485" s="267"/>
      <c r="H485" s="270">
        <v>697.73</v>
      </c>
      <c r="I485" s="271"/>
      <c r="J485" s="267"/>
      <c r="K485" s="267"/>
      <c r="L485" s="272"/>
      <c r="M485" s="273"/>
      <c r="N485" s="274"/>
      <c r="O485" s="274"/>
      <c r="P485" s="274"/>
      <c r="Q485" s="274"/>
      <c r="R485" s="274"/>
      <c r="S485" s="274"/>
      <c r="T485" s="275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T485" s="276" t="s">
        <v>225</v>
      </c>
      <c r="AU485" s="276" t="s">
        <v>85</v>
      </c>
      <c r="AV485" s="14" t="s">
        <v>85</v>
      </c>
      <c r="AW485" s="14" t="s">
        <v>32</v>
      </c>
      <c r="AX485" s="14" t="s">
        <v>76</v>
      </c>
      <c r="AY485" s="276" t="s">
        <v>156</v>
      </c>
    </row>
    <row r="486" spans="1:51" s="15" customFormat="1" ht="12">
      <c r="A486" s="15"/>
      <c r="B486" s="277"/>
      <c r="C486" s="278"/>
      <c r="D486" s="257" t="s">
        <v>225</v>
      </c>
      <c r="E486" s="279" t="s">
        <v>1</v>
      </c>
      <c r="F486" s="280" t="s">
        <v>228</v>
      </c>
      <c r="G486" s="278"/>
      <c r="H486" s="281">
        <v>697.73</v>
      </c>
      <c r="I486" s="282"/>
      <c r="J486" s="278"/>
      <c r="K486" s="278"/>
      <c r="L486" s="283"/>
      <c r="M486" s="284"/>
      <c r="N486" s="285"/>
      <c r="O486" s="285"/>
      <c r="P486" s="285"/>
      <c r="Q486" s="285"/>
      <c r="R486" s="285"/>
      <c r="S486" s="285"/>
      <c r="T486" s="286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T486" s="287" t="s">
        <v>225</v>
      </c>
      <c r="AU486" s="287" t="s">
        <v>85</v>
      </c>
      <c r="AV486" s="15" t="s">
        <v>173</v>
      </c>
      <c r="AW486" s="15" t="s">
        <v>32</v>
      </c>
      <c r="AX486" s="15" t="s">
        <v>83</v>
      </c>
      <c r="AY486" s="287" t="s">
        <v>156</v>
      </c>
    </row>
    <row r="487" spans="1:65" s="2" customFormat="1" ht="21.75" customHeight="1">
      <c r="A487" s="39"/>
      <c r="B487" s="40"/>
      <c r="C487" s="227" t="s">
        <v>1163</v>
      </c>
      <c r="D487" s="227" t="s">
        <v>159</v>
      </c>
      <c r="E487" s="228" t="s">
        <v>1164</v>
      </c>
      <c r="F487" s="229" t="s">
        <v>1165</v>
      </c>
      <c r="G487" s="230" t="s">
        <v>237</v>
      </c>
      <c r="H487" s="231">
        <v>1630.748</v>
      </c>
      <c r="I487" s="232"/>
      <c r="J487" s="233">
        <f>ROUND(I487*H487,2)</f>
        <v>0</v>
      </c>
      <c r="K487" s="229" t="s">
        <v>218</v>
      </c>
      <c r="L487" s="45"/>
      <c r="M487" s="234" t="s">
        <v>1</v>
      </c>
      <c r="N487" s="235" t="s">
        <v>41</v>
      </c>
      <c r="O487" s="92"/>
      <c r="P487" s="236">
        <f>O487*H487</f>
        <v>0</v>
      </c>
      <c r="Q487" s="236">
        <v>0</v>
      </c>
      <c r="R487" s="236">
        <f>Q487*H487</f>
        <v>0</v>
      </c>
      <c r="S487" s="236">
        <v>0</v>
      </c>
      <c r="T487" s="237">
        <f>S487*H487</f>
        <v>0</v>
      </c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R487" s="238" t="s">
        <v>335</v>
      </c>
      <c r="AT487" s="238" t="s">
        <v>159</v>
      </c>
      <c r="AU487" s="238" t="s">
        <v>85</v>
      </c>
      <c r="AY487" s="18" t="s">
        <v>156</v>
      </c>
      <c r="BE487" s="239">
        <f>IF(N487="základní",J487,0)</f>
        <v>0</v>
      </c>
      <c r="BF487" s="239">
        <f>IF(N487="snížená",J487,0)</f>
        <v>0</v>
      </c>
      <c r="BG487" s="239">
        <f>IF(N487="zákl. přenesená",J487,0)</f>
        <v>0</v>
      </c>
      <c r="BH487" s="239">
        <f>IF(N487="sníž. přenesená",J487,0)</f>
        <v>0</v>
      </c>
      <c r="BI487" s="239">
        <f>IF(N487="nulová",J487,0)</f>
        <v>0</v>
      </c>
      <c r="BJ487" s="18" t="s">
        <v>83</v>
      </c>
      <c r="BK487" s="239">
        <f>ROUND(I487*H487,2)</f>
        <v>0</v>
      </c>
      <c r="BL487" s="18" t="s">
        <v>335</v>
      </c>
      <c r="BM487" s="238" t="s">
        <v>1166</v>
      </c>
    </row>
    <row r="488" spans="1:51" s="14" customFormat="1" ht="12">
      <c r="A488" s="14"/>
      <c r="B488" s="266"/>
      <c r="C488" s="267"/>
      <c r="D488" s="257" t="s">
        <v>225</v>
      </c>
      <c r="E488" s="268" t="s">
        <v>1</v>
      </c>
      <c r="F488" s="269" t="s">
        <v>1167</v>
      </c>
      <c r="G488" s="267"/>
      <c r="H488" s="270">
        <v>547.933</v>
      </c>
      <c r="I488" s="271"/>
      <c r="J488" s="267"/>
      <c r="K488" s="267"/>
      <c r="L488" s="272"/>
      <c r="M488" s="273"/>
      <c r="N488" s="274"/>
      <c r="O488" s="274"/>
      <c r="P488" s="274"/>
      <c r="Q488" s="274"/>
      <c r="R488" s="274"/>
      <c r="S488" s="274"/>
      <c r="T488" s="275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76" t="s">
        <v>225</v>
      </c>
      <c r="AU488" s="276" t="s">
        <v>85</v>
      </c>
      <c r="AV488" s="14" t="s">
        <v>85</v>
      </c>
      <c r="AW488" s="14" t="s">
        <v>32</v>
      </c>
      <c r="AX488" s="14" t="s">
        <v>76</v>
      </c>
      <c r="AY488" s="276" t="s">
        <v>156</v>
      </c>
    </row>
    <row r="489" spans="1:51" s="14" customFormat="1" ht="12">
      <c r="A489" s="14"/>
      <c r="B489" s="266"/>
      <c r="C489" s="267"/>
      <c r="D489" s="257" t="s">
        <v>225</v>
      </c>
      <c r="E489" s="268" t="s">
        <v>1</v>
      </c>
      <c r="F489" s="269" t="s">
        <v>1168</v>
      </c>
      <c r="G489" s="267"/>
      <c r="H489" s="270">
        <v>28.55</v>
      </c>
      <c r="I489" s="271"/>
      <c r="J489" s="267"/>
      <c r="K489" s="267"/>
      <c r="L489" s="272"/>
      <c r="M489" s="273"/>
      <c r="N489" s="274"/>
      <c r="O489" s="274"/>
      <c r="P489" s="274"/>
      <c r="Q489" s="274"/>
      <c r="R489" s="274"/>
      <c r="S489" s="274"/>
      <c r="T489" s="275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76" t="s">
        <v>225</v>
      </c>
      <c r="AU489" s="276" t="s">
        <v>85</v>
      </c>
      <c r="AV489" s="14" t="s">
        <v>85</v>
      </c>
      <c r="AW489" s="14" t="s">
        <v>32</v>
      </c>
      <c r="AX489" s="14" t="s">
        <v>76</v>
      </c>
      <c r="AY489" s="276" t="s">
        <v>156</v>
      </c>
    </row>
    <row r="490" spans="1:51" s="14" customFormat="1" ht="12">
      <c r="A490" s="14"/>
      <c r="B490" s="266"/>
      <c r="C490" s="267"/>
      <c r="D490" s="257" t="s">
        <v>225</v>
      </c>
      <c r="E490" s="268" t="s">
        <v>1</v>
      </c>
      <c r="F490" s="269" t="s">
        <v>1169</v>
      </c>
      <c r="G490" s="267"/>
      <c r="H490" s="270">
        <v>171.622</v>
      </c>
      <c r="I490" s="271"/>
      <c r="J490" s="267"/>
      <c r="K490" s="267"/>
      <c r="L490" s="272"/>
      <c r="M490" s="273"/>
      <c r="N490" s="274"/>
      <c r="O490" s="274"/>
      <c r="P490" s="274"/>
      <c r="Q490" s="274"/>
      <c r="R490" s="274"/>
      <c r="S490" s="274"/>
      <c r="T490" s="275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76" t="s">
        <v>225</v>
      </c>
      <c r="AU490" s="276" t="s">
        <v>85</v>
      </c>
      <c r="AV490" s="14" t="s">
        <v>85</v>
      </c>
      <c r="AW490" s="14" t="s">
        <v>32</v>
      </c>
      <c r="AX490" s="14" t="s">
        <v>76</v>
      </c>
      <c r="AY490" s="276" t="s">
        <v>156</v>
      </c>
    </row>
    <row r="491" spans="1:51" s="14" customFormat="1" ht="12">
      <c r="A491" s="14"/>
      <c r="B491" s="266"/>
      <c r="C491" s="267"/>
      <c r="D491" s="257" t="s">
        <v>225</v>
      </c>
      <c r="E491" s="268" t="s">
        <v>1</v>
      </c>
      <c r="F491" s="269" t="s">
        <v>1170</v>
      </c>
      <c r="G491" s="267"/>
      <c r="H491" s="270">
        <v>40.606</v>
      </c>
      <c r="I491" s="271"/>
      <c r="J491" s="267"/>
      <c r="K491" s="267"/>
      <c r="L491" s="272"/>
      <c r="M491" s="273"/>
      <c r="N491" s="274"/>
      <c r="O491" s="274"/>
      <c r="P491" s="274"/>
      <c r="Q491" s="274"/>
      <c r="R491" s="274"/>
      <c r="S491" s="274"/>
      <c r="T491" s="275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76" t="s">
        <v>225</v>
      </c>
      <c r="AU491" s="276" t="s">
        <v>85</v>
      </c>
      <c r="AV491" s="14" t="s">
        <v>85</v>
      </c>
      <c r="AW491" s="14" t="s">
        <v>32</v>
      </c>
      <c r="AX491" s="14" t="s">
        <v>76</v>
      </c>
      <c r="AY491" s="276" t="s">
        <v>156</v>
      </c>
    </row>
    <row r="492" spans="1:51" s="14" customFormat="1" ht="12">
      <c r="A492" s="14"/>
      <c r="B492" s="266"/>
      <c r="C492" s="267"/>
      <c r="D492" s="257" t="s">
        <v>225</v>
      </c>
      <c r="E492" s="268" t="s">
        <v>1</v>
      </c>
      <c r="F492" s="269" t="s">
        <v>1171</v>
      </c>
      <c r="G492" s="267"/>
      <c r="H492" s="270">
        <v>26.663</v>
      </c>
      <c r="I492" s="271"/>
      <c r="J492" s="267"/>
      <c r="K492" s="267"/>
      <c r="L492" s="272"/>
      <c r="M492" s="273"/>
      <c r="N492" s="274"/>
      <c r="O492" s="274"/>
      <c r="P492" s="274"/>
      <c r="Q492" s="274"/>
      <c r="R492" s="274"/>
      <c r="S492" s="274"/>
      <c r="T492" s="275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76" t="s">
        <v>225</v>
      </c>
      <c r="AU492" s="276" t="s">
        <v>85</v>
      </c>
      <c r="AV492" s="14" t="s">
        <v>85</v>
      </c>
      <c r="AW492" s="14" t="s">
        <v>32</v>
      </c>
      <c r="AX492" s="14" t="s">
        <v>76</v>
      </c>
      <c r="AY492" s="276" t="s">
        <v>156</v>
      </c>
    </row>
    <row r="493" spans="1:51" s="16" customFormat="1" ht="12">
      <c r="A493" s="16"/>
      <c r="B493" s="291"/>
      <c r="C493" s="292"/>
      <c r="D493" s="257" t="s">
        <v>225</v>
      </c>
      <c r="E493" s="293" t="s">
        <v>1</v>
      </c>
      <c r="F493" s="294" t="s">
        <v>1172</v>
      </c>
      <c r="G493" s="292"/>
      <c r="H493" s="295">
        <v>815.374</v>
      </c>
      <c r="I493" s="296"/>
      <c r="J493" s="292"/>
      <c r="K493" s="292"/>
      <c r="L493" s="297"/>
      <c r="M493" s="298"/>
      <c r="N493" s="299"/>
      <c r="O493" s="299"/>
      <c r="P493" s="299"/>
      <c r="Q493" s="299"/>
      <c r="R493" s="299"/>
      <c r="S493" s="299"/>
      <c r="T493" s="300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T493" s="301" t="s">
        <v>225</v>
      </c>
      <c r="AU493" s="301" t="s">
        <v>85</v>
      </c>
      <c r="AV493" s="16" t="s">
        <v>169</v>
      </c>
      <c r="AW493" s="16" t="s">
        <v>32</v>
      </c>
      <c r="AX493" s="16" t="s">
        <v>76</v>
      </c>
      <c r="AY493" s="301" t="s">
        <v>156</v>
      </c>
    </row>
    <row r="494" spans="1:51" s="14" customFormat="1" ht="12">
      <c r="A494" s="14"/>
      <c r="B494" s="266"/>
      <c r="C494" s="267"/>
      <c r="D494" s="257" t="s">
        <v>225</v>
      </c>
      <c r="E494" s="268" t="s">
        <v>1</v>
      </c>
      <c r="F494" s="269" t="s">
        <v>1173</v>
      </c>
      <c r="G494" s="267"/>
      <c r="H494" s="270">
        <v>815.374</v>
      </c>
      <c r="I494" s="271"/>
      <c r="J494" s="267"/>
      <c r="K494" s="267"/>
      <c r="L494" s="272"/>
      <c r="M494" s="273"/>
      <c r="N494" s="274"/>
      <c r="O494" s="274"/>
      <c r="P494" s="274"/>
      <c r="Q494" s="274"/>
      <c r="R494" s="274"/>
      <c r="S494" s="274"/>
      <c r="T494" s="275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76" t="s">
        <v>225</v>
      </c>
      <c r="AU494" s="276" t="s">
        <v>85</v>
      </c>
      <c r="AV494" s="14" t="s">
        <v>85</v>
      </c>
      <c r="AW494" s="14" t="s">
        <v>32</v>
      </c>
      <c r="AX494" s="14" t="s">
        <v>76</v>
      </c>
      <c r="AY494" s="276" t="s">
        <v>156</v>
      </c>
    </row>
    <row r="495" spans="1:51" s="15" customFormat="1" ht="12">
      <c r="A495" s="15"/>
      <c r="B495" s="277"/>
      <c r="C495" s="278"/>
      <c r="D495" s="257" t="s">
        <v>225</v>
      </c>
      <c r="E495" s="279" t="s">
        <v>1</v>
      </c>
      <c r="F495" s="280" t="s">
        <v>228</v>
      </c>
      <c r="G495" s="278"/>
      <c r="H495" s="281">
        <v>1630.748</v>
      </c>
      <c r="I495" s="282"/>
      <c r="J495" s="278"/>
      <c r="K495" s="278"/>
      <c r="L495" s="283"/>
      <c r="M495" s="284"/>
      <c r="N495" s="285"/>
      <c r="O495" s="285"/>
      <c r="P495" s="285"/>
      <c r="Q495" s="285"/>
      <c r="R495" s="285"/>
      <c r="S495" s="285"/>
      <c r="T495" s="286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T495" s="287" t="s">
        <v>225</v>
      </c>
      <c r="AU495" s="287" t="s">
        <v>85</v>
      </c>
      <c r="AV495" s="15" t="s">
        <v>173</v>
      </c>
      <c r="AW495" s="15" t="s">
        <v>32</v>
      </c>
      <c r="AX495" s="15" t="s">
        <v>83</v>
      </c>
      <c r="AY495" s="287" t="s">
        <v>156</v>
      </c>
    </row>
    <row r="496" spans="1:65" s="2" customFormat="1" ht="24.15" customHeight="1">
      <c r="A496" s="39"/>
      <c r="B496" s="40"/>
      <c r="C496" s="245" t="s">
        <v>1174</v>
      </c>
      <c r="D496" s="245" t="s">
        <v>220</v>
      </c>
      <c r="E496" s="246" t="s">
        <v>1175</v>
      </c>
      <c r="F496" s="247" t="s">
        <v>1176</v>
      </c>
      <c r="G496" s="248" t="s">
        <v>237</v>
      </c>
      <c r="H496" s="249">
        <v>1663.363</v>
      </c>
      <c r="I496" s="250"/>
      <c r="J496" s="251">
        <f>ROUND(I496*H496,2)</f>
        <v>0</v>
      </c>
      <c r="K496" s="247" t="s">
        <v>1</v>
      </c>
      <c r="L496" s="252"/>
      <c r="M496" s="253" t="s">
        <v>1</v>
      </c>
      <c r="N496" s="254" t="s">
        <v>41</v>
      </c>
      <c r="O496" s="92"/>
      <c r="P496" s="236">
        <f>O496*H496</f>
        <v>0</v>
      </c>
      <c r="Q496" s="236">
        <v>0.008</v>
      </c>
      <c r="R496" s="236">
        <f>Q496*H496</f>
        <v>13.306904000000001</v>
      </c>
      <c r="S496" s="236">
        <v>0</v>
      </c>
      <c r="T496" s="237">
        <f>S496*H496</f>
        <v>0</v>
      </c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R496" s="238" t="s">
        <v>477</v>
      </c>
      <c r="AT496" s="238" t="s">
        <v>220</v>
      </c>
      <c r="AU496" s="238" t="s">
        <v>85</v>
      </c>
      <c r="AY496" s="18" t="s">
        <v>156</v>
      </c>
      <c r="BE496" s="239">
        <f>IF(N496="základní",J496,0)</f>
        <v>0</v>
      </c>
      <c r="BF496" s="239">
        <f>IF(N496="snížená",J496,0)</f>
        <v>0</v>
      </c>
      <c r="BG496" s="239">
        <f>IF(N496="zákl. přenesená",J496,0)</f>
        <v>0</v>
      </c>
      <c r="BH496" s="239">
        <f>IF(N496="sníž. přenesená",J496,0)</f>
        <v>0</v>
      </c>
      <c r="BI496" s="239">
        <f>IF(N496="nulová",J496,0)</f>
        <v>0</v>
      </c>
      <c r="BJ496" s="18" t="s">
        <v>83</v>
      </c>
      <c r="BK496" s="239">
        <f>ROUND(I496*H496,2)</f>
        <v>0</v>
      </c>
      <c r="BL496" s="18" t="s">
        <v>335</v>
      </c>
      <c r="BM496" s="238" t="s">
        <v>1177</v>
      </c>
    </row>
    <row r="497" spans="1:51" s="14" customFormat="1" ht="12">
      <c r="A497" s="14"/>
      <c r="B497" s="266"/>
      <c r="C497" s="267"/>
      <c r="D497" s="257" t="s">
        <v>225</v>
      </c>
      <c r="E497" s="268" t="s">
        <v>1</v>
      </c>
      <c r="F497" s="269" t="s">
        <v>1178</v>
      </c>
      <c r="G497" s="267"/>
      <c r="H497" s="270">
        <v>1663.363</v>
      </c>
      <c r="I497" s="271"/>
      <c r="J497" s="267"/>
      <c r="K497" s="267"/>
      <c r="L497" s="272"/>
      <c r="M497" s="273"/>
      <c r="N497" s="274"/>
      <c r="O497" s="274"/>
      <c r="P497" s="274"/>
      <c r="Q497" s="274"/>
      <c r="R497" s="274"/>
      <c r="S497" s="274"/>
      <c r="T497" s="275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76" t="s">
        <v>225</v>
      </c>
      <c r="AU497" s="276" t="s">
        <v>85</v>
      </c>
      <c r="AV497" s="14" t="s">
        <v>85</v>
      </c>
      <c r="AW497" s="14" t="s">
        <v>32</v>
      </c>
      <c r="AX497" s="14" t="s">
        <v>76</v>
      </c>
      <c r="AY497" s="276" t="s">
        <v>156</v>
      </c>
    </row>
    <row r="498" spans="1:51" s="15" customFormat="1" ht="12">
      <c r="A498" s="15"/>
      <c r="B498" s="277"/>
      <c r="C498" s="278"/>
      <c r="D498" s="257" t="s">
        <v>225</v>
      </c>
      <c r="E498" s="279" t="s">
        <v>1</v>
      </c>
      <c r="F498" s="280" t="s">
        <v>228</v>
      </c>
      <c r="G498" s="278"/>
      <c r="H498" s="281">
        <v>1663.363</v>
      </c>
      <c r="I498" s="282"/>
      <c r="J498" s="278"/>
      <c r="K498" s="278"/>
      <c r="L498" s="283"/>
      <c r="M498" s="284"/>
      <c r="N498" s="285"/>
      <c r="O498" s="285"/>
      <c r="P498" s="285"/>
      <c r="Q498" s="285"/>
      <c r="R498" s="285"/>
      <c r="S498" s="285"/>
      <c r="T498" s="286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T498" s="287" t="s">
        <v>225</v>
      </c>
      <c r="AU498" s="287" t="s">
        <v>85</v>
      </c>
      <c r="AV498" s="15" t="s">
        <v>173</v>
      </c>
      <c r="AW498" s="15" t="s">
        <v>32</v>
      </c>
      <c r="AX498" s="15" t="s">
        <v>83</v>
      </c>
      <c r="AY498" s="287" t="s">
        <v>156</v>
      </c>
    </row>
    <row r="499" spans="1:65" s="2" customFormat="1" ht="21.75" customHeight="1">
      <c r="A499" s="39"/>
      <c r="B499" s="40"/>
      <c r="C499" s="227" t="s">
        <v>1179</v>
      </c>
      <c r="D499" s="227" t="s">
        <v>159</v>
      </c>
      <c r="E499" s="228" t="s">
        <v>1164</v>
      </c>
      <c r="F499" s="229" t="s">
        <v>1165</v>
      </c>
      <c r="G499" s="230" t="s">
        <v>237</v>
      </c>
      <c r="H499" s="231">
        <v>46</v>
      </c>
      <c r="I499" s="232"/>
      <c r="J499" s="233">
        <f>ROUND(I499*H499,2)</f>
        <v>0</v>
      </c>
      <c r="K499" s="229" t="s">
        <v>218</v>
      </c>
      <c r="L499" s="45"/>
      <c r="M499" s="234" t="s">
        <v>1</v>
      </c>
      <c r="N499" s="235" t="s">
        <v>41</v>
      </c>
      <c r="O499" s="92"/>
      <c r="P499" s="236">
        <f>O499*H499</f>
        <v>0</v>
      </c>
      <c r="Q499" s="236">
        <v>0</v>
      </c>
      <c r="R499" s="236">
        <f>Q499*H499</f>
        <v>0</v>
      </c>
      <c r="S499" s="236">
        <v>0</v>
      </c>
      <c r="T499" s="237">
        <f>S499*H499</f>
        <v>0</v>
      </c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R499" s="238" t="s">
        <v>335</v>
      </c>
      <c r="AT499" s="238" t="s">
        <v>159</v>
      </c>
      <c r="AU499" s="238" t="s">
        <v>85</v>
      </c>
      <c r="AY499" s="18" t="s">
        <v>156</v>
      </c>
      <c r="BE499" s="239">
        <f>IF(N499="základní",J499,0)</f>
        <v>0</v>
      </c>
      <c r="BF499" s="239">
        <f>IF(N499="snížená",J499,0)</f>
        <v>0</v>
      </c>
      <c r="BG499" s="239">
        <f>IF(N499="zákl. přenesená",J499,0)</f>
        <v>0</v>
      </c>
      <c r="BH499" s="239">
        <f>IF(N499="sníž. přenesená",J499,0)</f>
        <v>0</v>
      </c>
      <c r="BI499" s="239">
        <f>IF(N499="nulová",J499,0)</f>
        <v>0</v>
      </c>
      <c r="BJ499" s="18" t="s">
        <v>83</v>
      </c>
      <c r="BK499" s="239">
        <f>ROUND(I499*H499,2)</f>
        <v>0</v>
      </c>
      <c r="BL499" s="18" t="s">
        <v>335</v>
      </c>
      <c r="BM499" s="238" t="s">
        <v>1180</v>
      </c>
    </row>
    <row r="500" spans="1:51" s="13" customFormat="1" ht="12">
      <c r="A500" s="13"/>
      <c r="B500" s="255"/>
      <c r="C500" s="256"/>
      <c r="D500" s="257" t="s">
        <v>225</v>
      </c>
      <c r="E500" s="258" t="s">
        <v>1</v>
      </c>
      <c r="F500" s="259" t="s">
        <v>1181</v>
      </c>
      <c r="G500" s="256"/>
      <c r="H500" s="258" t="s">
        <v>1</v>
      </c>
      <c r="I500" s="260"/>
      <c r="J500" s="256"/>
      <c r="K500" s="256"/>
      <c r="L500" s="261"/>
      <c r="M500" s="262"/>
      <c r="N500" s="263"/>
      <c r="O500" s="263"/>
      <c r="P500" s="263"/>
      <c r="Q500" s="263"/>
      <c r="R500" s="263"/>
      <c r="S500" s="263"/>
      <c r="T500" s="264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65" t="s">
        <v>225</v>
      </c>
      <c r="AU500" s="265" t="s">
        <v>85</v>
      </c>
      <c r="AV500" s="13" t="s">
        <v>83</v>
      </c>
      <c r="AW500" s="13" t="s">
        <v>32</v>
      </c>
      <c r="AX500" s="13" t="s">
        <v>76</v>
      </c>
      <c r="AY500" s="265" t="s">
        <v>156</v>
      </c>
    </row>
    <row r="501" spans="1:51" s="14" customFormat="1" ht="12">
      <c r="A501" s="14"/>
      <c r="B501" s="266"/>
      <c r="C501" s="267"/>
      <c r="D501" s="257" t="s">
        <v>225</v>
      </c>
      <c r="E501" s="268" t="s">
        <v>1</v>
      </c>
      <c r="F501" s="269" t="s">
        <v>569</v>
      </c>
      <c r="G501" s="267"/>
      <c r="H501" s="270">
        <v>46</v>
      </c>
      <c r="I501" s="271"/>
      <c r="J501" s="267"/>
      <c r="K501" s="267"/>
      <c r="L501" s="272"/>
      <c r="M501" s="273"/>
      <c r="N501" s="274"/>
      <c r="O501" s="274"/>
      <c r="P501" s="274"/>
      <c r="Q501" s="274"/>
      <c r="R501" s="274"/>
      <c r="S501" s="274"/>
      <c r="T501" s="275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76" t="s">
        <v>225</v>
      </c>
      <c r="AU501" s="276" t="s">
        <v>85</v>
      </c>
      <c r="AV501" s="14" t="s">
        <v>85</v>
      </c>
      <c r="AW501" s="14" t="s">
        <v>32</v>
      </c>
      <c r="AX501" s="14" t="s">
        <v>76</v>
      </c>
      <c r="AY501" s="276" t="s">
        <v>156</v>
      </c>
    </row>
    <row r="502" spans="1:51" s="15" customFormat="1" ht="12">
      <c r="A502" s="15"/>
      <c r="B502" s="277"/>
      <c r="C502" s="278"/>
      <c r="D502" s="257" t="s">
        <v>225</v>
      </c>
      <c r="E502" s="279" t="s">
        <v>1</v>
      </c>
      <c r="F502" s="280" t="s">
        <v>228</v>
      </c>
      <c r="G502" s="278"/>
      <c r="H502" s="281">
        <v>46</v>
      </c>
      <c r="I502" s="282"/>
      <c r="J502" s="278"/>
      <c r="K502" s="278"/>
      <c r="L502" s="283"/>
      <c r="M502" s="284"/>
      <c r="N502" s="285"/>
      <c r="O502" s="285"/>
      <c r="P502" s="285"/>
      <c r="Q502" s="285"/>
      <c r="R502" s="285"/>
      <c r="S502" s="285"/>
      <c r="T502" s="286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T502" s="287" t="s">
        <v>225</v>
      </c>
      <c r="AU502" s="287" t="s">
        <v>85</v>
      </c>
      <c r="AV502" s="15" t="s">
        <v>173</v>
      </c>
      <c r="AW502" s="15" t="s">
        <v>32</v>
      </c>
      <c r="AX502" s="15" t="s">
        <v>83</v>
      </c>
      <c r="AY502" s="287" t="s">
        <v>156</v>
      </c>
    </row>
    <row r="503" spans="1:65" s="2" customFormat="1" ht="24.15" customHeight="1">
      <c r="A503" s="39"/>
      <c r="B503" s="40"/>
      <c r="C503" s="245" t="s">
        <v>1182</v>
      </c>
      <c r="D503" s="245" t="s">
        <v>220</v>
      </c>
      <c r="E503" s="246" t="s">
        <v>1183</v>
      </c>
      <c r="F503" s="247" t="s">
        <v>1184</v>
      </c>
      <c r="G503" s="248" t="s">
        <v>237</v>
      </c>
      <c r="H503" s="249">
        <v>46.92</v>
      </c>
      <c r="I503" s="250"/>
      <c r="J503" s="251">
        <f>ROUND(I503*H503,2)</f>
        <v>0</v>
      </c>
      <c r="K503" s="247" t="s">
        <v>218</v>
      </c>
      <c r="L503" s="252"/>
      <c r="M503" s="253" t="s">
        <v>1</v>
      </c>
      <c r="N503" s="254" t="s">
        <v>41</v>
      </c>
      <c r="O503" s="92"/>
      <c r="P503" s="236">
        <f>O503*H503</f>
        <v>0</v>
      </c>
      <c r="Q503" s="236">
        <v>0</v>
      </c>
      <c r="R503" s="236">
        <f>Q503*H503</f>
        <v>0</v>
      </c>
      <c r="S503" s="236">
        <v>0</v>
      </c>
      <c r="T503" s="237">
        <f>S503*H503</f>
        <v>0</v>
      </c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R503" s="238" t="s">
        <v>477</v>
      </c>
      <c r="AT503" s="238" t="s">
        <v>220</v>
      </c>
      <c r="AU503" s="238" t="s">
        <v>85</v>
      </c>
      <c r="AY503" s="18" t="s">
        <v>156</v>
      </c>
      <c r="BE503" s="239">
        <f>IF(N503="základní",J503,0)</f>
        <v>0</v>
      </c>
      <c r="BF503" s="239">
        <f>IF(N503="snížená",J503,0)</f>
        <v>0</v>
      </c>
      <c r="BG503" s="239">
        <f>IF(N503="zákl. přenesená",J503,0)</f>
        <v>0</v>
      </c>
      <c r="BH503" s="239">
        <f>IF(N503="sníž. přenesená",J503,0)</f>
        <v>0</v>
      </c>
      <c r="BI503" s="239">
        <f>IF(N503="nulová",J503,0)</f>
        <v>0</v>
      </c>
      <c r="BJ503" s="18" t="s">
        <v>83</v>
      </c>
      <c r="BK503" s="239">
        <f>ROUND(I503*H503,2)</f>
        <v>0</v>
      </c>
      <c r="BL503" s="18" t="s">
        <v>335</v>
      </c>
      <c r="BM503" s="238" t="s">
        <v>1185</v>
      </c>
    </row>
    <row r="504" spans="1:51" s="14" customFormat="1" ht="12">
      <c r="A504" s="14"/>
      <c r="B504" s="266"/>
      <c r="C504" s="267"/>
      <c r="D504" s="257" t="s">
        <v>225</v>
      </c>
      <c r="E504" s="268" t="s">
        <v>1</v>
      </c>
      <c r="F504" s="269" t="s">
        <v>1186</v>
      </c>
      <c r="G504" s="267"/>
      <c r="H504" s="270">
        <v>46.92</v>
      </c>
      <c r="I504" s="271"/>
      <c r="J504" s="267"/>
      <c r="K504" s="267"/>
      <c r="L504" s="272"/>
      <c r="M504" s="273"/>
      <c r="N504" s="274"/>
      <c r="O504" s="274"/>
      <c r="P504" s="274"/>
      <c r="Q504" s="274"/>
      <c r="R504" s="274"/>
      <c r="S504" s="274"/>
      <c r="T504" s="275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76" t="s">
        <v>225</v>
      </c>
      <c r="AU504" s="276" t="s">
        <v>85</v>
      </c>
      <c r="AV504" s="14" t="s">
        <v>85</v>
      </c>
      <c r="AW504" s="14" t="s">
        <v>32</v>
      </c>
      <c r="AX504" s="14" t="s">
        <v>83</v>
      </c>
      <c r="AY504" s="276" t="s">
        <v>156</v>
      </c>
    </row>
    <row r="505" spans="1:65" s="2" customFormat="1" ht="21.75" customHeight="1">
      <c r="A505" s="39"/>
      <c r="B505" s="40"/>
      <c r="C505" s="227" t="s">
        <v>1187</v>
      </c>
      <c r="D505" s="227" t="s">
        <v>159</v>
      </c>
      <c r="E505" s="228" t="s">
        <v>1188</v>
      </c>
      <c r="F505" s="229" t="s">
        <v>1189</v>
      </c>
      <c r="G505" s="230" t="s">
        <v>237</v>
      </c>
      <c r="H505" s="231">
        <v>4.795</v>
      </c>
      <c r="I505" s="232"/>
      <c r="J505" s="233">
        <f>ROUND(I505*H505,2)</f>
        <v>0</v>
      </c>
      <c r="K505" s="229" t="s">
        <v>218</v>
      </c>
      <c r="L505" s="45"/>
      <c r="M505" s="234" t="s">
        <v>1</v>
      </c>
      <c r="N505" s="235" t="s">
        <v>41</v>
      </c>
      <c r="O505" s="92"/>
      <c r="P505" s="236">
        <f>O505*H505</f>
        <v>0</v>
      </c>
      <c r="Q505" s="236">
        <v>0.01255</v>
      </c>
      <c r="R505" s="236">
        <f>Q505*H505</f>
        <v>0.06017725</v>
      </c>
      <c r="S505" s="236">
        <v>0</v>
      </c>
      <c r="T505" s="237">
        <f>S505*H505</f>
        <v>0</v>
      </c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R505" s="238" t="s">
        <v>335</v>
      </c>
      <c r="AT505" s="238" t="s">
        <v>159</v>
      </c>
      <c r="AU505" s="238" t="s">
        <v>85</v>
      </c>
      <c r="AY505" s="18" t="s">
        <v>156</v>
      </c>
      <c r="BE505" s="239">
        <f>IF(N505="základní",J505,0)</f>
        <v>0</v>
      </c>
      <c r="BF505" s="239">
        <f>IF(N505="snížená",J505,0)</f>
        <v>0</v>
      </c>
      <c r="BG505" s="239">
        <f>IF(N505="zákl. přenesená",J505,0)</f>
        <v>0</v>
      </c>
      <c r="BH505" s="239">
        <f>IF(N505="sníž. přenesená",J505,0)</f>
        <v>0</v>
      </c>
      <c r="BI505" s="239">
        <f>IF(N505="nulová",J505,0)</f>
        <v>0</v>
      </c>
      <c r="BJ505" s="18" t="s">
        <v>83</v>
      </c>
      <c r="BK505" s="239">
        <f>ROUND(I505*H505,2)</f>
        <v>0</v>
      </c>
      <c r="BL505" s="18" t="s">
        <v>335</v>
      </c>
      <c r="BM505" s="238" t="s">
        <v>1190</v>
      </c>
    </row>
    <row r="506" spans="1:51" s="13" customFormat="1" ht="12">
      <c r="A506" s="13"/>
      <c r="B506" s="255"/>
      <c r="C506" s="256"/>
      <c r="D506" s="257" t="s">
        <v>225</v>
      </c>
      <c r="E506" s="258" t="s">
        <v>1</v>
      </c>
      <c r="F506" s="259" t="s">
        <v>278</v>
      </c>
      <c r="G506" s="256"/>
      <c r="H506" s="258" t="s">
        <v>1</v>
      </c>
      <c r="I506" s="260"/>
      <c r="J506" s="256"/>
      <c r="K506" s="256"/>
      <c r="L506" s="261"/>
      <c r="M506" s="262"/>
      <c r="N506" s="263"/>
      <c r="O506" s="263"/>
      <c r="P506" s="263"/>
      <c r="Q506" s="263"/>
      <c r="R506" s="263"/>
      <c r="S506" s="263"/>
      <c r="T506" s="264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65" t="s">
        <v>225</v>
      </c>
      <c r="AU506" s="265" t="s">
        <v>85</v>
      </c>
      <c r="AV506" s="13" t="s">
        <v>83</v>
      </c>
      <c r="AW506" s="13" t="s">
        <v>32</v>
      </c>
      <c r="AX506" s="13" t="s">
        <v>76</v>
      </c>
      <c r="AY506" s="265" t="s">
        <v>156</v>
      </c>
    </row>
    <row r="507" spans="1:51" s="14" customFormat="1" ht="12">
      <c r="A507" s="14"/>
      <c r="B507" s="266"/>
      <c r="C507" s="267"/>
      <c r="D507" s="257" t="s">
        <v>225</v>
      </c>
      <c r="E507" s="268" t="s">
        <v>1</v>
      </c>
      <c r="F507" s="269" t="s">
        <v>1191</v>
      </c>
      <c r="G507" s="267"/>
      <c r="H507" s="270">
        <v>4.795</v>
      </c>
      <c r="I507" s="271"/>
      <c r="J507" s="267"/>
      <c r="K507" s="267"/>
      <c r="L507" s="272"/>
      <c r="M507" s="273"/>
      <c r="N507" s="274"/>
      <c r="O507" s="274"/>
      <c r="P507" s="274"/>
      <c r="Q507" s="274"/>
      <c r="R507" s="274"/>
      <c r="S507" s="274"/>
      <c r="T507" s="275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76" t="s">
        <v>225</v>
      </c>
      <c r="AU507" s="276" t="s">
        <v>85</v>
      </c>
      <c r="AV507" s="14" t="s">
        <v>85</v>
      </c>
      <c r="AW507" s="14" t="s">
        <v>32</v>
      </c>
      <c r="AX507" s="14" t="s">
        <v>76</v>
      </c>
      <c r="AY507" s="276" t="s">
        <v>156</v>
      </c>
    </row>
    <row r="508" spans="1:51" s="15" customFormat="1" ht="12">
      <c r="A508" s="15"/>
      <c r="B508" s="277"/>
      <c r="C508" s="278"/>
      <c r="D508" s="257" t="s">
        <v>225</v>
      </c>
      <c r="E508" s="279" t="s">
        <v>1</v>
      </c>
      <c r="F508" s="280" t="s">
        <v>228</v>
      </c>
      <c r="G508" s="278"/>
      <c r="H508" s="281">
        <v>4.795</v>
      </c>
      <c r="I508" s="282"/>
      <c r="J508" s="278"/>
      <c r="K508" s="278"/>
      <c r="L508" s="283"/>
      <c r="M508" s="284"/>
      <c r="N508" s="285"/>
      <c r="O508" s="285"/>
      <c r="P508" s="285"/>
      <c r="Q508" s="285"/>
      <c r="R508" s="285"/>
      <c r="S508" s="285"/>
      <c r="T508" s="286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T508" s="287" t="s">
        <v>225</v>
      </c>
      <c r="AU508" s="287" t="s">
        <v>85</v>
      </c>
      <c r="AV508" s="15" t="s">
        <v>173</v>
      </c>
      <c r="AW508" s="15" t="s">
        <v>32</v>
      </c>
      <c r="AX508" s="15" t="s">
        <v>83</v>
      </c>
      <c r="AY508" s="287" t="s">
        <v>156</v>
      </c>
    </row>
    <row r="509" spans="1:65" s="2" customFormat="1" ht="16.5" customHeight="1">
      <c r="A509" s="39"/>
      <c r="B509" s="40"/>
      <c r="C509" s="227" t="s">
        <v>1192</v>
      </c>
      <c r="D509" s="227" t="s">
        <v>159</v>
      </c>
      <c r="E509" s="228" t="s">
        <v>1193</v>
      </c>
      <c r="F509" s="229" t="s">
        <v>1194</v>
      </c>
      <c r="G509" s="230" t="s">
        <v>217</v>
      </c>
      <c r="H509" s="231">
        <v>2</v>
      </c>
      <c r="I509" s="232"/>
      <c r="J509" s="233">
        <f>ROUND(I509*H509,2)</f>
        <v>0</v>
      </c>
      <c r="K509" s="229" t="s">
        <v>218</v>
      </c>
      <c r="L509" s="45"/>
      <c r="M509" s="234" t="s">
        <v>1</v>
      </c>
      <c r="N509" s="235" t="s">
        <v>41</v>
      </c>
      <c r="O509" s="92"/>
      <c r="P509" s="236">
        <f>O509*H509</f>
        <v>0</v>
      </c>
      <c r="Q509" s="236">
        <v>0.00022</v>
      </c>
      <c r="R509" s="236">
        <f>Q509*H509</f>
        <v>0.00044</v>
      </c>
      <c r="S509" s="236">
        <v>0</v>
      </c>
      <c r="T509" s="237">
        <f>S509*H509</f>
        <v>0</v>
      </c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R509" s="238" t="s">
        <v>335</v>
      </c>
      <c r="AT509" s="238" t="s">
        <v>159</v>
      </c>
      <c r="AU509" s="238" t="s">
        <v>85</v>
      </c>
      <c r="AY509" s="18" t="s">
        <v>156</v>
      </c>
      <c r="BE509" s="239">
        <f>IF(N509="základní",J509,0)</f>
        <v>0</v>
      </c>
      <c r="BF509" s="239">
        <f>IF(N509="snížená",J509,0)</f>
        <v>0</v>
      </c>
      <c r="BG509" s="239">
        <f>IF(N509="zákl. přenesená",J509,0)</f>
        <v>0</v>
      </c>
      <c r="BH509" s="239">
        <f>IF(N509="sníž. přenesená",J509,0)</f>
        <v>0</v>
      </c>
      <c r="BI509" s="239">
        <f>IF(N509="nulová",J509,0)</f>
        <v>0</v>
      </c>
      <c r="BJ509" s="18" t="s">
        <v>83</v>
      </c>
      <c r="BK509" s="239">
        <f>ROUND(I509*H509,2)</f>
        <v>0</v>
      </c>
      <c r="BL509" s="18" t="s">
        <v>335</v>
      </c>
      <c r="BM509" s="238" t="s">
        <v>1195</v>
      </c>
    </row>
    <row r="510" spans="1:65" s="2" customFormat="1" ht="37.8" customHeight="1">
      <c r="A510" s="39"/>
      <c r="B510" s="40"/>
      <c r="C510" s="245" t="s">
        <v>781</v>
      </c>
      <c r="D510" s="245" t="s">
        <v>220</v>
      </c>
      <c r="E510" s="246" t="s">
        <v>1196</v>
      </c>
      <c r="F510" s="247" t="s">
        <v>1197</v>
      </c>
      <c r="G510" s="248" t="s">
        <v>217</v>
      </c>
      <c r="H510" s="249">
        <v>2</v>
      </c>
      <c r="I510" s="250"/>
      <c r="J510" s="251">
        <f>ROUND(I510*H510,2)</f>
        <v>0</v>
      </c>
      <c r="K510" s="247" t="s">
        <v>1</v>
      </c>
      <c r="L510" s="252"/>
      <c r="M510" s="253" t="s">
        <v>1</v>
      </c>
      <c r="N510" s="254" t="s">
        <v>41</v>
      </c>
      <c r="O510" s="92"/>
      <c r="P510" s="236">
        <f>O510*H510</f>
        <v>0</v>
      </c>
      <c r="Q510" s="236">
        <v>0.01553</v>
      </c>
      <c r="R510" s="236">
        <f>Q510*H510</f>
        <v>0.03106</v>
      </c>
      <c r="S510" s="236">
        <v>0</v>
      </c>
      <c r="T510" s="237">
        <f>S510*H510</f>
        <v>0</v>
      </c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R510" s="238" t="s">
        <v>477</v>
      </c>
      <c r="AT510" s="238" t="s">
        <v>220</v>
      </c>
      <c r="AU510" s="238" t="s">
        <v>85</v>
      </c>
      <c r="AY510" s="18" t="s">
        <v>156</v>
      </c>
      <c r="BE510" s="239">
        <f>IF(N510="základní",J510,0)</f>
        <v>0</v>
      </c>
      <c r="BF510" s="239">
        <f>IF(N510="snížená",J510,0)</f>
        <v>0</v>
      </c>
      <c r="BG510" s="239">
        <f>IF(N510="zákl. přenesená",J510,0)</f>
        <v>0</v>
      </c>
      <c r="BH510" s="239">
        <f>IF(N510="sníž. přenesená",J510,0)</f>
        <v>0</v>
      </c>
      <c r="BI510" s="239">
        <f>IF(N510="nulová",J510,0)</f>
        <v>0</v>
      </c>
      <c r="BJ510" s="18" t="s">
        <v>83</v>
      </c>
      <c r="BK510" s="239">
        <f>ROUND(I510*H510,2)</f>
        <v>0</v>
      </c>
      <c r="BL510" s="18" t="s">
        <v>335</v>
      </c>
      <c r="BM510" s="238" t="s">
        <v>1198</v>
      </c>
    </row>
    <row r="511" spans="1:65" s="2" customFormat="1" ht="24.15" customHeight="1">
      <c r="A511" s="39"/>
      <c r="B511" s="40"/>
      <c r="C511" s="227" t="s">
        <v>1199</v>
      </c>
      <c r="D511" s="227" t="s">
        <v>159</v>
      </c>
      <c r="E511" s="228" t="s">
        <v>1200</v>
      </c>
      <c r="F511" s="229" t="s">
        <v>1201</v>
      </c>
      <c r="G511" s="230" t="s">
        <v>414</v>
      </c>
      <c r="H511" s="231">
        <v>22.933</v>
      </c>
      <c r="I511" s="232"/>
      <c r="J511" s="233">
        <f>ROUND(I511*H511,2)</f>
        <v>0</v>
      </c>
      <c r="K511" s="229" t="s">
        <v>218</v>
      </c>
      <c r="L511" s="45"/>
      <c r="M511" s="234" t="s">
        <v>1</v>
      </c>
      <c r="N511" s="235" t="s">
        <v>41</v>
      </c>
      <c r="O511" s="92"/>
      <c r="P511" s="236">
        <f>O511*H511</f>
        <v>0</v>
      </c>
      <c r="Q511" s="236">
        <v>0</v>
      </c>
      <c r="R511" s="236">
        <f>Q511*H511</f>
        <v>0</v>
      </c>
      <c r="S511" s="236">
        <v>0</v>
      </c>
      <c r="T511" s="237">
        <f>S511*H511</f>
        <v>0</v>
      </c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R511" s="238" t="s">
        <v>335</v>
      </c>
      <c r="AT511" s="238" t="s">
        <v>159</v>
      </c>
      <c r="AU511" s="238" t="s">
        <v>85</v>
      </c>
      <c r="AY511" s="18" t="s">
        <v>156</v>
      </c>
      <c r="BE511" s="239">
        <f>IF(N511="základní",J511,0)</f>
        <v>0</v>
      </c>
      <c r="BF511" s="239">
        <f>IF(N511="snížená",J511,0)</f>
        <v>0</v>
      </c>
      <c r="BG511" s="239">
        <f>IF(N511="zákl. přenesená",J511,0)</f>
        <v>0</v>
      </c>
      <c r="BH511" s="239">
        <f>IF(N511="sníž. přenesená",J511,0)</f>
        <v>0</v>
      </c>
      <c r="BI511" s="239">
        <f>IF(N511="nulová",J511,0)</f>
        <v>0</v>
      </c>
      <c r="BJ511" s="18" t="s">
        <v>83</v>
      </c>
      <c r="BK511" s="239">
        <f>ROUND(I511*H511,2)</f>
        <v>0</v>
      </c>
      <c r="BL511" s="18" t="s">
        <v>335</v>
      </c>
      <c r="BM511" s="238" t="s">
        <v>1202</v>
      </c>
    </row>
    <row r="512" spans="1:63" s="12" customFormat="1" ht="22.8" customHeight="1">
      <c r="A512" s="12"/>
      <c r="B512" s="211"/>
      <c r="C512" s="212"/>
      <c r="D512" s="213" t="s">
        <v>75</v>
      </c>
      <c r="E512" s="225" t="s">
        <v>529</v>
      </c>
      <c r="F512" s="225" t="s">
        <v>530</v>
      </c>
      <c r="G512" s="212"/>
      <c r="H512" s="212"/>
      <c r="I512" s="215"/>
      <c r="J512" s="226">
        <f>BK512</f>
        <v>0</v>
      </c>
      <c r="K512" s="212"/>
      <c r="L512" s="217"/>
      <c r="M512" s="218"/>
      <c r="N512" s="219"/>
      <c r="O512" s="219"/>
      <c r="P512" s="220">
        <f>SUM(P513:P523)</f>
        <v>0</v>
      </c>
      <c r="Q512" s="219"/>
      <c r="R512" s="220">
        <f>SUM(R513:R523)</f>
        <v>0.18358</v>
      </c>
      <c r="S512" s="219"/>
      <c r="T512" s="221">
        <f>SUM(T513:T523)</f>
        <v>0</v>
      </c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R512" s="222" t="s">
        <v>85</v>
      </c>
      <c r="AT512" s="223" t="s">
        <v>75</v>
      </c>
      <c r="AU512" s="223" t="s">
        <v>83</v>
      </c>
      <c r="AY512" s="222" t="s">
        <v>156</v>
      </c>
      <c r="BK512" s="224">
        <f>SUM(BK513:BK523)</f>
        <v>0</v>
      </c>
    </row>
    <row r="513" spans="1:65" s="2" customFormat="1" ht="16.5" customHeight="1">
      <c r="A513" s="39"/>
      <c r="B513" s="40"/>
      <c r="C513" s="227" t="s">
        <v>1203</v>
      </c>
      <c r="D513" s="227" t="s">
        <v>159</v>
      </c>
      <c r="E513" s="228" t="s">
        <v>1204</v>
      </c>
      <c r="F513" s="229" t="s">
        <v>1205</v>
      </c>
      <c r="G513" s="230" t="s">
        <v>217</v>
      </c>
      <c r="H513" s="231">
        <v>2</v>
      </c>
      <c r="I513" s="232"/>
      <c r="J513" s="233">
        <f>ROUND(I513*H513,2)</f>
        <v>0</v>
      </c>
      <c r="K513" s="229" t="s">
        <v>218</v>
      </c>
      <c r="L513" s="45"/>
      <c r="M513" s="234" t="s">
        <v>1</v>
      </c>
      <c r="N513" s="235" t="s">
        <v>41</v>
      </c>
      <c r="O513" s="92"/>
      <c r="P513" s="236">
        <f>O513*H513</f>
        <v>0</v>
      </c>
      <c r="Q513" s="236">
        <v>0.00044</v>
      </c>
      <c r="R513" s="236">
        <f>Q513*H513</f>
        <v>0.00088</v>
      </c>
      <c r="S513" s="236">
        <v>0</v>
      </c>
      <c r="T513" s="237">
        <f>S513*H513</f>
        <v>0</v>
      </c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R513" s="238" t="s">
        <v>335</v>
      </c>
      <c r="AT513" s="238" t="s">
        <v>159</v>
      </c>
      <c r="AU513" s="238" t="s">
        <v>85</v>
      </c>
      <c r="AY513" s="18" t="s">
        <v>156</v>
      </c>
      <c r="BE513" s="239">
        <f>IF(N513="základní",J513,0)</f>
        <v>0</v>
      </c>
      <c r="BF513" s="239">
        <f>IF(N513="snížená",J513,0)</f>
        <v>0</v>
      </c>
      <c r="BG513" s="239">
        <f>IF(N513="zákl. přenesená",J513,0)</f>
        <v>0</v>
      </c>
      <c r="BH513" s="239">
        <f>IF(N513="sníž. přenesená",J513,0)</f>
        <v>0</v>
      </c>
      <c r="BI513" s="239">
        <f>IF(N513="nulová",J513,0)</f>
        <v>0</v>
      </c>
      <c r="BJ513" s="18" t="s">
        <v>83</v>
      </c>
      <c r="BK513" s="239">
        <f>ROUND(I513*H513,2)</f>
        <v>0</v>
      </c>
      <c r="BL513" s="18" t="s">
        <v>335</v>
      </c>
      <c r="BM513" s="238" t="s">
        <v>1206</v>
      </c>
    </row>
    <row r="514" spans="1:65" s="2" customFormat="1" ht="24.15" customHeight="1">
      <c r="A514" s="39"/>
      <c r="B514" s="40"/>
      <c r="C514" s="245" t="s">
        <v>1207</v>
      </c>
      <c r="D514" s="245" t="s">
        <v>220</v>
      </c>
      <c r="E514" s="246" t="s">
        <v>1208</v>
      </c>
      <c r="F514" s="247" t="s">
        <v>1209</v>
      </c>
      <c r="G514" s="248" t="s">
        <v>217</v>
      </c>
      <c r="H514" s="249">
        <v>2</v>
      </c>
      <c r="I514" s="250"/>
      <c r="J514" s="251">
        <f>ROUND(I514*H514,2)</f>
        <v>0</v>
      </c>
      <c r="K514" s="247" t="s">
        <v>1</v>
      </c>
      <c r="L514" s="252"/>
      <c r="M514" s="253" t="s">
        <v>1</v>
      </c>
      <c r="N514" s="254" t="s">
        <v>41</v>
      </c>
      <c r="O514" s="92"/>
      <c r="P514" s="236">
        <f>O514*H514</f>
        <v>0</v>
      </c>
      <c r="Q514" s="236">
        <v>0.047</v>
      </c>
      <c r="R514" s="236">
        <f>Q514*H514</f>
        <v>0.094</v>
      </c>
      <c r="S514" s="236">
        <v>0</v>
      </c>
      <c r="T514" s="237">
        <f>S514*H514</f>
        <v>0</v>
      </c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R514" s="238" t="s">
        <v>477</v>
      </c>
      <c r="AT514" s="238" t="s">
        <v>220</v>
      </c>
      <c r="AU514" s="238" t="s">
        <v>85</v>
      </c>
      <c r="AY514" s="18" t="s">
        <v>156</v>
      </c>
      <c r="BE514" s="239">
        <f>IF(N514="základní",J514,0)</f>
        <v>0</v>
      </c>
      <c r="BF514" s="239">
        <f>IF(N514="snížená",J514,0)</f>
        <v>0</v>
      </c>
      <c r="BG514" s="239">
        <f>IF(N514="zákl. přenesená",J514,0)</f>
        <v>0</v>
      </c>
      <c r="BH514" s="239">
        <f>IF(N514="sníž. přenesená",J514,0)</f>
        <v>0</v>
      </c>
      <c r="BI514" s="239">
        <f>IF(N514="nulová",J514,0)</f>
        <v>0</v>
      </c>
      <c r="BJ514" s="18" t="s">
        <v>83</v>
      </c>
      <c r="BK514" s="239">
        <f>ROUND(I514*H514,2)</f>
        <v>0</v>
      </c>
      <c r="BL514" s="18" t="s">
        <v>335</v>
      </c>
      <c r="BM514" s="238" t="s">
        <v>1210</v>
      </c>
    </row>
    <row r="515" spans="1:65" s="2" customFormat="1" ht="24.15" customHeight="1">
      <c r="A515" s="39"/>
      <c r="B515" s="40"/>
      <c r="C515" s="227" t="s">
        <v>1211</v>
      </c>
      <c r="D515" s="227" t="s">
        <v>159</v>
      </c>
      <c r="E515" s="228" t="s">
        <v>1212</v>
      </c>
      <c r="F515" s="229" t="s">
        <v>1213</v>
      </c>
      <c r="G515" s="230" t="s">
        <v>217</v>
      </c>
      <c r="H515" s="231">
        <v>2</v>
      </c>
      <c r="I515" s="232"/>
      <c r="J515" s="233">
        <f>ROUND(I515*H515,2)</f>
        <v>0</v>
      </c>
      <c r="K515" s="229" t="s">
        <v>218</v>
      </c>
      <c r="L515" s="45"/>
      <c r="M515" s="234" t="s">
        <v>1</v>
      </c>
      <c r="N515" s="235" t="s">
        <v>41</v>
      </c>
      <c r="O515" s="92"/>
      <c r="P515" s="236">
        <f>O515*H515</f>
        <v>0</v>
      </c>
      <c r="Q515" s="236">
        <v>0</v>
      </c>
      <c r="R515" s="236">
        <f>Q515*H515</f>
        <v>0</v>
      </c>
      <c r="S515" s="236">
        <v>0</v>
      </c>
      <c r="T515" s="237">
        <f>S515*H515</f>
        <v>0</v>
      </c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R515" s="238" t="s">
        <v>335</v>
      </c>
      <c r="AT515" s="238" t="s">
        <v>159</v>
      </c>
      <c r="AU515" s="238" t="s">
        <v>85</v>
      </c>
      <c r="AY515" s="18" t="s">
        <v>156</v>
      </c>
      <c r="BE515" s="239">
        <f>IF(N515="základní",J515,0)</f>
        <v>0</v>
      </c>
      <c r="BF515" s="239">
        <f>IF(N515="snížená",J515,0)</f>
        <v>0</v>
      </c>
      <c r="BG515" s="239">
        <f>IF(N515="zákl. přenesená",J515,0)</f>
        <v>0</v>
      </c>
      <c r="BH515" s="239">
        <f>IF(N515="sníž. přenesená",J515,0)</f>
        <v>0</v>
      </c>
      <c r="BI515" s="239">
        <f>IF(N515="nulová",J515,0)</f>
        <v>0</v>
      </c>
      <c r="BJ515" s="18" t="s">
        <v>83</v>
      </c>
      <c r="BK515" s="239">
        <f>ROUND(I515*H515,2)</f>
        <v>0</v>
      </c>
      <c r="BL515" s="18" t="s">
        <v>335</v>
      </c>
      <c r="BM515" s="238" t="s">
        <v>1214</v>
      </c>
    </row>
    <row r="516" spans="1:65" s="2" customFormat="1" ht="33" customHeight="1">
      <c r="A516" s="39"/>
      <c r="B516" s="40"/>
      <c r="C516" s="245" t="s">
        <v>1215</v>
      </c>
      <c r="D516" s="245" t="s">
        <v>220</v>
      </c>
      <c r="E516" s="246" t="s">
        <v>1216</v>
      </c>
      <c r="F516" s="247" t="s">
        <v>1217</v>
      </c>
      <c r="G516" s="248" t="s">
        <v>217</v>
      </c>
      <c r="H516" s="249">
        <v>2</v>
      </c>
      <c r="I516" s="250"/>
      <c r="J516" s="251">
        <f>ROUND(I516*H516,2)</f>
        <v>0</v>
      </c>
      <c r="K516" s="247" t="s">
        <v>218</v>
      </c>
      <c r="L516" s="252"/>
      <c r="M516" s="253" t="s">
        <v>1</v>
      </c>
      <c r="N516" s="254" t="s">
        <v>41</v>
      </c>
      <c r="O516" s="92"/>
      <c r="P516" s="236">
        <f>O516*H516</f>
        <v>0</v>
      </c>
      <c r="Q516" s="236">
        <v>0.043</v>
      </c>
      <c r="R516" s="236">
        <f>Q516*H516</f>
        <v>0.086</v>
      </c>
      <c r="S516" s="236">
        <v>0</v>
      </c>
      <c r="T516" s="237">
        <f>S516*H516</f>
        <v>0</v>
      </c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R516" s="238" t="s">
        <v>477</v>
      </c>
      <c r="AT516" s="238" t="s">
        <v>220</v>
      </c>
      <c r="AU516" s="238" t="s">
        <v>85</v>
      </c>
      <c r="AY516" s="18" t="s">
        <v>156</v>
      </c>
      <c r="BE516" s="239">
        <f>IF(N516="základní",J516,0)</f>
        <v>0</v>
      </c>
      <c r="BF516" s="239">
        <f>IF(N516="snížená",J516,0)</f>
        <v>0</v>
      </c>
      <c r="BG516" s="239">
        <f>IF(N516="zákl. přenesená",J516,0)</f>
        <v>0</v>
      </c>
      <c r="BH516" s="239">
        <f>IF(N516="sníž. přenesená",J516,0)</f>
        <v>0</v>
      </c>
      <c r="BI516" s="239">
        <f>IF(N516="nulová",J516,0)</f>
        <v>0</v>
      </c>
      <c r="BJ516" s="18" t="s">
        <v>83</v>
      </c>
      <c r="BK516" s="239">
        <f>ROUND(I516*H516,2)</f>
        <v>0</v>
      </c>
      <c r="BL516" s="18" t="s">
        <v>335</v>
      </c>
      <c r="BM516" s="238" t="s">
        <v>1218</v>
      </c>
    </row>
    <row r="517" spans="1:65" s="2" customFormat="1" ht="16.5" customHeight="1">
      <c r="A517" s="39"/>
      <c r="B517" s="40"/>
      <c r="C517" s="227" t="s">
        <v>1219</v>
      </c>
      <c r="D517" s="227" t="s">
        <v>159</v>
      </c>
      <c r="E517" s="228" t="s">
        <v>1220</v>
      </c>
      <c r="F517" s="229" t="s">
        <v>1221</v>
      </c>
      <c r="G517" s="230" t="s">
        <v>217</v>
      </c>
      <c r="H517" s="231">
        <v>6</v>
      </c>
      <c r="I517" s="232"/>
      <c r="J517" s="233">
        <f>ROUND(I517*H517,2)</f>
        <v>0</v>
      </c>
      <c r="K517" s="229" t="s">
        <v>218</v>
      </c>
      <c r="L517" s="45"/>
      <c r="M517" s="234" t="s">
        <v>1</v>
      </c>
      <c r="N517" s="235" t="s">
        <v>41</v>
      </c>
      <c r="O517" s="92"/>
      <c r="P517" s="236">
        <f>O517*H517</f>
        <v>0</v>
      </c>
      <c r="Q517" s="236">
        <v>0</v>
      </c>
      <c r="R517" s="236">
        <f>Q517*H517</f>
        <v>0</v>
      </c>
      <c r="S517" s="236">
        <v>0</v>
      </c>
      <c r="T517" s="237">
        <f>S517*H517</f>
        <v>0</v>
      </c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R517" s="238" t="s">
        <v>335</v>
      </c>
      <c r="AT517" s="238" t="s">
        <v>159</v>
      </c>
      <c r="AU517" s="238" t="s">
        <v>85</v>
      </c>
      <c r="AY517" s="18" t="s">
        <v>156</v>
      </c>
      <c r="BE517" s="239">
        <f>IF(N517="základní",J517,0)</f>
        <v>0</v>
      </c>
      <c r="BF517" s="239">
        <f>IF(N517="snížená",J517,0)</f>
        <v>0</v>
      </c>
      <c r="BG517" s="239">
        <f>IF(N517="zákl. přenesená",J517,0)</f>
        <v>0</v>
      </c>
      <c r="BH517" s="239">
        <f>IF(N517="sníž. přenesená",J517,0)</f>
        <v>0</v>
      </c>
      <c r="BI517" s="239">
        <f>IF(N517="nulová",J517,0)</f>
        <v>0</v>
      </c>
      <c r="BJ517" s="18" t="s">
        <v>83</v>
      </c>
      <c r="BK517" s="239">
        <f>ROUND(I517*H517,2)</f>
        <v>0</v>
      </c>
      <c r="BL517" s="18" t="s">
        <v>335</v>
      </c>
      <c r="BM517" s="238" t="s">
        <v>1222</v>
      </c>
    </row>
    <row r="518" spans="1:65" s="2" customFormat="1" ht="24.15" customHeight="1">
      <c r="A518" s="39"/>
      <c r="B518" s="40"/>
      <c r="C518" s="245" t="s">
        <v>1223</v>
      </c>
      <c r="D518" s="245" t="s">
        <v>220</v>
      </c>
      <c r="E518" s="246" t="s">
        <v>1224</v>
      </c>
      <c r="F518" s="247" t="s">
        <v>1225</v>
      </c>
      <c r="G518" s="248" t="s">
        <v>1226</v>
      </c>
      <c r="H518" s="249">
        <v>6</v>
      </c>
      <c r="I518" s="250"/>
      <c r="J518" s="251">
        <f>ROUND(I518*H518,2)</f>
        <v>0</v>
      </c>
      <c r="K518" s="247" t="s">
        <v>1</v>
      </c>
      <c r="L518" s="252"/>
      <c r="M518" s="253" t="s">
        <v>1</v>
      </c>
      <c r="N518" s="254" t="s">
        <v>41</v>
      </c>
      <c r="O518" s="92"/>
      <c r="P518" s="236">
        <f>O518*H518</f>
        <v>0</v>
      </c>
      <c r="Q518" s="236">
        <v>0</v>
      </c>
      <c r="R518" s="236">
        <f>Q518*H518</f>
        <v>0</v>
      </c>
      <c r="S518" s="236">
        <v>0</v>
      </c>
      <c r="T518" s="237">
        <f>S518*H518</f>
        <v>0</v>
      </c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R518" s="238" t="s">
        <v>477</v>
      </c>
      <c r="AT518" s="238" t="s">
        <v>220</v>
      </c>
      <c r="AU518" s="238" t="s">
        <v>85</v>
      </c>
      <c r="AY518" s="18" t="s">
        <v>156</v>
      </c>
      <c r="BE518" s="239">
        <f>IF(N518="základní",J518,0)</f>
        <v>0</v>
      </c>
      <c r="BF518" s="239">
        <f>IF(N518="snížená",J518,0)</f>
        <v>0</v>
      </c>
      <c r="BG518" s="239">
        <f>IF(N518="zákl. přenesená",J518,0)</f>
        <v>0</v>
      </c>
      <c r="BH518" s="239">
        <f>IF(N518="sníž. přenesená",J518,0)</f>
        <v>0</v>
      </c>
      <c r="BI518" s="239">
        <f>IF(N518="nulová",J518,0)</f>
        <v>0</v>
      </c>
      <c r="BJ518" s="18" t="s">
        <v>83</v>
      </c>
      <c r="BK518" s="239">
        <f>ROUND(I518*H518,2)</f>
        <v>0</v>
      </c>
      <c r="BL518" s="18" t="s">
        <v>335</v>
      </c>
      <c r="BM518" s="238" t="s">
        <v>1227</v>
      </c>
    </row>
    <row r="519" spans="1:65" s="2" customFormat="1" ht="16.5" customHeight="1">
      <c r="A519" s="39"/>
      <c r="B519" s="40"/>
      <c r="C519" s="227" t="s">
        <v>1228</v>
      </c>
      <c r="D519" s="227" t="s">
        <v>159</v>
      </c>
      <c r="E519" s="228" t="s">
        <v>1229</v>
      </c>
      <c r="F519" s="229" t="s">
        <v>1230</v>
      </c>
      <c r="G519" s="230" t="s">
        <v>217</v>
      </c>
      <c r="H519" s="231">
        <v>2</v>
      </c>
      <c r="I519" s="232"/>
      <c r="J519" s="233">
        <f>ROUND(I519*H519,2)</f>
        <v>0</v>
      </c>
      <c r="K519" s="229" t="s">
        <v>218</v>
      </c>
      <c r="L519" s="45"/>
      <c r="M519" s="234" t="s">
        <v>1</v>
      </c>
      <c r="N519" s="235" t="s">
        <v>41</v>
      </c>
      <c r="O519" s="92"/>
      <c r="P519" s="236">
        <f>O519*H519</f>
        <v>0</v>
      </c>
      <c r="Q519" s="236">
        <v>0</v>
      </c>
      <c r="R519" s="236">
        <f>Q519*H519</f>
        <v>0</v>
      </c>
      <c r="S519" s="236">
        <v>0</v>
      </c>
      <c r="T519" s="237">
        <f>S519*H519</f>
        <v>0</v>
      </c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R519" s="238" t="s">
        <v>335</v>
      </c>
      <c r="AT519" s="238" t="s">
        <v>159</v>
      </c>
      <c r="AU519" s="238" t="s">
        <v>85</v>
      </c>
      <c r="AY519" s="18" t="s">
        <v>156</v>
      </c>
      <c r="BE519" s="239">
        <f>IF(N519="základní",J519,0)</f>
        <v>0</v>
      </c>
      <c r="BF519" s="239">
        <f>IF(N519="snížená",J519,0)</f>
        <v>0</v>
      </c>
      <c r="BG519" s="239">
        <f>IF(N519="zákl. přenesená",J519,0)</f>
        <v>0</v>
      </c>
      <c r="BH519" s="239">
        <f>IF(N519="sníž. přenesená",J519,0)</f>
        <v>0</v>
      </c>
      <c r="BI519" s="239">
        <f>IF(N519="nulová",J519,0)</f>
        <v>0</v>
      </c>
      <c r="BJ519" s="18" t="s">
        <v>83</v>
      </c>
      <c r="BK519" s="239">
        <f>ROUND(I519*H519,2)</f>
        <v>0</v>
      </c>
      <c r="BL519" s="18" t="s">
        <v>335</v>
      </c>
      <c r="BM519" s="238" t="s">
        <v>1231</v>
      </c>
    </row>
    <row r="520" spans="1:65" s="2" customFormat="1" ht="16.5" customHeight="1">
      <c r="A520" s="39"/>
      <c r="B520" s="40"/>
      <c r="C520" s="245" t="s">
        <v>1232</v>
      </c>
      <c r="D520" s="245" t="s">
        <v>220</v>
      </c>
      <c r="E520" s="246" t="s">
        <v>1233</v>
      </c>
      <c r="F520" s="247" t="s">
        <v>1234</v>
      </c>
      <c r="G520" s="248" t="s">
        <v>217</v>
      </c>
      <c r="H520" s="249">
        <v>2</v>
      </c>
      <c r="I520" s="250"/>
      <c r="J520" s="251">
        <f>ROUND(I520*H520,2)</f>
        <v>0</v>
      </c>
      <c r="K520" s="247" t="s">
        <v>1</v>
      </c>
      <c r="L520" s="252"/>
      <c r="M520" s="253" t="s">
        <v>1</v>
      </c>
      <c r="N520" s="254" t="s">
        <v>41</v>
      </c>
      <c r="O520" s="92"/>
      <c r="P520" s="236">
        <f>O520*H520</f>
        <v>0</v>
      </c>
      <c r="Q520" s="236">
        <v>0.00015</v>
      </c>
      <c r="R520" s="236">
        <f>Q520*H520</f>
        <v>0.0003</v>
      </c>
      <c r="S520" s="236">
        <v>0</v>
      </c>
      <c r="T520" s="237">
        <f>S520*H520</f>
        <v>0</v>
      </c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R520" s="238" t="s">
        <v>477</v>
      </c>
      <c r="AT520" s="238" t="s">
        <v>220</v>
      </c>
      <c r="AU520" s="238" t="s">
        <v>85</v>
      </c>
      <c r="AY520" s="18" t="s">
        <v>156</v>
      </c>
      <c r="BE520" s="239">
        <f>IF(N520="základní",J520,0)</f>
        <v>0</v>
      </c>
      <c r="BF520" s="239">
        <f>IF(N520="snížená",J520,0)</f>
        <v>0</v>
      </c>
      <c r="BG520" s="239">
        <f>IF(N520="zákl. přenesená",J520,0)</f>
        <v>0</v>
      </c>
      <c r="BH520" s="239">
        <f>IF(N520="sníž. přenesená",J520,0)</f>
        <v>0</v>
      </c>
      <c r="BI520" s="239">
        <f>IF(N520="nulová",J520,0)</f>
        <v>0</v>
      </c>
      <c r="BJ520" s="18" t="s">
        <v>83</v>
      </c>
      <c r="BK520" s="239">
        <f>ROUND(I520*H520,2)</f>
        <v>0</v>
      </c>
      <c r="BL520" s="18" t="s">
        <v>335</v>
      </c>
      <c r="BM520" s="238" t="s">
        <v>1235</v>
      </c>
    </row>
    <row r="521" spans="1:65" s="2" customFormat="1" ht="21.75" customHeight="1">
      <c r="A521" s="39"/>
      <c r="B521" s="40"/>
      <c r="C521" s="227" t="s">
        <v>1236</v>
      </c>
      <c r="D521" s="227" t="s">
        <v>159</v>
      </c>
      <c r="E521" s="228" t="s">
        <v>1237</v>
      </c>
      <c r="F521" s="229" t="s">
        <v>1238</v>
      </c>
      <c r="G521" s="230" t="s">
        <v>217</v>
      </c>
      <c r="H521" s="231">
        <v>2</v>
      </c>
      <c r="I521" s="232"/>
      <c r="J521" s="233">
        <f>ROUND(I521*H521,2)</f>
        <v>0</v>
      </c>
      <c r="K521" s="229" t="s">
        <v>218</v>
      </c>
      <c r="L521" s="45"/>
      <c r="M521" s="234" t="s">
        <v>1</v>
      </c>
      <c r="N521" s="235" t="s">
        <v>41</v>
      </c>
      <c r="O521" s="92"/>
      <c r="P521" s="236">
        <f>O521*H521</f>
        <v>0</v>
      </c>
      <c r="Q521" s="236">
        <v>0</v>
      </c>
      <c r="R521" s="236">
        <f>Q521*H521</f>
        <v>0</v>
      </c>
      <c r="S521" s="236">
        <v>0</v>
      </c>
      <c r="T521" s="237">
        <f>S521*H521</f>
        <v>0</v>
      </c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R521" s="238" t="s">
        <v>335</v>
      </c>
      <c r="AT521" s="238" t="s">
        <v>159</v>
      </c>
      <c r="AU521" s="238" t="s">
        <v>85</v>
      </c>
      <c r="AY521" s="18" t="s">
        <v>156</v>
      </c>
      <c r="BE521" s="239">
        <f>IF(N521="základní",J521,0)</f>
        <v>0</v>
      </c>
      <c r="BF521" s="239">
        <f>IF(N521="snížená",J521,0)</f>
        <v>0</v>
      </c>
      <c r="BG521" s="239">
        <f>IF(N521="zákl. přenesená",J521,0)</f>
        <v>0</v>
      </c>
      <c r="BH521" s="239">
        <f>IF(N521="sníž. přenesená",J521,0)</f>
        <v>0</v>
      </c>
      <c r="BI521" s="239">
        <f>IF(N521="nulová",J521,0)</f>
        <v>0</v>
      </c>
      <c r="BJ521" s="18" t="s">
        <v>83</v>
      </c>
      <c r="BK521" s="239">
        <f>ROUND(I521*H521,2)</f>
        <v>0</v>
      </c>
      <c r="BL521" s="18" t="s">
        <v>335</v>
      </c>
      <c r="BM521" s="238" t="s">
        <v>1239</v>
      </c>
    </row>
    <row r="522" spans="1:65" s="2" customFormat="1" ht="24.15" customHeight="1">
      <c r="A522" s="39"/>
      <c r="B522" s="40"/>
      <c r="C522" s="245" t="s">
        <v>1240</v>
      </c>
      <c r="D522" s="245" t="s">
        <v>220</v>
      </c>
      <c r="E522" s="246" t="s">
        <v>1241</v>
      </c>
      <c r="F522" s="247" t="s">
        <v>1242</v>
      </c>
      <c r="G522" s="248" t="s">
        <v>217</v>
      </c>
      <c r="H522" s="249">
        <v>2</v>
      </c>
      <c r="I522" s="250"/>
      <c r="J522" s="251">
        <f>ROUND(I522*H522,2)</f>
        <v>0</v>
      </c>
      <c r="K522" s="247" t="s">
        <v>218</v>
      </c>
      <c r="L522" s="252"/>
      <c r="M522" s="253" t="s">
        <v>1</v>
      </c>
      <c r="N522" s="254" t="s">
        <v>41</v>
      </c>
      <c r="O522" s="92"/>
      <c r="P522" s="236">
        <f>O522*H522</f>
        <v>0</v>
      </c>
      <c r="Q522" s="236">
        <v>0.0012</v>
      </c>
      <c r="R522" s="236">
        <f>Q522*H522</f>
        <v>0.0024</v>
      </c>
      <c r="S522" s="236">
        <v>0</v>
      </c>
      <c r="T522" s="237">
        <f>S522*H522</f>
        <v>0</v>
      </c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R522" s="238" t="s">
        <v>477</v>
      </c>
      <c r="AT522" s="238" t="s">
        <v>220</v>
      </c>
      <c r="AU522" s="238" t="s">
        <v>85</v>
      </c>
      <c r="AY522" s="18" t="s">
        <v>156</v>
      </c>
      <c r="BE522" s="239">
        <f>IF(N522="základní",J522,0)</f>
        <v>0</v>
      </c>
      <c r="BF522" s="239">
        <f>IF(N522="snížená",J522,0)</f>
        <v>0</v>
      </c>
      <c r="BG522" s="239">
        <f>IF(N522="zákl. přenesená",J522,0)</f>
        <v>0</v>
      </c>
      <c r="BH522" s="239">
        <f>IF(N522="sníž. přenesená",J522,0)</f>
        <v>0</v>
      </c>
      <c r="BI522" s="239">
        <f>IF(N522="nulová",J522,0)</f>
        <v>0</v>
      </c>
      <c r="BJ522" s="18" t="s">
        <v>83</v>
      </c>
      <c r="BK522" s="239">
        <f>ROUND(I522*H522,2)</f>
        <v>0</v>
      </c>
      <c r="BL522" s="18" t="s">
        <v>335</v>
      </c>
      <c r="BM522" s="238" t="s">
        <v>1243</v>
      </c>
    </row>
    <row r="523" spans="1:65" s="2" customFormat="1" ht="24.15" customHeight="1">
      <c r="A523" s="39"/>
      <c r="B523" s="40"/>
      <c r="C523" s="227" t="s">
        <v>1244</v>
      </c>
      <c r="D523" s="227" t="s">
        <v>159</v>
      </c>
      <c r="E523" s="228" t="s">
        <v>1245</v>
      </c>
      <c r="F523" s="229" t="s">
        <v>1246</v>
      </c>
      <c r="G523" s="230" t="s">
        <v>414</v>
      </c>
      <c r="H523" s="231">
        <v>0.184</v>
      </c>
      <c r="I523" s="232"/>
      <c r="J523" s="233">
        <f>ROUND(I523*H523,2)</f>
        <v>0</v>
      </c>
      <c r="K523" s="229" t="s">
        <v>218</v>
      </c>
      <c r="L523" s="45"/>
      <c r="M523" s="234" t="s">
        <v>1</v>
      </c>
      <c r="N523" s="235" t="s">
        <v>41</v>
      </c>
      <c r="O523" s="92"/>
      <c r="P523" s="236">
        <f>O523*H523</f>
        <v>0</v>
      </c>
      <c r="Q523" s="236">
        <v>0</v>
      </c>
      <c r="R523" s="236">
        <f>Q523*H523</f>
        <v>0</v>
      </c>
      <c r="S523" s="236">
        <v>0</v>
      </c>
      <c r="T523" s="237">
        <f>S523*H523</f>
        <v>0</v>
      </c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R523" s="238" t="s">
        <v>335</v>
      </c>
      <c r="AT523" s="238" t="s">
        <v>159</v>
      </c>
      <c r="AU523" s="238" t="s">
        <v>85</v>
      </c>
      <c r="AY523" s="18" t="s">
        <v>156</v>
      </c>
      <c r="BE523" s="239">
        <f>IF(N523="základní",J523,0)</f>
        <v>0</v>
      </c>
      <c r="BF523" s="239">
        <f>IF(N523="snížená",J523,0)</f>
        <v>0</v>
      </c>
      <c r="BG523" s="239">
        <f>IF(N523="zákl. přenesená",J523,0)</f>
        <v>0</v>
      </c>
      <c r="BH523" s="239">
        <f>IF(N523="sníž. přenesená",J523,0)</f>
        <v>0</v>
      </c>
      <c r="BI523" s="239">
        <f>IF(N523="nulová",J523,0)</f>
        <v>0</v>
      </c>
      <c r="BJ523" s="18" t="s">
        <v>83</v>
      </c>
      <c r="BK523" s="239">
        <f>ROUND(I523*H523,2)</f>
        <v>0</v>
      </c>
      <c r="BL523" s="18" t="s">
        <v>335</v>
      </c>
      <c r="BM523" s="238" t="s">
        <v>1247</v>
      </c>
    </row>
    <row r="524" spans="1:63" s="12" customFormat="1" ht="22.8" customHeight="1">
      <c r="A524" s="12"/>
      <c r="B524" s="211"/>
      <c r="C524" s="212"/>
      <c r="D524" s="213" t="s">
        <v>75</v>
      </c>
      <c r="E524" s="225" t="s">
        <v>1248</v>
      </c>
      <c r="F524" s="225" t="s">
        <v>1249</v>
      </c>
      <c r="G524" s="212"/>
      <c r="H524" s="212"/>
      <c r="I524" s="215"/>
      <c r="J524" s="226">
        <f>BK524</f>
        <v>0</v>
      </c>
      <c r="K524" s="212"/>
      <c r="L524" s="217"/>
      <c r="M524" s="218"/>
      <c r="N524" s="219"/>
      <c r="O524" s="219"/>
      <c r="P524" s="220">
        <f>SUM(P525:P526)</f>
        <v>0</v>
      </c>
      <c r="Q524" s="219"/>
      <c r="R524" s="220">
        <f>SUM(R525:R526)</f>
        <v>0.166</v>
      </c>
      <c r="S524" s="219"/>
      <c r="T524" s="221">
        <f>SUM(T525:T526)</f>
        <v>0</v>
      </c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R524" s="222" t="s">
        <v>85</v>
      </c>
      <c r="AT524" s="223" t="s">
        <v>75</v>
      </c>
      <c r="AU524" s="223" t="s">
        <v>83</v>
      </c>
      <c r="AY524" s="222" t="s">
        <v>156</v>
      </c>
      <c r="BK524" s="224">
        <f>SUM(BK525:BK526)</f>
        <v>0</v>
      </c>
    </row>
    <row r="525" spans="1:65" s="2" customFormat="1" ht="33" customHeight="1">
      <c r="A525" s="39"/>
      <c r="B525" s="40"/>
      <c r="C525" s="227" t="s">
        <v>1250</v>
      </c>
      <c r="D525" s="227" t="s">
        <v>159</v>
      </c>
      <c r="E525" s="228" t="s">
        <v>1251</v>
      </c>
      <c r="F525" s="229" t="s">
        <v>1252</v>
      </c>
      <c r="G525" s="230" t="s">
        <v>217</v>
      </c>
      <c r="H525" s="231">
        <v>1</v>
      </c>
      <c r="I525" s="232"/>
      <c r="J525" s="233">
        <f>ROUND(I525*H525,2)</f>
        <v>0</v>
      </c>
      <c r="K525" s="229" t="s">
        <v>1</v>
      </c>
      <c r="L525" s="45"/>
      <c r="M525" s="234" t="s">
        <v>1</v>
      </c>
      <c r="N525" s="235" t="s">
        <v>41</v>
      </c>
      <c r="O525" s="92"/>
      <c r="P525" s="236">
        <f>O525*H525</f>
        <v>0</v>
      </c>
      <c r="Q525" s="236">
        <v>0.166</v>
      </c>
      <c r="R525" s="236">
        <f>Q525*H525</f>
        <v>0.166</v>
      </c>
      <c r="S525" s="236">
        <v>0</v>
      </c>
      <c r="T525" s="237">
        <f>S525*H525</f>
        <v>0</v>
      </c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R525" s="238" t="s">
        <v>335</v>
      </c>
      <c r="AT525" s="238" t="s">
        <v>159</v>
      </c>
      <c r="AU525" s="238" t="s">
        <v>85</v>
      </c>
      <c r="AY525" s="18" t="s">
        <v>156</v>
      </c>
      <c r="BE525" s="239">
        <f>IF(N525="základní",J525,0)</f>
        <v>0</v>
      </c>
      <c r="BF525" s="239">
        <f>IF(N525="snížená",J525,0)</f>
        <v>0</v>
      </c>
      <c r="BG525" s="239">
        <f>IF(N525="zákl. přenesená",J525,0)</f>
        <v>0</v>
      </c>
      <c r="BH525" s="239">
        <f>IF(N525="sníž. přenesená",J525,0)</f>
        <v>0</v>
      </c>
      <c r="BI525" s="239">
        <f>IF(N525="nulová",J525,0)</f>
        <v>0</v>
      </c>
      <c r="BJ525" s="18" t="s">
        <v>83</v>
      </c>
      <c r="BK525" s="239">
        <f>ROUND(I525*H525,2)</f>
        <v>0</v>
      </c>
      <c r="BL525" s="18" t="s">
        <v>335</v>
      </c>
      <c r="BM525" s="238" t="s">
        <v>1253</v>
      </c>
    </row>
    <row r="526" spans="1:65" s="2" customFormat="1" ht="24.15" customHeight="1">
      <c r="A526" s="39"/>
      <c r="B526" s="40"/>
      <c r="C526" s="227" t="s">
        <v>1254</v>
      </c>
      <c r="D526" s="227" t="s">
        <v>159</v>
      </c>
      <c r="E526" s="228" t="s">
        <v>1255</v>
      </c>
      <c r="F526" s="229" t="s">
        <v>1256</v>
      </c>
      <c r="G526" s="230" t="s">
        <v>414</v>
      </c>
      <c r="H526" s="231">
        <v>0.166</v>
      </c>
      <c r="I526" s="232"/>
      <c r="J526" s="233">
        <f>ROUND(I526*H526,2)</f>
        <v>0</v>
      </c>
      <c r="K526" s="229" t="s">
        <v>218</v>
      </c>
      <c r="L526" s="45"/>
      <c r="M526" s="234" t="s">
        <v>1</v>
      </c>
      <c r="N526" s="235" t="s">
        <v>41</v>
      </c>
      <c r="O526" s="92"/>
      <c r="P526" s="236">
        <f>O526*H526</f>
        <v>0</v>
      </c>
      <c r="Q526" s="236">
        <v>0</v>
      </c>
      <c r="R526" s="236">
        <f>Q526*H526</f>
        <v>0</v>
      </c>
      <c r="S526" s="236">
        <v>0</v>
      </c>
      <c r="T526" s="237">
        <f>S526*H526</f>
        <v>0</v>
      </c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R526" s="238" t="s">
        <v>335</v>
      </c>
      <c r="AT526" s="238" t="s">
        <v>159</v>
      </c>
      <c r="AU526" s="238" t="s">
        <v>85</v>
      </c>
      <c r="AY526" s="18" t="s">
        <v>156</v>
      </c>
      <c r="BE526" s="239">
        <f>IF(N526="základní",J526,0)</f>
        <v>0</v>
      </c>
      <c r="BF526" s="239">
        <f>IF(N526="snížená",J526,0)</f>
        <v>0</v>
      </c>
      <c r="BG526" s="239">
        <f>IF(N526="zákl. přenesená",J526,0)</f>
        <v>0</v>
      </c>
      <c r="BH526" s="239">
        <f>IF(N526="sníž. přenesená",J526,0)</f>
        <v>0</v>
      </c>
      <c r="BI526" s="239">
        <f>IF(N526="nulová",J526,0)</f>
        <v>0</v>
      </c>
      <c r="BJ526" s="18" t="s">
        <v>83</v>
      </c>
      <c r="BK526" s="239">
        <f>ROUND(I526*H526,2)</f>
        <v>0</v>
      </c>
      <c r="BL526" s="18" t="s">
        <v>335</v>
      </c>
      <c r="BM526" s="238" t="s">
        <v>1257</v>
      </c>
    </row>
    <row r="527" spans="1:63" s="12" customFormat="1" ht="22.8" customHeight="1">
      <c r="A527" s="12"/>
      <c r="B527" s="211"/>
      <c r="C527" s="212"/>
      <c r="D527" s="213" t="s">
        <v>75</v>
      </c>
      <c r="E527" s="225" t="s">
        <v>1258</v>
      </c>
      <c r="F527" s="225" t="s">
        <v>1259</v>
      </c>
      <c r="G527" s="212"/>
      <c r="H527" s="212"/>
      <c r="I527" s="215"/>
      <c r="J527" s="226">
        <f>BK527</f>
        <v>0</v>
      </c>
      <c r="K527" s="212"/>
      <c r="L527" s="217"/>
      <c r="M527" s="218"/>
      <c r="N527" s="219"/>
      <c r="O527" s="219"/>
      <c r="P527" s="220">
        <f>SUM(P528:P678)</f>
        <v>0</v>
      </c>
      <c r="Q527" s="219"/>
      <c r="R527" s="220">
        <f>SUM(R528:R678)</f>
        <v>5.8940062499999994</v>
      </c>
      <c r="S527" s="219"/>
      <c r="T527" s="221">
        <f>SUM(T528:T678)</f>
        <v>0</v>
      </c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R527" s="222" t="s">
        <v>85</v>
      </c>
      <c r="AT527" s="223" t="s">
        <v>75</v>
      </c>
      <c r="AU527" s="223" t="s">
        <v>83</v>
      </c>
      <c r="AY527" s="222" t="s">
        <v>156</v>
      </c>
      <c r="BK527" s="224">
        <f>SUM(BK528:BK678)</f>
        <v>0</v>
      </c>
    </row>
    <row r="528" spans="1:65" s="2" customFormat="1" ht="16.5" customHeight="1">
      <c r="A528" s="39"/>
      <c r="B528" s="40"/>
      <c r="C528" s="227" t="s">
        <v>1260</v>
      </c>
      <c r="D528" s="227" t="s">
        <v>159</v>
      </c>
      <c r="E528" s="228" t="s">
        <v>1261</v>
      </c>
      <c r="F528" s="229" t="s">
        <v>1262</v>
      </c>
      <c r="G528" s="230" t="s">
        <v>237</v>
      </c>
      <c r="H528" s="231">
        <v>131.04</v>
      </c>
      <c r="I528" s="232"/>
      <c r="J528" s="233">
        <f>ROUND(I528*H528,2)</f>
        <v>0</v>
      </c>
      <c r="K528" s="229" t="s">
        <v>218</v>
      </c>
      <c r="L528" s="45"/>
      <c r="M528" s="234" t="s">
        <v>1</v>
      </c>
      <c r="N528" s="235" t="s">
        <v>41</v>
      </c>
      <c r="O528" s="92"/>
      <c r="P528" s="236">
        <f>O528*H528</f>
        <v>0</v>
      </c>
      <c r="Q528" s="236">
        <v>0</v>
      </c>
      <c r="R528" s="236">
        <f>Q528*H528</f>
        <v>0</v>
      </c>
      <c r="S528" s="236">
        <v>0</v>
      </c>
      <c r="T528" s="237">
        <f>S528*H528</f>
        <v>0</v>
      </c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R528" s="238" t="s">
        <v>335</v>
      </c>
      <c r="AT528" s="238" t="s">
        <v>159</v>
      </c>
      <c r="AU528" s="238" t="s">
        <v>85</v>
      </c>
      <c r="AY528" s="18" t="s">
        <v>156</v>
      </c>
      <c r="BE528" s="239">
        <f>IF(N528="základní",J528,0)</f>
        <v>0</v>
      </c>
      <c r="BF528" s="239">
        <f>IF(N528="snížená",J528,0)</f>
        <v>0</v>
      </c>
      <c r="BG528" s="239">
        <f>IF(N528="zákl. přenesená",J528,0)</f>
        <v>0</v>
      </c>
      <c r="BH528" s="239">
        <f>IF(N528="sníž. přenesená",J528,0)</f>
        <v>0</v>
      </c>
      <c r="BI528" s="239">
        <f>IF(N528="nulová",J528,0)</f>
        <v>0</v>
      </c>
      <c r="BJ528" s="18" t="s">
        <v>83</v>
      </c>
      <c r="BK528" s="239">
        <f>ROUND(I528*H528,2)</f>
        <v>0</v>
      </c>
      <c r="BL528" s="18" t="s">
        <v>335</v>
      </c>
      <c r="BM528" s="238" t="s">
        <v>1263</v>
      </c>
    </row>
    <row r="529" spans="1:51" s="13" customFormat="1" ht="12">
      <c r="A529" s="13"/>
      <c r="B529" s="255"/>
      <c r="C529" s="256"/>
      <c r="D529" s="257" t="s">
        <v>225</v>
      </c>
      <c r="E529" s="258" t="s">
        <v>1</v>
      </c>
      <c r="F529" s="259" t="s">
        <v>280</v>
      </c>
      <c r="G529" s="256"/>
      <c r="H529" s="258" t="s">
        <v>1</v>
      </c>
      <c r="I529" s="260"/>
      <c r="J529" s="256"/>
      <c r="K529" s="256"/>
      <c r="L529" s="261"/>
      <c r="M529" s="262"/>
      <c r="N529" s="263"/>
      <c r="O529" s="263"/>
      <c r="P529" s="263"/>
      <c r="Q529" s="263"/>
      <c r="R529" s="263"/>
      <c r="S529" s="263"/>
      <c r="T529" s="264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65" t="s">
        <v>225</v>
      </c>
      <c r="AU529" s="265" t="s">
        <v>85</v>
      </c>
      <c r="AV529" s="13" t="s">
        <v>83</v>
      </c>
      <c r="AW529" s="13" t="s">
        <v>32</v>
      </c>
      <c r="AX529" s="13" t="s">
        <v>76</v>
      </c>
      <c r="AY529" s="265" t="s">
        <v>156</v>
      </c>
    </row>
    <row r="530" spans="1:51" s="14" customFormat="1" ht="12">
      <c r="A530" s="14"/>
      <c r="B530" s="266"/>
      <c r="C530" s="267"/>
      <c r="D530" s="257" t="s">
        <v>225</v>
      </c>
      <c r="E530" s="268" t="s">
        <v>1</v>
      </c>
      <c r="F530" s="269" t="s">
        <v>281</v>
      </c>
      <c r="G530" s="267"/>
      <c r="H530" s="270">
        <v>22.85</v>
      </c>
      <c r="I530" s="271"/>
      <c r="J530" s="267"/>
      <c r="K530" s="267"/>
      <c r="L530" s="272"/>
      <c r="M530" s="273"/>
      <c r="N530" s="274"/>
      <c r="O530" s="274"/>
      <c r="P530" s="274"/>
      <c r="Q530" s="274"/>
      <c r="R530" s="274"/>
      <c r="S530" s="274"/>
      <c r="T530" s="275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76" t="s">
        <v>225</v>
      </c>
      <c r="AU530" s="276" t="s">
        <v>85</v>
      </c>
      <c r="AV530" s="14" t="s">
        <v>85</v>
      </c>
      <c r="AW530" s="14" t="s">
        <v>32</v>
      </c>
      <c r="AX530" s="14" t="s">
        <v>76</v>
      </c>
      <c r="AY530" s="276" t="s">
        <v>156</v>
      </c>
    </row>
    <row r="531" spans="1:51" s="13" customFormat="1" ht="12">
      <c r="A531" s="13"/>
      <c r="B531" s="255"/>
      <c r="C531" s="256"/>
      <c r="D531" s="257" t="s">
        <v>225</v>
      </c>
      <c r="E531" s="258" t="s">
        <v>1</v>
      </c>
      <c r="F531" s="259" t="s">
        <v>282</v>
      </c>
      <c r="G531" s="256"/>
      <c r="H531" s="258" t="s">
        <v>1</v>
      </c>
      <c r="I531" s="260"/>
      <c r="J531" s="256"/>
      <c r="K531" s="256"/>
      <c r="L531" s="261"/>
      <c r="M531" s="262"/>
      <c r="N531" s="263"/>
      <c r="O531" s="263"/>
      <c r="P531" s="263"/>
      <c r="Q531" s="263"/>
      <c r="R531" s="263"/>
      <c r="S531" s="263"/>
      <c r="T531" s="264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65" t="s">
        <v>225</v>
      </c>
      <c r="AU531" s="265" t="s">
        <v>85</v>
      </c>
      <c r="AV531" s="13" t="s">
        <v>83</v>
      </c>
      <c r="AW531" s="13" t="s">
        <v>32</v>
      </c>
      <c r="AX531" s="13" t="s">
        <v>76</v>
      </c>
      <c r="AY531" s="265" t="s">
        <v>156</v>
      </c>
    </row>
    <row r="532" spans="1:51" s="14" customFormat="1" ht="12">
      <c r="A532" s="14"/>
      <c r="B532" s="266"/>
      <c r="C532" s="267"/>
      <c r="D532" s="257" t="s">
        <v>225</v>
      </c>
      <c r="E532" s="268" t="s">
        <v>1</v>
      </c>
      <c r="F532" s="269" t="s">
        <v>283</v>
      </c>
      <c r="G532" s="267"/>
      <c r="H532" s="270">
        <v>48.06</v>
      </c>
      <c r="I532" s="271"/>
      <c r="J532" s="267"/>
      <c r="K532" s="267"/>
      <c r="L532" s="272"/>
      <c r="M532" s="273"/>
      <c r="N532" s="274"/>
      <c r="O532" s="274"/>
      <c r="P532" s="274"/>
      <c r="Q532" s="274"/>
      <c r="R532" s="274"/>
      <c r="S532" s="274"/>
      <c r="T532" s="275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76" t="s">
        <v>225</v>
      </c>
      <c r="AU532" s="276" t="s">
        <v>85</v>
      </c>
      <c r="AV532" s="14" t="s">
        <v>85</v>
      </c>
      <c r="AW532" s="14" t="s">
        <v>32</v>
      </c>
      <c r="AX532" s="14" t="s">
        <v>76</v>
      </c>
      <c r="AY532" s="276" t="s">
        <v>156</v>
      </c>
    </row>
    <row r="533" spans="1:51" s="13" customFormat="1" ht="12">
      <c r="A533" s="13"/>
      <c r="B533" s="255"/>
      <c r="C533" s="256"/>
      <c r="D533" s="257" t="s">
        <v>225</v>
      </c>
      <c r="E533" s="258" t="s">
        <v>1</v>
      </c>
      <c r="F533" s="259" t="s">
        <v>284</v>
      </c>
      <c r="G533" s="256"/>
      <c r="H533" s="258" t="s">
        <v>1</v>
      </c>
      <c r="I533" s="260"/>
      <c r="J533" s="256"/>
      <c r="K533" s="256"/>
      <c r="L533" s="261"/>
      <c r="M533" s="262"/>
      <c r="N533" s="263"/>
      <c r="O533" s="263"/>
      <c r="P533" s="263"/>
      <c r="Q533" s="263"/>
      <c r="R533" s="263"/>
      <c r="S533" s="263"/>
      <c r="T533" s="264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65" t="s">
        <v>225</v>
      </c>
      <c r="AU533" s="265" t="s">
        <v>85</v>
      </c>
      <c r="AV533" s="13" t="s">
        <v>83</v>
      </c>
      <c r="AW533" s="13" t="s">
        <v>32</v>
      </c>
      <c r="AX533" s="13" t="s">
        <v>76</v>
      </c>
      <c r="AY533" s="265" t="s">
        <v>156</v>
      </c>
    </row>
    <row r="534" spans="1:51" s="14" customFormat="1" ht="12">
      <c r="A534" s="14"/>
      <c r="B534" s="266"/>
      <c r="C534" s="267"/>
      <c r="D534" s="257" t="s">
        <v>225</v>
      </c>
      <c r="E534" s="268" t="s">
        <v>1</v>
      </c>
      <c r="F534" s="269" t="s">
        <v>285</v>
      </c>
      <c r="G534" s="267"/>
      <c r="H534" s="270">
        <v>8.34</v>
      </c>
      <c r="I534" s="271"/>
      <c r="J534" s="267"/>
      <c r="K534" s="267"/>
      <c r="L534" s="272"/>
      <c r="M534" s="273"/>
      <c r="N534" s="274"/>
      <c r="O534" s="274"/>
      <c r="P534" s="274"/>
      <c r="Q534" s="274"/>
      <c r="R534" s="274"/>
      <c r="S534" s="274"/>
      <c r="T534" s="275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76" t="s">
        <v>225</v>
      </c>
      <c r="AU534" s="276" t="s">
        <v>85</v>
      </c>
      <c r="AV534" s="14" t="s">
        <v>85</v>
      </c>
      <c r="AW534" s="14" t="s">
        <v>32</v>
      </c>
      <c r="AX534" s="14" t="s">
        <v>76</v>
      </c>
      <c r="AY534" s="276" t="s">
        <v>156</v>
      </c>
    </row>
    <row r="535" spans="1:51" s="13" customFormat="1" ht="12">
      <c r="A535" s="13"/>
      <c r="B535" s="255"/>
      <c r="C535" s="256"/>
      <c r="D535" s="257" t="s">
        <v>225</v>
      </c>
      <c r="E535" s="258" t="s">
        <v>1</v>
      </c>
      <c r="F535" s="259" t="s">
        <v>286</v>
      </c>
      <c r="G535" s="256"/>
      <c r="H535" s="258" t="s">
        <v>1</v>
      </c>
      <c r="I535" s="260"/>
      <c r="J535" s="256"/>
      <c r="K535" s="256"/>
      <c r="L535" s="261"/>
      <c r="M535" s="262"/>
      <c r="N535" s="263"/>
      <c r="O535" s="263"/>
      <c r="P535" s="263"/>
      <c r="Q535" s="263"/>
      <c r="R535" s="263"/>
      <c r="S535" s="263"/>
      <c r="T535" s="264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65" t="s">
        <v>225</v>
      </c>
      <c r="AU535" s="265" t="s">
        <v>85</v>
      </c>
      <c r="AV535" s="13" t="s">
        <v>83</v>
      </c>
      <c r="AW535" s="13" t="s">
        <v>32</v>
      </c>
      <c r="AX535" s="13" t="s">
        <v>76</v>
      </c>
      <c r="AY535" s="265" t="s">
        <v>156</v>
      </c>
    </row>
    <row r="536" spans="1:51" s="14" customFormat="1" ht="12">
      <c r="A536" s="14"/>
      <c r="B536" s="266"/>
      <c r="C536" s="267"/>
      <c r="D536" s="257" t="s">
        <v>225</v>
      </c>
      <c r="E536" s="268" t="s">
        <v>1</v>
      </c>
      <c r="F536" s="269" t="s">
        <v>287</v>
      </c>
      <c r="G536" s="267"/>
      <c r="H536" s="270">
        <v>5.16</v>
      </c>
      <c r="I536" s="271"/>
      <c r="J536" s="267"/>
      <c r="K536" s="267"/>
      <c r="L536" s="272"/>
      <c r="M536" s="273"/>
      <c r="N536" s="274"/>
      <c r="O536" s="274"/>
      <c r="P536" s="274"/>
      <c r="Q536" s="274"/>
      <c r="R536" s="274"/>
      <c r="S536" s="274"/>
      <c r="T536" s="275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76" t="s">
        <v>225</v>
      </c>
      <c r="AU536" s="276" t="s">
        <v>85</v>
      </c>
      <c r="AV536" s="14" t="s">
        <v>85</v>
      </c>
      <c r="AW536" s="14" t="s">
        <v>32</v>
      </c>
      <c r="AX536" s="14" t="s">
        <v>76</v>
      </c>
      <c r="AY536" s="276" t="s">
        <v>156</v>
      </c>
    </row>
    <row r="537" spans="1:51" s="13" customFormat="1" ht="12">
      <c r="A537" s="13"/>
      <c r="B537" s="255"/>
      <c r="C537" s="256"/>
      <c r="D537" s="257" t="s">
        <v>225</v>
      </c>
      <c r="E537" s="258" t="s">
        <v>1</v>
      </c>
      <c r="F537" s="259" t="s">
        <v>288</v>
      </c>
      <c r="G537" s="256"/>
      <c r="H537" s="258" t="s">
        <v>1</v>
      </c>
      <c r="I537" s="260"/>
      <c r="J537" s="256"/>
      <c r="K537" s="256"/>
      <c r="L537" s="261"/>
      <c r="M537" s="262"/>
      <c r="N537" s="263"/>
      <c r="O537" s="263"/>
      <c r="P537" s="263"/>
      <c r="Q537" s="263"/>
      <c r="R537" s="263"/>
      <c r="S537" s="263"/>
      <c r="T537" s="264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65" t="s">
        <v>225</v>
      </c>
      <c r="AU537" s="265" t="s">
        <v>85</v>
      </c>
      <c r="AV537" s="13" t="s">
        <v>83</v>
      </c>
      <c r="AW537" s="13" t="s">
        <v>32</v>
      </c>
      <c r="AX537" s="13" t="s">
        <v>76</v>
      </c>
      <c r="AY537" s="265" t="s">
        <v>156</v>
      </c>
    </row>
    <row r="538" spans="1:51" s="14" customFormat="1" ht="12">
      <c r="A538" s="14"/>
      <c r="B538" s="266"/>
      <c r="C538" s="267"/>
      <c r="D538" s="257" t="s">
        <v>225</v>
      </c>
      <c r="E538" s="268" t="s">
        <v>1</v>
      </c>
      <c r="F538" s="269" t="s">
        <v>289</v>
      </c>
      <c r="G538" s="267"/>
      <c r="H538" s="270">
        <v>5.09</v>
      </c>
      <c r="I538" s="271"/>
      <c r="J538" s="267"/>
      <c r="K538" s="267"/>
      <c r="L538" s="272"/>
      <c r="M538" s="273"/>
      <c r="N538" s="274"/>
      <c r="O538" s="274"/>
      <c r="P538" s="274"/>
      <c r="Q538" s="274"/>
      <c r="R538" s="274"/>
      <c r="S538" s="274"/>
      <c r="T538" s="275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76" t="s">
        <v>225</v>
      </c>
      <c r="AU538" s="276" t="s">
        <v>85</v>
      </c>
      <c r="AV538" s="14" t="s">
        <v>85</v>
      </c>
      <c r="AW538" s="14" t="s">
        <v>32</v>
      </c>
      <c r="AX538" s="14" t="s">
        <v>76</v>
      </c>
      <c r="AY538" s="276" t="s">
        <v>156</v>
      </c>
    </row>
    <row r="539" spans="1:51" s="13" customFormat="1" ht="12">
      <c r="A539" s="13"/>
      <c r="B539" s="255"/>
      <c r="C539" s="256"/>
      <c r="D539" s="257" t="s">
        <v>225</v>
      </c>
      <c r="E539" s="258" t="s">
        <v>1</v>
      </c>
      <c r="F539" s="259" t="s">
        <v>290</v>
      </c>
      <c r="G539" s="256"/>
      <c r="H539" s="258" t="s">
        <v>1</v>
      </c>
      <c r="I539" s="260"/>
      <c r="J539" s="256"/>
      <c r="K539" s="256"/>
      <c r="L539" s="261"/>
      <c r="M539" s="262"/>
      <c r="N539" s="263"/>
      <c r="O539" s="263"/>
      <c r="P539" s="263"/>
      <c r="Q539" s="263"/>
      <c r="R539" s="263"/>
      <c r="S539" s="263"/>
      <c r="T539" s="264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65" t="s">
        <v>225</v>
      </c>
      <c r="AU539" s="265" t="s">
        <v>85</v>
      </c>
      <c r="AV539" s="13" t="s">
        <v>83</v>
      </c>
      <c r="AW539" s="13" t="s">
        <v>32</v>
      </c>
      <c r="AX539" s="13" t="s">
        <v>76</v>
      </c>
      <c r="AY539" s="265" t="s">
        <v>156</v>
      </c>
    </row>
    <row r="540" spans="1:51" s="14" customFormat="1" ht="12">
      <c r="A540" s="14"/>
      <c r="B540" s="266"/>
      <c r="C540" s="267"/>
      <c r="D540" s="257" t="s">
        <v>225</v>
      </c>
      <c r="E540" s="268" t="s">
        <v>1</v>
      </c>
      <c r="F540" s="269" t="s">
        <v>291</v>
      </c>
      <c r="G540" s="267"/>
      <c r="H540" s="270">
        <v>2.19</v>
      </c>
      <c r="I540" s="271"/>
      <c r="J540" s="267"/>
      <c r="K540" s="267"/>
      <c r="L540" s="272"/>
      <c r="M540" s="273"/>
      <c r="N540" s="274"/>
      <c r="O540" s="274"/>
      <c r="P540" s="274"/>
      <c r="Q540" s="274"/>
      <c r="R540" s="274"/>
      <c r="S540" s="274"/>
      <c r="T540" s="275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T540" s="276" t="s">
        <v>225</v>
      </c>
      <c r="AU540" s="276" t="s">
        <v>85</v>
      </c>
      <c r="AV540" s="14" t="s">
        <v>85</v>
      </c>
      <c r="AW540" s="14" t="s">
        <v>32</v>
      </c>
      <c r="AX540" s="14" t="s">
        <v>76</v>
      </c>
      <c r="AY540" s="276" t="s">
        <v>156</v>
      </c>
    </row>
    <row r="541" spans="1:51" s="13" customFormat="1" ht="12">
      <c r="A541" s="13"/>
      <c r="B541" s="255"/>
      <c r="C541" s="256"/>
      <c r="D541" s="257" t="s">
        <v>225</v>
      </c>
      <c r="E541" s="258" t="s">
        <v>1</v>
      </c>
      <c r="F541" s="259" t="s">
        <v>296</v>
      </c>
      <c r="G541" s="256"/>
      <c r="H541" s="258" t="s">
        <v>1</v>
      </c>
      <c r="I541" s="260"/>
      <c r="J541" s="256"/>
      <c r="K541" s="256"/>
      <c r="L541" s="261"/>
      <c r="M541" s="262"/>
      <c r="N541" s="263"/>
      <c r="O541" s="263"/>
      <c r="P541" s="263"/>
      <c r="Q541" s="263"/>
      <c r="R541" s="263"/>
      <c r="S541" s="263"/>
      <c r="T541" s="264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65" t="s">
        <v>225</v>
      </c>
      <c r="AU541" s="265" t="s">
        <v>85</v>
      </c>
      <c r="AV541" s="13" t="s">
        <v>83</v>
      </c>
      <c r="AW541" s="13" t="s">
        <v>32</v>
      </c>
      <c r="AX541" s="13" t="s">
        <v>76</v>
      </c>
      <c r="AY541" s="265" t="s">
        <v>156</v>
      </c>
    </row>
    <row r="542" spans="1:51" s="14" customFormat="1" ht="12">
      <c r="A542" s="14"/>
      <c r="B542" s="266"/>
      <c r="C542" s="267"/>
      <c r="D542" s="257" t="s">
        <v>225</v>
      </c>
      <c r="E542" s="268" t="s">
        <v>1</v>
      </c>
      <c r="F542" s="269" t="s">
        <v>297</v>
      </c>
      <c r="G542" s="267"/>
      <c r="H542" s="270">
        <v>2.06</v>
      </c>
      <c r="I542" s="271"/>
      <c r="J542" s="267"/>
      <c r="K542" s="267"/>
      <c r="L542" s="272"/>
      <c r="M542" s="273"/>
      <c r="N542" s="274"/>
      <c r="O542" s="274"/>
      <c r="P542" s="274"/>
      <c r="Q542" s="274"/>
      <c r="R542" s="274"/>
      <c r="S542" s="274"/>
      <c r="T542" s="275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76" t="s">
        <v>225</v>
      </c>
      <c r="AU542" s="276" t="s">
        <v>85</v>
      </c>
      <c r="AV542" s="14" t="s">
        <v>85</v>
      </c>
      <c r="AW542" s="14" t="s">
        <v>32</v>
      </c>
      <c r="AX542" s="14" t="s">
        <v>76</v>
      </c>
      <c r="AY542" s="276" t="s">
        <v>156</v>
      </c>
    </row>
    <row r="543" spans="1:51" s="13" customFormat="1" ht="12">
      <c r="A543" s="13"/>
      <c r="B543" s="255"/>
      <c r="C543" s="256"/>
      <c r="D543" s="257" t="s">
        <v>225</v>
      </c>
      <c r="E543" s="258" t="s">
        <v>1</v>
      </c>
      <c r="F543" s="259" t="s">
        <v>298</v>
      </c>
      <c r="G543" s="256"/>
      <c r="H543" s="258" t="s">
        <v>1</v>
      </c>
      <c r="I543" s="260"/>
      <c r="J543" s="256"/>
      <c r="K543" s="256"/>
      <c r="L543" s="261"/>
      <c r="M543" s="262"/>
      <c r="N543" s="263"/>
      <c r="O543" s="263"/>
      <c r="P543" s="263"/>
      <c r="Q543" s="263"/>
      <c r="R543" s="263"/>
      <c r="S543" s="263"/>
      <c r="T543" s="264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65" t="s">
        <v>225</v>
      </c>
      <c r="AU543" s="265" t="s">
        <v>85</v>
      </c>
      <c r="AV543" s="13" t="s">
        <v>83</v>
      </c>
      <c r="AW543" s="13" t="s">
        <v>32</v>
      </c>
      <c r="AX543" s="13" t="s">
        <v>76</v>
      </c>
      <c r="AY543" s="265" t="s">
        <v>156</v>
      </c>
    </row>
    <row r="544" spans="1:51" s="14" customFormat="1" ht="12">
      <c r="A544" s="14"/>
      <c r="B544" s="266"/>
      <c r="C544" s="267"/>
      <c r="D544" s="257" t="s">
        <v>225</v>
      </c>
      <c r="E544" s="268" t="s">
        <v>1</v>
      </c>
      <c r="F544" s="269" t="s">
        <v>299</v>
      </c>
      <c r="G544" s="267"/>
      <c r="H544" s="270">
        <v>1.36</v>
      </c>
      <c r="I544" s="271"/>
      <c r="J544" s="267"/>
      <c r="K544" s="267"/>
      <c r="L544" s="272"/>
      <c r="M544" s="273"/>
      <c r="N544" s="274"/>
      <c r="O544" s="274"/>
      <c r="P544" s="274"/>
      <c r="Q544" s="274"/>
      <c r="R544" s="274"/>
      <c r="S544" s="274"/>
      <c r="T544" s="275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76" t="s">
        <v>225</v>
      </c>
      <c r="AU544" s="276" t="s">
        <v>85</v>
      </c>
      <c r="AV544" s="14" t="s">
        <v>85</v>
      </c>
      <c r="AW544" s="14" t="s">
        <v>32</v>
      </c>
      <c r="AX544" s="14" t="s">
        <v>76</v>
      </c>
      <c r="AY544" s="276" t="s">
        <v>156</v>
      </c>
    </row>
    <row r="545" spans="1:51" s="13" customFormat="1" ht="12">
      <c r="A545" s="13"/>
      <c r="B545" s="255"/>
      <c r="C545" s="256"/>
      <c r="D545" s="257" t="s">
        <v>225</v>
      </c>
      <c r="E545" s="258" t="s">
        <v>1</v>
      </c>
      <c r="F545" s="259" t="s">
        <v>300</v>
      </c>
      <c r="G545" s="256"/>
      <c r="H545" s="258" t="s">
        <v>1</v>
      </c>
      <c r="I545" s="260"/>
      <c r="J545" s="256"/>
      <c r="K545" s="256"/>
      <c r="L545" s="261"/>
      <c r="M545" s="262"/>
      <c r="N545" s="263"/>
      <c r="O545" s="263"/>
      <c r="P545" s="263"/>
      <c r="Q545" s="263"/>
      <c r="R545" s="263"/>
      <c r="S545" s="263"/>
      <c r="T545" s="264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65" t="s">
        <v>225</v>
      </c>
      <c r="AU545" s="265" t="s">
        <v>85</v>
      </c>
      <c r="AV545" s="13" t="s">
        <v>83</v>
      </c>
      <c r="AW545" s="13" t="s">
        <v>32</v>
      </c>
      <c r="AX545" s="13" t="s">
        <v>76</v>
      </c>
      <c r="AY545" s="265" t="s">
        <v>156</v>
      </c>
    </row>
    <row r="546" spans="1:51" s="14" customFormat="1" ht="12">
      <c r="A546" s="14"/>
      <c r="B546" s="266"/>
      <c r="C546" s="267"/>
      <c r="D546" s="257" t="s">
        <v>225</v>
      </c>
      <c r="E546" s="268" t="s">
        <v>1</v>
      </c>
      <c r="F546" s="269" t="s">
        <v>301</v>
      </c>
      <c r="G546" s="267"/>
      <c r="H546" s="270">
        <v>29.25</v>
      </c>
      <c r="I546" s="271"/>
      <c r="J546" s="267"/>
      <c r="K546" s="267"/>
      <c r="L546" s="272"/>
      <c r="M546" s="273"/>
      <c r="N546" s="274"/>
      <c r="O546" s="274"/>
      <c r="P546" s="274"/>
      <c r="Q546" s="274"/>
      <c r="R546" s="274"/>
      <c r="S546" s="274"/>
      <c r="T546" s="275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T546" s="276" t="s">
        <v>225</v>
      </c>
      <c r="AU546" s="276" t="s">
        <v>85</v>
      </c>
      <c r="AV546" s="14" t="s">
        <v>85</v>
      </c>
      <c r="AW546" s="14" t="s">
        <v>32</v>
      </c>
      <c r="AX546" s="14" t="s">
        <v>76</v>
      </c>
      <c r="AY546" s="276" t="s">
        <v>156</v>
      </c>
    </row>
    <row r="547" spans="1:51" s="13" customFormat="1" ht="12">
      <c r="A547" s="13"/>
      <c r="B547" s="255"/>
      <c r="C547" s="256"/>
      <c r="D547" s="257" t="s">
        <v>225</v>
      </c>
      <c r="E547" s="258" t="s">
        <v>1</v>
      </c>
      <c r="F547" s="259" t="s">
        <v>302</v>
      </c>
      <c r="G547" s="256"/>
      <c r="H547" s="258" t="s">
        <v>1</v>
      </c>
      <c r="I547" s="260"/>
      <c r="J547" s="256"/>
      <c r="K547" s="256"/>
      <c r="L547" s="261"/>
      <c r="M547" s="262"/>
      <c r="N547" s="263"/>
      <c r="O547" s="263"/>
      <c r="P547" s="263"/>
      <c r="Q547" s="263"/>
      <c r="R547" s="263"/>
      <c r="S547" s="263"/>
      <c r="T547" s="264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65" t="s">
        <v>225</v>
      </c>
      <c r="AU547" s="265" t="s">
        <v>85</v>
      </c>
      <c r="AV547" s="13" t="s">
        <v>83</v>
      </c>
      <c r="AW547" s="13" t="s">
        <v>32</v>
      </c>
      <c r="AX547" s="13" t="s">
        <v>76</v>
      </c>
      <c r="AY547" s="265" t="s">
        <v>156</v>
      </c>
    </row>
    <row r="548" spans="1:51" s="14" customFormat="1" ht="12">
      <c r="A548" s="14"/>
      <c r="B548" s="266"/>
      <c r="C548" s="267"/>
      <c r="D548" s="257" t="s">
        <v>225</v>
      </c>
      <c r="E548" s="268" t="s">
        <v>1</v>
      </c>
      <c r="F548" s="269" t="s">
        <v>303</v>
      </c>
      <c r="G548" s="267"/>
      <c r="H548" s="270">
        <v>2.5</v>
      </c>
      <c r="I548" s="271"/>
      <c r="J548" s="267"/>
      <c r="K548" s="267"/>
      <c r="L548" s="272"/>
      <c r="M548" s="273"/>
      <c r="N548" s="274"/>
      <c r="O548" s="274"/>
      <c r="P548" s="274"/>
      <c r="Q548" s="274"/>
      <c r="R548" s="274"/>
      <c r="S548" s="274"/>
      <c r="T548" s="275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76" t="s">
        <v>225</v>
      </c>
      <c r="AU548" s="276" t="s">
        <v>85</v>
      </c>
      <c r="AV548" s="14" t="s">
        <v>85</v>
      </c>
      <c r="AW548" s="14" t="s">
        <v>32</v>
      </c>
      <c r="AX548" s="14" t="s">
        <v>76</v>
      </c>
      <c r="AY548" s="276" t="s">
        <v>156</v>
      </c>
    </row>
    <row r="549" spans="1:51" s="13" customFormat="1" ht="12">
      <c r="A549" s="13"/>
      <c r="B549" s="255"/>
      <c r="C549" s="256"/>
      <c r="D549" s="257" t="s">
        <v>225</v>
      </c>
      <c r="E549" s="258" t="s">
        <v>1</v>
      </c>
      <c r="F549" s="259" t="s">
        <v>304</v>
      </c>
      <c r="G549" s="256"/>
      <c r="H549" s="258" t="s">
        <v>1</v>
      </c>
      <c r="I549" s="260"/>
      <c r="J549" s="256"/>
      <c r="K549" s="256"/>
      <c r="L549" s="261"/>
      <c r="M549" s="262"/>
      <c r="N549" s="263"/>
      <c r="O549" s="263"/>
      <c r="P549" s="263"/>
      <c r="Q549" s="263"/>
      <c r="R549" s="263"/>
      <c r="S549" s="263"/>
      <c r="T549" s="264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65" t="s">
        <v>225</v>
      </c>
      <c r="AU549" s="265" t="s">
        <v>85</v>
      </c>
      <c r="AV549" s="13" t="s">
        <v>83</v>
      </c>
      <c r="AW549" s="13" t="s">
        <v>32</v>
      </c>
      <c r="AX549" s="13" t="s">
        <v>76</v>
      </c>
      <c r="AY549" s="265" t="s">
        <v>156</v>
      </c>
    </row>
    <row r="550" spans="1:51" s="14" customFormat="1" ht="12">
      <c r="A550" s="14"/>
      <c r="B550" s="266"/>
      <c r="C550" s="267"/>
      <c r="D550" s="257" t="s">
        <v>225</v>
      </c>
      <c r="E550" s="268" t="s">
        <v>1</v>
      </c>
      <c r="F550" s="269" t="s">
        <v>1264</v>
      </c>
      <c r="G550" s="267"/>
      <c r="H550" s="270">
        <v>4.18</v>
      </c>
      <c r="I550" s="271"/>
      <c r="J550" s="267"/>
      <c r="K550" s="267"/>
      <c r="L550" s="272"/>
      <c r="M550" s="273"/>
      <c r="N550" s="274"/>
      <c r="O550" s="274"/>
      <c r="P550" s="274"/>
      <c r="Q550" s="274"/>
      <c r="R550" s="274"/>
      <c r="S550" s="274"/>
      <c r="T550" s="275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76" t="s">
        <v>225</v>
      </c>
      <c r="AU550" s="276" t="s">
        <v>85</v>
      </c>
      <c r="AV550" s="14" t="s">
        <v>85</v>
      </c>
      <c r="AW550" s="14" t="s">
        <v>32</v>
      </c>
      <c r="AX550" s="14" t="s">
        <v>76</v>
      </c>
      <c r="AY550" s="276" t="s">
        <v>156</v>
      </c>
    </row>
    <row r="551" spans="1:51" s="15" customFormat="1" ht="12">
      <c r="A551" s="15"/>
      <c r="B551" s="277"/>
      <c r="C551" s="278"/>
      <c r="D551" s="257" t="s">
        <v>225</v>
      </c>
      <c r="E551" s="279" t="s">
        <v>1</v>
      </c>
      <c r="F551" s="280" t="s">
        <v>228</v>
      </c>
      <c r="G551" s="278"/>
      <c r="H551" s="281">
        <v>131.04</v>
      </c>
      <c r="I551" s="282"/>
      <c r="J551" s="278"/>
      <c r="K551" s="278"/>
      <c r="L551" s="283"/>
      <c r="M551" s="284"/>
      <c r="N551" s="285"/>
      <c r="O551" s="285"/>
      <c r="P551" s="285"/>
      <c r="Q551" s="285"/>
      <c r="R551" s="285"/>
      <c r="S551" s="285"/>
      <c r="T551" s="286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T551" s="287" t="s">
        <v>225</v>
      </c>
      <c r="AU551" s="287" t="s">
        <v>85</v>
      </c>
      <c r="AV551" s="15" t="s">
        <v>173</v>
      </c>
      <c r="AW551" s="15" t="s">
        <v>32</v>
      </c>
      <c r="AX551" s="15" t="s">
        <v>83</v>
      </c>
      <c r="AY551" s="287" t="s">
        <v>156</v>
      </c>
    </row>
    <row r="552" spans="1:65" s="2" customFormat="1" ht="16.5" customHeight="1">
      <c r="A552" s="39"/>
      <c r="B552" s="40"/>
      <c r="C552" s="227" t="s">
        <v>1265</v>
      </c>
      <c r="D552" s="227" t="s">
        <v>159</v>
      </c>
      <c r="E552" s="228" t="s">
        <v>1266</v>
      </c>
      <c r="F552" s="229" t="s">
        <v>1267</v>
      </c>
      <c r="G552" s="230" t="s">
        <v>237</v>
      </c>
      <c r="H552" s="231">
        <v>160.29</v>
      </c>
      <c r="I552" s="232"/>
      <c r="J552" s="233">
        <f>ROUND(I552*H552,2)</f>
        <v>0</v>
      </c>
      <c r="K552" s="229" t="s">
        <v>218</v>
      </c>
      <c r="L552" s="45"/>
      <c r="M552" s="234" t="s">
        <v>1</v>
      </c>
      <c r="N552" s="235" t="s">
        <v>41</v>
      </c>
      <c r="O552" s="92"/>
      <c r="P552" s="236">
        <f>O552*H552</f>
        <v>0</v>
      </c>
      <c r="Q552" s="236">
        <v>0.0003</v>
      </c>
      <c r="R552" s="236">
        <f>Q552*H552</f>
        <v>0.04808699999999999</v>
      </c>
      <c r="S552" s="236">
        <v>0</v>
      </c>
      <c r="T552" s="237">
        <f>S552*H552</f>
        <v>0</v>
      </c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R552" s="238" t="s">
        <v>335</v>
      </c>
      <c r="AT552" s="238" t="s">
        <v>159</v>
      </c>
      <c r="AU552" s="238" t="s">
        <v>85</v>
      </c>
      <c r="AY552" s="18" t="s">
        <v>156</v>
      </c>
      <c r="BE552" s="239">
        <f>IF(N552="základní",J552,0)</f>
        <v>0</v>
      </c>
      <c r="BF552" s="239">
        <f>IF(N552="snížená",J552,0)</f>
        <v>0</v>
      </c>
      <c r="BG552" s="239">
        <f>IF(N552="zákl. přenesená",J552,0)</f>
        <v>0</v>
      </c>
      <c r="BH552" s="239">
        <f>IF(N552="sníž. přenesená",J552,0)</f>
        <v>0</v>
      </c>
      <c r="BI552" s="239">
        <f>IF(N552="nulová",J552,0)</f>
        <v>0</v>
      </c>
      <c r="BJ552" s="18" t="s">
        <v>83</v>
      </c>
      <c r="BK552" s="239">
        <f>ROUND(I552*H552,2)</f>
        <v>0</v>
      </c>
      <c r="BL552" s="18" t="s">
        <v>335</v>
      </c>
      <c r="BM552" s="238" t="s">
        <v>1268</v>
      </c>
    </row>
    <row r="553" spans="1:51" s="13" customFormat="1" ht="12">
      <c r="A553" s="13"/>
      <c r="B553" s="255"/>
      <c r="C553" s="256"/>
      <c r="D553" s="257" t="s">
        <v>225</v>
      </c>
      <c r="E553" s="258" t="s">
        <v>1</v>
      </c>
      <c r="F553" s="259" t="s">
        <v>280</v>
      </c>
      <c r="G553" s="256"/>
      <c r="H553" s="258" t="s">
        <v>1</v>
      </c>
      <c r="I553" s="260"/>
      <c r="J553" s="256"/>
      <c r="K553" s="256"/>
      <c r="L553" s="261"/>
      <c r="M553" s="262"/>
      <c r="N553" s="263"/>
      <c r="O553" s="263"/>
      <c r="P553" s="263"/>
      <c r="Q553" s="263"/>
      <c r="R553" s="263"/>
      <c r="S553" s="263"/>
      <c r="T553" s="264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65" t="s">
        <v>225</v>
      </c>
      <c r="AU553" s="265" t="s">
        <v>85</v>
      </c>
      <c r="AV553" s="13" t="s">
        <v>83</v>
      </c>
      <c r="AW553" s="13" t="s">
        <v>32</v>
      </c>
      <c r="AX553" s="13" t="s">
        <v>76</v>
      </c>
      <c r="AY553" s="265" t="s">
        <v>156</v>
      </c>
    </row>
    <row r="554" spans="1:51" s="14" customFormat="1" ht="12">
      <c r="A554" s="14"/>
      <c r="B554" s="266"/>
      <c r="C554" s="267"/>
      <c r="D554" s="257" t="s">
        <v>225</v>
      </c>
      <c r="E554" s="268" t="s">
        <v>1</v>
      </c>
      <c r="F554" s="269" t="s">
        <v>281</v>
      </c>
      <c r="G554" s="267"/>
      <c r="H554" s="270">
        <v>22.85</v>
      </c>
      <c r="I554" s="271"/>
      <c r="J554" s="267"/>
      <c r="K554" s="267"/>
      <c r="L554" s="272"/>
      <c r="M554" s="273"/>
      <c r="N554" s="274"/>
      <c r="O554" s="274"/>
      <c r="P554" s="274"/>
      <c r="Q554" s="274"/>
      <c r="R554" s="274"/>
      <c r="S554" s="274"/>
      <c r="T554" s="275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T554" s="276" t="s">
        <v>225</v>
      </c>
      <c r="AU554" s="276" t="s">
        <v>85</v>
      </c>
      <c r="AV554" s="14" t="s">
        <v>85</v>
      </c>
      <c r="AW554" s="14" t="s">
        <v>32</v>
      </c>
      <c r="AX554" s="14" t="s">
        <v>76</v>
      </c>
      <c r="AY554" s="276" t="s">
        <v>156</v>
      </c>
    </row>
    <row r="555" spans="1:51" s="13" customFormat="1" ht="12">
      <c r="A555" s="13"/>
      <c r="B555" s="255"/>
      <c r="C555" s="256"/>
      <c r="D555" s="257" t="s">
        <v>225</v>
      </c>
      <c r="E555" s="258" t="s">
        <v>1</v>
      </c>
      <c r="F555" s="259" t="s">
        <v>282</v>
      </c>
      <c r="G555" s="256"/>
      <c r="H555" s="258" t="s">
        <v>1</v>
      </c>
      <c r="I555" s="260"/>
      <c r="J555" s="256"/>
      <c r="K555" s="256"/>
      <c r="L555" s="261"/>
      <c r="M555" s="262"/>
      <c r="N555" s="263"/>
      <c r="O555" s="263"/>
      <c r="P555" s="263"/>
      <c r="Q555" s="263"/>
      <c r="R555" s="263"/>
      <c r="S555" s="263"/>
      <c r="T555" s="264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65" t="s">
        <v>225</v>
      </c>
      <c r="AU555" s="265" t="s">
        <v>85</v>
      </c>
      <c r="AV555" s="13" t="s">
        <v>83</v>
      </c>
      <c r="AW555" s="13" t="s">
        <v>32</v>
      </c>
      <c r="AX555" s="13" t="s">
        <v>76</v>
      </c>
      <c r="AY555" s="265" t="s">
        <v>156</v>
      </c>
    </row>
    <row r="556" spans="1:51" s="14" customFormat="1" ht="12">
      <c r="A556" s="14"/>
      <c r="B556" s="266"/>
      <c r="C556" s="267"/>
      <c r="D556" s="257" t="s">
        <v>225</v>
      </c>
      <c r="E556" s="268" t="s">
        <v>1</v>
      </c>
      <c r="F556" s="269" t="s">
        <v>283</v>
      </c>
      <c r="G556" s="267"/>
      <c r="H556" s="270">
        <v>48.06</v>
      </c>
      <c r="I556" s="271"/>
      <c r="J556" s="267"/>
      <c r="K556" s="267"/>
      <c r="L556" s="272"/>
      <c r="M556" s="273"/>
      <c r="N556" s="274"/>
      <c r="O556" s="274"/>
      <c r="P556" s="274"/>
      <c r="Q556" s="274"/>
      <c r="R556" s="274"/>
      <c r="S556" s="274"/>
      <c r="T556" s="275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76" t="s">
        <v>225</v>
      </c>
      <c r="AU556" s="276" t="s">
        <v>85</v>
      </c>
      <c r="AV556" s="14" t="s">
        <v>85</v>
      </c>
      <c r="AW556" s="14" t="s">
        <v>32</v>
      </c>
      <c r="AX556" s="14" t="s">
        <v>76</v>
      </c>
      <c r="AY556" s="276" t="s">
        <v>156</v>
      </c>
    </row>
    <row r="557" spans="1:51" s="13" customFormat="1" ht="12">
      <c r="A557" s="13"/>
      <c r="B557" s="255"/>
      <c r="C557" s="256"/>
      <c r="D557" s="257" t="s">
        <v>225</v>
      </c>
      <c r="E557" s="258" t="s">
        <v>1</v>
      </c>
      <c r="F557" s="259" t="s">
        <v>284</v>
      </c>
      <c r="G557" s="256"/>
      <c r="H557" s="258" t="s">
        <v>1</v>
      </c>
      <c r="I557" s="260"/>
      <c r="J557" s="256"/>
      <c r="K557" s="256"/>
      <c r="L557" s="261"/>
      <c r="M557" s="262"/>
      <c r="N557" s="263"/>
      <c r="O557" s="263"/>
      <c r="P557" s="263"/>
      <c r="Q557" s="263"/>
      <c r="R557" s="263"/>
      <c r="S557" s="263"/>
      <c r="T557" s="264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65" t="s">
        <v>225</v>
      </c>
      <c r="AU557" s="265" t="s">
        <v>85</v>
      </c>
      <c r="AV557" s="13" t="s">
        <v>83</v>
      </c>
      <c r="AW557" s="13" t="s">
        <v>32</v>
      </c>
      <c r="AX557" s="13" t="s">
        <v>76</v>
      </c>
      <c r="AY557" s="265" t="s">
        <v>156</v>
      </c>
    </row>
    <row r="558" spans="1:51" s="14" customFormat="1" ht="12">
      <c r="A558" s="14"/>
      <c r="B558" s="266"/>
      <c r="C558" s="267"/>
      <c r="D558" s="257" t="s">
        <v>225</v>
      </c>
      <c r="E558" s="268" t="s">
        <v>1</v>
      </c>
      <c r="F558" s="269" t="s">
        <v>285</v>
      </c>
      <c r="G558" s="267"/>
      <c r="H558" s="270">
        <v>8.34</v>
      </c>
      <c r="I558" s="271"/>
      <c r="J558" s="267"/>
      <c r="K558" s="267"/>
      <c r="L558" s="272"/>
      <c r="M558" s="273"/>
      <c r="N558" s="274"/>
      <c r="O558" s="274"/>
      <c r="P558" s="274"/>
      <c r="Q558" s="274"/>
      <c r="R558" s="274"/>
      <c r="S558" s="274"/>
      <c r="T558" s="275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T558" s="276" t="s">
        <v>225</v>
      </c>
      <c r="AU558" s="276" t="s">
        <v>85</v>
      </c>
      <c r="AV558" s="14" t="s">
        <v>85</v>
      </c>
      <c r="AW558" s="14" t="s">
        <v>32</v>
      </c>
      <c r="AX558" s="14" t="s">
        <v>76</v>
      </c>
      <c r="AY558" s="276" t="s">
        <v>156</v>
      </c>
    </row>
    <row r="559" spans="1:51" s="13" customFormat="1" ht="12">
      <c r="A559" s="13"/>
      <c r="B559" s="255"/>
      <c r="C559" s="256"/>
      <c r="D559" s="257" t="s">
        <v>225</v>
      </c>
      <c r="E559" s="258" t="s">
        <v>1</v>
      </c>
      <c r="F559" s="259" t="s">
        <v>286</v>
      </c>
      <c r="G559" s="256"/>
      <c r="H559" s="258" t="s">
        <v>1</v>
      </c>
      <c r="I559" s="260"/>
      <c r="J559" s="256"/>
      <c r="K559" s="256"/>
      <c r="L559" s="261"/>
      <c r="M559" s="262"/>
      <c r="N559" s="263"/>
      <c r="O559" s="263"/>
      <c r="P559" s="263"/>
      <c r="Q559" s="263"/>
      <c r="R559" s="263"/>
      <c r="S559" s="263"/>
      <c r="T559" s="264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65" t="s">
        <v>225</v>
      </c>
      <c r="AU559" s="265" t="s">
        <v>85</v>
      </c>
      <c r="AV559" s="13" t="s">
        <v>83</v>
      </c>
      <c r="AW559" s="13" t="s">
        <v>32</v>
      </c>
      <c r="AX559" s="13" t="s">
        <v>76</v>
      </c>
      <c r="AY559" s="265" t="s">
        <v>156</v>
      </c>
    </row>
    <row r="560" spans="1:51" s="14" customFormat="1" ht="12">
      <c r="A560" s="14"/>
      <c r="B560" s="266"/>
      <c r="C560" s="267"/>
      <c r="D560" s="257" t="s">
        <v>225</v>
      </c>
      <c r="E560" s="268" t="s">
        <v>1</v>
      </c>
      <c r="F560" s="269" t="s">
        <v>287</v>
      </c>
      <c r="G560" s="267"/>
      <c r="H560" s="270">
        <v>5.16</v>
      </c>
      <c r="I560" s="271"/>
      <c r="J560" s="267"/>
      <c r="K560" s="267"/>
      <c r="L560" s="272"/>
      <c r="M560" s="273"/>
      <c r="N560" s="274"/>
      <c r="O560" s="274"/>
      <c r="P560" s="274"/>
      <c r="Q560" s="274"/>
      <c r="R560" s="274"/>
      <c r="S560" s="274"/>
      <c r="T560" s="275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T560" s="276" t="s">
        <v>225</v>
      </c>
      <c r="AU560" s="276" t="s">
        <v>85</v>
      </c>
      <c r="AV560" s="14" t="s">
        <v>85</v>
      </c>
      <c r="AW560" s="14" t="s">
        <v>32</v>
      </c>
      <c r="AX560" s="14" t="s">
        <v>76</v>
      </c>
      <c r="AY560" s="276" t="s">
        <v>156</v>
      </c>
    </row>
    <row r="561" spans="1:51" s="13" customFormat="1" ht="12">
      <c r="A561" s="13"/>
      <c r="B561" s="255"/>
      <c r="C561" s="256"/>
      <c r="D561" s="257" t="s">
        <v>225</v>
      </c>
      <c r="E561" s="258" t="s">
        <v>1</v>
      </c>
      <c r="F561" s="259" t="s">
        <v>288</v>
      </c>
      <c r="G561" s="256"/>
      <c r="H561" s="258" t="s">
        <v>1</v>
      </c>
      <c r="I561" s="260"/>
      <c r="J561" s="256"/>
      <c r="K561" s="256"/>
      <c r="L561" s="261"/>
      <c r="M561" s="262"/>
      <c r="N561" s="263"/>
      <c r="O561" s="263"/>
      <c r="P561" s="263"/>
      <c r="Q561" s="263"/>
      <c r="R561" s="263"/>
      <c r="S561" s="263"/>
      <c r="T561" s="264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65" t="s">
        <v>225</v>
      </c>
      <c r="AU561" s="265" t="s">
        <v>85</v>
      </c>
      <c r="AV561" s="13" t="s">
        <v>83</v>
      </c>
      <c r="AW561" s="13" t="s">
        <v>32</v>
      </c>
      <c r="AX561" s="13" t="s">
        <v>76</v>
      </c>
      <c r="AY561" s="265" t="s">
        <v>156</v>
      </c>
    </row>
    <row r="562" spans="1:51" s="14" customFormat="1" ht="12">
      <c r="A562" s="14"/>
      <c r="B562" s="266"/>
      <c r="C562" s="267"/>
      <c r="D562" s="257" t="s">
        <v>225</v>
      </c>
      <c r="E562" s="268" t="s">
        <v>1</v>
      </c>
      <c r="F562" s="269" t="s">
        <v>289</v>
      </c>
      <c r="G562" s="267"/>
      <c r="H562" s="270">
        <v>5.09</v>
      </c>
      <c r="I562" s="271"/>
      <c r="J562" s="267"/>
      <c r="K562" s="267"/>
      <c r="L562" s="272"/>
      <c r="M562" s="273"/>
      <c r="N562" s="274"/>
      <c r="O562" s="274"/>
      <c r="P562" s="274"/>
      <c r="Q562" s="274"/>
      <c r="R562" s="274"/>
      <c r="S562" s="274"/>
      <c r="T562" s="275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T562" s="276" t="s">
        <v>225</v>
      </c>
      <c r="AU562" s="276" t="s">
        <v>85</v>
      </c>
      <c r="AV562" s="14" t="s">
        <v>85</v>
      </c>
      <c r="AW562" s="14" t="s">
        <v>32</v>
      </c>
      <c r="AX562" s="14" t="s">
        <v>76</v>
      </c>
      <c r="AY562" s="276" t="s">
        <v>156</v>
      </c>
    </row>
    <row r="563" spans="1:51" s="13" customFormat="1" ht="12">
      <c r="A563" s="13"/>
      <c r="B563" s="255"/>
      <c r="C563" s="256"/>
      <c r="D563" s="257" t="s">
        <v>225</v>
      </c>
      <c r="E563" s="258" t="s">
        <v>1</v>
      </c>
      <c r="F563" s="259" t="s">
        <v>290</v>
      </c>
      <c r="G563" s="256"/>
      <c r="H563" s="258" t="s">
        <v>1</v>
      </c>
      <c r="I563" s="260"/>
      <c r="J563" s="256"/>
      <c r="K563" s="256"/>
      <c r="L563" s="261"/>
      <c r="M563" s="262"/>
      <c r="N563" s="263"/>
      <c r="O563" s="263"/>
      <c r="P563" s="263"/>
      <c r="Q563" s="263"/>
      <c r="R563" s="263"/>
      <c r="S563" s="263"/>
      <c r="T563" s="264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65" t="s">
        <v>225</v>
      </c>
      <c r="AU563" s="265" t="s">
        <v>85</v>
      </c>
      <c r="AV563" s="13" t="s">
        <v>83</v>
      </c>
      <c r="AW563" s="13" t="s">
        <v>32</v>
      </c>
      <c r="AX563" s="13" t="s">
        <v>76</v>
      </c>
      <c r="AY563" s="265" t="s">
        <v>156</v>
      </c>
    </row>
    <row r="564" spans="1:51" s="14" customFormat="1" ht="12">
      <c r="A564" s="14"/>
      <c r="B564" s="266"/>
      <c r="C564" s="267"/>
      <c r="D564" s="257" t="s">
        <v>225</v>
      </c>
      <c r="E564" s="268" t="s">
        <v>1</v>
      </c>
      <c r="F564" s="269" t="s">
        <v>291</v>
      </c>
      <c r="G564" s="267"/>
      <c r="H564" s="270">
        <v>2.19</v>
      </c>
      <c r="I564" s="271"/>
      <c r="J564" s="267"/>
      <c r="K564" s="267"/>
      <c r="L564" s="272"/>
      <c r="M564" s="273"/>
      <c r="N564" s="274"/>
      <c r="O564" s="274"/>
      <c r="P564" s="274"/>
      <c r="Q564" s="274"/>
      <c r="R564" s="274"/>
      <c r="S564" s="274"/>
      <c r="T564" s="275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76" t="s">
        <v>225</v>
      </c>
      <c r="AU564" s="276" t="s">
        <v>85</v>
      </c>
      <c r="AV564" s="14" t="s">
        <v>85</v>
      </c>
      <c r="AW564" s="14" t="s">
        <v>32</v>
      </c>
      <c r="AX564" s="14" t="s">
        <v>76</v>
      </c>
      <c r="AY564" s="276" t="s">
        <v>156</v>
      </c>
    </row>
    <row r="565" spans="1:51" s="13" customFormat="1" ht="12">
      <c r="A565" s="13"/>
      <c r="B565" s="255"/>
      <c r="C565" s="256"/>
      <c r="D565" s="257" t="s">
        <v>225</v>
      </c>
      <c r="E565" s="258" t="s">
        <v>1</v>
      </c>
      <c r="F565" s="259" t="s">
        <v>296</v>
      </c>
      <c r="G565" s="256"/>
      <c r="H565" s="258" t="s">
        <v>1</v>
      </c>
      <c r="I565" s="260"/>
      <c r="J565" s="256"/>
      <c r="K565" s="256"/>
      <c r="L565" s="261"/>
      <c r="M565" s="262"/>
      <c r="N565" s="263"/>
      <c r="O565" s="263"/>
      <c r="P565" s="263"/>
      <c r="Q565" s="263"/>
      <c r="R565" s="263"/>
      <c r="S565" s="263"/>
      <c r="T565" s="264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65" t="s">
        <v>225</v>
      </c>
      <c r="AU565" s="265" t="s">
        <v>85</v>
      </c>
      <c r="AV565" s="13" t="s">
        <v>83</v>
      </c>
      <c r="AW565" s="13" t="s">
        <v>32</v>
      </c>
      <c r="AX565" s="13" t="s">
        <v>76</v>
      </c>
      <c r="AY565" s="265" t="s">
        <v>156</v>
      </c>
    </row>
    <row r="566" spans="1:51" s="14" customFormat="1" ht="12">
      <c r="A566" s="14"/>
      <c r="B566" s="266"/>
      <c r="C566" s="267"/>
      <c r="D566" s="257" t="s">
        <v>225</v>
      </c>
      <c r="E566" s="268" t="s">
        <v>1</v>
      </c>
      <c r="F566" s="269" t="s">
        <v>297</v>
      </c>
      <c r="G566" s="267"/>
      <c r="H566" s="270">
        <v>2.06</v>
      </c>
      <c r="I566" s="271"/>
      <c r="J566" s="267"/>
      <c r="K566" s="267"/>
      <c r="L566" s="272"/>
      <c r="M566" s="273"/>
      <c r="N566" s="274"/>
      <c r="O566" s="274"/>
      <c r="P566" s="274"/>
      <c r="Q566" s="274"/>
      <c r="R566" s="274"/>
      <c r="S566" s="274"/>
      <c r="T566" s="275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T566" s="276" t="s">
        <v>225</v>
      </c>
      <c r="AU566" s="276" t="s">
        <v>85</v>
      </c>
      <c r="AV566" s="14" t="s">
        <v>85</v>
      </c>
      <c r="AW566" s="14" t="s">
        <v>32</v>
      </c>
      <c r="AX566" s="14" t="s">
        <v>76</v>
      </c>
      <c r="AY566" s="276" t="s">
        <v>156</v>
      </c>
    </row>
    <row r="567" spans="1:51" s="13" customFormat="1" ht="12">
      <c r="A567" s="13"/>
      <c r="B567" s="255"/>
      <c r="C567" s="256"/>
      <c r="D567" s="257" t="s">
        <v>225</v>
      </c>
      <c r="E567" s="258" t="s">
        <v>1</v>
      </c>
      <c r="F567" s="259" t="s">
        <v>298</v>
      </c>
      <c r="G567" s="256"/>
      <c r="H567" s="258" t="s">
        <v>1</v>
      </c>
      <c r="I567" s="260"/>
      <c r="J567" s="256"/>
      <c r="K567" s="256"/>
      <c r="L567" s="261"/>
      <c r="M567" s="262"/>
      <c r="N567" s="263"/>
      <c r="O567" s="263"/>
      <c r="P567" s="263"/>
      <c r="Q567" s="263"/>
      <c r="R567" s="263"/>
      <c r="S567" s="263"/>
      <c r="T567" s="264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65" t="s">
        <v>225</v>
      </c>
      <c r="AU567" s="265" t="s">
        <v>85</v>
      </c>
      <c r="AV567" s="13" t="s">
        <v>83</v>
      </c>
      <c r="AW567" s="13" t="s">
        <v>32</v>
      </c>
      <c r="AX567" s="13" t="s">
        <v>76</v>
      </c>
      <c r="AY567" s="265" t="s">
        <v>156</v>
      </c>
    </row>
    <row r="568" spans="1:51" s="14" customFormat="1" ht="12">
      <c r="A568" s="14"/>
      <c r="B568" s="266"/>
      <c r="C568" s="267"/>
      <c r="D568" s="257" t="s">
        <v>225</v>
      </c>
      <c r="E568" s="268" t="s">
        <v>1</v>
      </c>
      <c r="F568" s="269" t="s">
        <v>299</v>
      </c>
      <c r="G568" s="267"/>
      <c r="H568" s="270">
        <v>1.36</v>
      </c>
      <c r="I568" s="271"/>
      <c r="J568" s="267"/>
      <c r="K568" s="267"/>
      <c r="L568" s="272"/>
      <c r="M568" s="273"/>
      <c r="N568" s="274"/>
      <c r="O568" s="274"/>
      <c r="P568" s="274"/>
      <c r="Q568" s="274"/>
      <c r="R568" s="274"/>
      <c r="S568" s="274"/>
      <c r="T568" s="275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T568" s="276" t="s">
        <v>225</v>
      </c>
      <c r="AU568" s="276" t="s">
        <v>85</v>
      </c>
      <c r="AV568" s="14" t="s">
        <v>85</v>
      </c>
      <c r="AW568" s="14" t="s">
        <v>32</v>
      </c>
      <c r="AX568" s="14" t="s">
        <v>76</v>
      </c>
      <c r="AY568" s="276" t="s">
        <v>156</v>
      </c>
    </row>
    <row r="569" spans="1:51" s="13" customFormat="1" ht="12">
      <c r="A569" s="13"/>
      <c r="B569" s="255"/>
      <c r="C569" s="256"/>
      <c r="D569" s="257" t="s">
        <v>225</v>
      </c>
      <c r="E569" s="258" t="s">
        <v>1</v>
      </c>
      <c r="F569" s="259" t="s">
        <v>300</v>
      </c>
      <c r="G569" s="256"/>
      <c r="H569" s="258" t="s">
        <v>1</v>
      </c>
      <c r="I569" s="260"/>
      <c r="J569" s="256"/>
      <c r="K569" s="256"/>
      <c r="L569" s="261"/>
      <c r="M569" s="262"/>
      <c r="N569" s="263"/>
      <c r="O569" s="263"/>
      <c r="P569" s="263"/>
      <c r="Q569" s="263"/>
      <c r="R569" s="263"/>
      <c r="S569" s="263"/>
      <c r="T569" s="264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65" t="s">
        <v>225</v>
      </c>
      <c r="AU569" s="265" t="s">
        <v>85</v>
      </c>
      <c r="AV569" s="13" t="s">
        <v>83</v>
      </c>
      <c r="AW569" s="13" t="s">
        <v>32</v>
      </c>
      <c r="AX569" s="13" t="s">
        <v>76</v>
      </c>
      <c r="AY569" s="265" t="s">
        <v>156</v>
      </c>
    </row>
    <row r="570" spans="1:51" s="14" customFormat="1" ht="12">
      <c r="A570" s="14"/>
      <c r="B570" s="266"/>
      <c r="C570" s="267"/>
      <c r="D570" s="257" t="s">
        <v>225</v>
      </c>
      <c r="E570" s="268" t="s">
        <v>1</v>
      </c>
      <c r="F570" s="269" t="s">
        <v>321</v>
      </c>
      <c r="G570" s="267"/>
      <c r="H570" s="270">
        <v>58.5</v>
      </c>
      <c r="I570" s="271"/>
      <c r="J570" s="267"/>
      <c r="K570" s="267"/>
      <c r="L570" s="272"/>
      <c r="M570" s="273"/>
      <c r="N570" s="274"/>
      <c r="O570" s="274"/>
      <c r="P570" s="274"/>
      <c r="Q570" s="274"/>
      <c r="R570" s="274"/>
      <c r="S570" s="274"/>
      <c r="T570" s="275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76" t="s">
        <v>225</v>
      </c>
      <c r="AU570" s="276" t="s">
        <v>85</v>
      </c>
      <c r="AV570" s="14" t="s">
        <v>85</v>
      </c>
      <c r="AW570" s="14" t="s">
        <v>32</v>
      </c>
      <c r="AX570" s="14" t="s">
        <v>76</v>
      </c>
      <c r="AY570" s="276" t="s">
        <v>156</v>
      </c>
    </row>
    <row r="571" spans="1:51" s="13" customFormat="1" ht="12">
      <c r="A571" s="13"/>
      <c r="B571" s="255"/>
      <c r="C571" s="256"/>
      <c r="D571" s="257" t="s">
        <v>225</v>
      </c>
      <c r="E571" s="258" t="s">
        <v>1</v>
      </c>
      <c r="F571" s="259" t="s">
        <v>302</v>
      </c>
      <c r="G571" s="256"/>
      <c r="H571" s="258" t="s">
        <v>1</v>
      </c>
      <c r="I571" s="260"/>
      <c r="J571" s="256"/>
      <c r="K571" s="256"/>
      <c r="L571" s="261"/>
      <c r="M571" s="262"/>
      <c r="N571" s="263"/>
      <c r="O571" s="263"/>
      <c r="P571" s="263"/>
      <c r="Q571" s="263"/>
      <c r="R571" s="263"/>
      <c r="S571" s="263"/>
      <c r="T571" s="264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65" t="s">
        <v>225</v>
      </c>
      <c r="AU571" s="265" t="s">
        <v>85</v>
      </c>
      <c r="AV571" s="13" t="s">
        <v>83</v>
      </c>
      <c r="AW571" s="13" t="s">
        <v>32</v>
      </c>
      <c r="AX571" s="13" t="s">
        <v>76</v>
      </c>
      <c r="AY571" s="265" t="s">
        <v>156</v>
      </c>
    </row>
    <row r="572" spans="1:51" s="14" customFormat="1" ht="12">
      <c r="A572" s="14"/>
      <c r="B572" s="266"/>
      <c r="C572" s="267"/>
      <c r="D572" s="257" t="s">
        <v>225</v>
      </c>
      <c r="E572" s="268" t="s">
        <v>1</v>
      </c>
      <c r="F572" s="269" t="s">
        <v>303</v>
      </c>
      <c r="G572" s="267"/>
      <c r="H572" s="270">
        <v>2.5</v>
      </c>
      <c r="I572" s="271"/>
      <c r="J572" s="267"/>
      <c r="K572" s="267"/>
      <c r="L572" s="272"/>
      <c r="M572" s="273"/>
      <c r="N572" s="274"/>
      <c r="O572" s="274"/>
      <c r="P572" s="274"/>
      <c r="Q572" s="274"/>
      <c r="R572" s="274"/>
      <c r="S572" s="274"/>
      <c r="T572" s="275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T572" s="276" t="s">
        <v>225</v>
      </c>
      <c r="AU572" s="276" t="s">
        <v>85</v>
      </c>
      <c r="AV572" s="14" t="s">
        <v>85</v>
      </c>
      <c r="AW572" s="14" t="s">
        <v>32</v>
      </c>
      <c r="AX572" s="14" t="s">
        <v>76</v>
      </c>
      <c r="AY572" s="276" t="s">
        <v>156</v>
      </c>
    </row>
    <row r="573" spans="1:51" s="13" customFormat="1" ht="12">
      <c r="A573" s="13"/>
      <c r="B573" s="255"/>
      <c r="C573" s="256"/>
      <c r="D573" s="257" t="s">
        <v>225</v>
      </c>
      <c r="E573" s="258" t="s">
        <v>1</v>
      </c>
      <c r="F573" s="259" t="s">
        <v>304</v>
      </c>
      <c r="G573" s="256"/>
      <c r="H573" s="258" t="s">
        <v>1</v>
      </c>
      <c r="I573" s="260"/>
      <c r="J573" s="256"/>
      <c r="K573" s="256"/>
      <c r="L573" s="261"/>
      <c r="M573" s="262"/>
      <c r="N573" s="263"/>
      <c r="O573" s="263"/>
      <c r="P573" s="263"/>
      <c r="Q573" s="263"/>
      <c r="R573" s="263"/>
      <c r="S573" s="263"/>
      <c r="T573" s="264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65" t="s">
        <v>225</v>
      </c>
      <c r="AU573" s="265" t="s">
        <v>85</v>
      </c>
      <c r="AV573" s="13" t="s">
        <v>83</v>
      </c>
      <c r="AW573" s="13" t="s">
        <v>32</v>
      </c>
      <c r="AX573" s="13" t="s">
        <v>76</v>
      </c>
      <c r="AY573" s="265" t="s">
        <v>156</v>
      </c>
    </row>
    <row r="574" spans="1:51" s="14" customFormat="1" ht="12">
      <c r="A574" s="14"/>
      <c r="B574" s="266"/>
      <c r="C574" s="267"/>
      <c r="D574" s="257" t="s">
        <v>225</v>
      </c>
      <c r="E574" s="268" t="s">
        <v>1</v>
      </c>
      <c r="F574" s="269" t="s">
        <v>1264</v>
      </c>
      <c r="G574" s="267"/>
      <c r="H574" s="270">
        <v>4.18</v>
      </c>
      <c r="I574" s="271"/>
      <c r="J574" s="267"/>
      <c r="K574" s="267"/>
      <c r="L574" s="272"/>
      <c r="M574" s="273"/>
      <c r="N574" s="274"/>
      <c r="O574" s="274"/>
      <c r="P574" s="274"/>
      <c r="Q574" s="274"/>
      <c r="R574" s="274"/>
      <c r="S574" s="274"/>
      <c r="T574" s="275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276" t="s">
        <v>225</v>
      </c>
      <c r="AU574" s="276" t="s">
        <v>85</v>
      </c>
      <c r="AV574" s="14" t="s">
        <v>85</v>
      </c>
      <c r="AW574" s="14" t="s">
        <v>32</v>
      </c>
      <c r="AX574" s="14" t="s">
        <v>76</v>
      </c>
      <c r="AY574" s="276" t="s">
        <v>156</v>
      </c>
    </row>
    <row r="575" spans="1:51" s="15" customFormat="1" ht="12">
      <c r="A575" s="15"/>
      <c r="B575" s="277"/>
      <c r="C575" s="278"/>
      <c r="D575" s="257" t="s">
        <v>225</v>
      </c>
      <c r="E575" s="279" t="s">
        <v>1</v>
      </c>
      <c r="F575" s="280" t="s">
        <v>228</v>
      </c>
      <c r="G575" s="278"/>
      <c r="H575" s="281">
        <v>160.29000000000002</v>
      </c>
      <c r="I575" s="282"/>
      <c r="J575" s="278"/>
      <c r="K575" s="278"/>
      <c r="L575" s="283"/>
      <c r="M575" s="284"/>
      <c r="N575" s="285"/>
      <c r="O575" s="285"/>
      <c r="P575" s="285"/>
      <c r="Q575" s="285"/>
      <c r="R575" s="285"/>
      <c r="S575" s="285"/>
      <c r="T575" s="286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T575" s="287" t="s">
        <v>225</v>
      </c>
      <c r="AU575" s="287" t="s">
        <v>85</v>
      </c>
      <c r="AV575" s="15" t="s">
        <v>173</v>
      </c>
      <c r="AW575" s="15" t="s">
        <v>32</v>
      </c>
      <c r="AX575" s="15" t="s">
        <v>83</v>
      </c>
      <c r="AY575" s="287" t="s">
        <v>156</v>
      </c>
    </row>
    <row r="576" spans="1:65" s="2" customFormat="1" ht="21.75" customHeight="1">
      <c r="A576" s="39"/>
      <c r="B576" s="40"/>
      <c r="C576" s="227" t="s">
        <v>1269</v>
      </c>
      <c r="D576" s="227" t="s">
        <v>159</v>
      </c>
      <c r="E576" s="228" t="s">
        <v>1270</v>
      </c>
      <c r="F576" s="229" t="s">
        <v>1271</v>
      </c>
      <c r="G576" s="230" t="s">
        <v>237</v>
      </c>
      <c r="H576" s="231">
        <v>101.79</v>
      </c>
      <c r="I576" s="232"/>
      <c r="J576" s="233">
        <f>ROUND(I576*H576,2)</f>
        <v>0</v>
      </c>
      <c r="K576" s="229" t="s">
        <v>218</v>
      </c>
      <c r="L576" s="45"/>
      <c r="M576" s="234" t="s">
        <v>1</v>
      </c>
      <c r="N576" s="235" t="s">
        <v>41</v>
      </c>
      <c r="O576" s="92"/>
      <c r="P576" s="236">
        <f>O576*H576</f>
        <v>0</v>
      </c>
      <c r="Q576" s="236">
        <v>0.00758</v>
      </c>
      <c r="R576" s="236">
        <f>Q576*H576</f>
        <v>0.7715682</v>
      </c>
      <c r="S576" s="236">
        <v>0</v>
      </c>
      <c r="T576" s="237">
        <f>S576*H576</f>
        <v>0</v>
      </c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R576" s="238" t="s">
        <v>335</v>
      </c>
      <c r="AT576" s="238" t="s">
        <v>159</v>
      </c>
      <c r="AU576" s="238" t="s">
        <v>85</v>
      </c>
      <c r="AY576" s="18" t="s">
        <v>156</v>
      </c>
      <c r="BE576" s="239">
        <f>IF(N576="základní",J576,0)</f>
        <v>0</v>
      </c>
      <c r="BF576" s="239">
        <f>IF(N576="snížená",J576,0)</f>
        <v>0</v>
      </c>
      <c r="BG576" s="239">
        <f>IF(N576="zákl. přenesená",J576,0)</f>
        <v>0</v>
      </c>
      <c r="BH576" s="239">
        <f>IF(N576="sníž. přenesená",J576,0)</f>
        <v>0</v>
      </c>
      <c r="BI576" s="239">
        <f>IF(N576="nulová",J576,0)</f>
        <v>0</v>
      </c>
      <c r="BJ576" s="18" t="s">
        <v>83</v>
      </c>
      <c r="BK576" s="239">
        <f>ROUND(I576*H576,2)</f>
        <v>0</v>
      </c>
      <c r="BL576" s="18" t="s">
        <v>335</v>
      </c>
      <c r="BM576" s="238" t="s">
        <v>1272</v>
      </c>
    </row>
    <row r="577" spans="1:51" s="14" customFormat="1" ht="12">
      <c r="A577" s="14"/>
      <c r="B577" s="266"/>
      <c r="C577" s="267"/>
      <c r="D577" s="257" t="s">
        <v>225</v>
      </c>
      <c r="E577" s="268" t="s">
        <v>1</v>
      </c>
      <c r="F577" s="269" t="s">
        <v>1273</v>
      </c>
      <c r="G577" s="267"/>
      <c r="H577" s="270">
        <v>131.04</v>
      </c>
      <c r="I577" s="271"/>
      <c r="J577" s="267"/>
      <c r="K577" s="267"/>
      <c r="L577" s="272"/>
      <c r="M577" s="273"/>
      <c r="N577" s="274"/>
      <c r="O577" s="274"/>
      <c r="P577" s="274"/>
      <c r="Q577" s="274"/>
      <c r="R577" s="274"/>
      <c r="S577" s="274"/>
      <c r="T577" s="275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76" t="s">
        <v>225</v>
      </c>
      <c r="AU577" s="276" t="s">
        <v>85</v>
      </c>
      <c r="AV577" s="14" t="s">
        <v>85</v>
      </c>
      <c r="AW577" s="14" t="s">
        <v>32</v>
      </c>
      <c r="AX577" s="14" t="s">
        <v>76</v>
      </c>
      <c r="AY577" s="276" t="s">
        <v>156</v>
      </c>
    </row>
    <row r="578" spans="1:51" s="13" customFormat="1" ht="12">
      <c r="A578" s="13"/>
      <c r="B578" s="255"/>
      <c r="C578" s="256"/>
      <c r="D578" s="257" t="s">
        <v>225</v>
      </c>
      <c r="E578" s="258" t="s">
        <v>1</v>
      </c>
      <c r="F578" s="259" t="s">
        <v>300</v>
      </c>
      <c r="G578" s="256"/>
      <c r="H578" s="258" t="s">
        <v>1</v>
      </c>
      <c r="I578" s="260"/>
      <c r="J578" s="256"/>
      <c r="K578" s="256"/>
      <c r="L578" s="261"/>
      <c r="M578" s="262"/>
      <c r="N578" s="263"/>
      <c r="O578" s="263"/>
      <c r="P578" s="263"/>
      <c r="Q578" s="263"/>
      <c r="R578" s="263"/>
      <c r="S578" s="263"/>
      <c r="T578" s="264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65" t="s">
        <v>225</v>
      </c>
      <c r="AU578" s="265" t="s">
        <v>85</v>
      </c>
      <c r="AV578" s="13" t="s">
        <v>83</v>
      </c>
      <c r="AW578" s="13" t="s">
        <v>32</v>
      </c>
      <c r="AX578" s="13" t="s">
        <v>76</v>
      </c>
      <c r="AY578" s="265" t="s">
        <v>156</v>
      </c>
    </row>
    <row r="579" spans="1:51" s="14" customFormat="1" ht="12">
      <c r="A579" s="14"/>
      <c r="B579" s="266"/>
      <c r="C579" s="267"/>
      <c r="D579" s="257" t="s">
        <v>225</v>
      </c>
      <c r="E579" s="268" t="s">
        <v>1</v>
      </c>
      <c r="F579" s="269" t="s">
        <v>1274</v>
      </c>
      <c r="G579" s="267"/>
      <c r="H579" s="270">
        <v>-29.25</v>
      </c>
      <c r="I579" s="271"/>
      <c r="J579" s="267"/>
      <c r="K579" s="267"/>
      <c r="L579" s="272"/>
      <c r="M579" s="273"/>
      <c r="N579" s="274"/>
      <c r="O579" s="274"/>
      <c r="P579" s="274"/>
      <c r="Q579" s="274"/>
      <c r="R579" s="274"/>
      <c r="S579" s="274"/>
      <c r="T579" s="275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76" t="s">
        <v>225</v>
      </c>
      <c r="AU579" s="276" t="s">
        <v>85</v>
      </c>
      <c r="AV579" s="14" t="s">
        <v>85</v>
      </c>
      <c r="AW579" s="14" t="s">
        <v>32</v>
      </c>
      <c r="AX579" s="14" t="s">
        <v>76</v>
      </c>
      <c r="AY579" s="276" t="s">
        <v>156</v>
      </c>
    </row>
    <row r="580" spans="1:51" s="15" customFormat="1" ht="12">
      <c r="A580" s="15"/>
      <c r="B580" s="277"/>
      <c r="C580" s="278"/>
      <c r="D580" s="257" t="s">
        <v>225</v>
      </c>
      <c r="E580" s="279" t="s">
        <v>1</v>
      </c>
      <c r="F580" s="280" t="s">
        <v>228</v>
      </c>
      <c r="G580" s="278"/>
      <c r="H580" s="281">
        <v>101.78999999999999</v>
      </c>
      <c r="I580" s="282"/>
      <c r="J580" s="278"/>
      <c r="K580" s="278"/>
      <c r="L580" s="283"/>
      <c r="M580" s="284"/>
      <c r="N580" s="285"/>
      <c r="O580" s="285"/>
      <c r="P580" s="285"/>
      <c r="Q580" s="285"/>
      <c r="R580" s="285"/>
      <c r="S580" s="285"/>
      <c r="T580" s="286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T580" s="287" t="s">
        <v>225</v>
      </c>
      <c r="AU580" s="287" t="s">
        <v>85</v>
      </c>
      <c r="AV580" s="15" t="s">
        <v>173</v>
      </c>
      <c r="AW580" s="15" t="s">
        <v>32</v>
      </c>
      <c r="AX580" s="15" t="s">
        <v>83</v>
      </c>
      <c r="AY580" s="287" t="s">
        <v>156</v>
      </c>
    </row>
    <row r="581" spans="1:65" s="2" customFormat="1" ht="21.75" customHeight="1">
      <c r="A581" s="39"/>
      <c r="B581" s="40"/>
      <c r="C581" s="227" t="s">
        <v>1275</v>
      </c>
      <c r="D581" s="227" t="s">
        <v>159</v>
      </c>
      <c r="E581" s="228" t="s">
        <v>1276</v>
      </c>
      <c r="F581" s="229" t="s">
        <v>1277</v>
      </c>
      <c r="G581" s="230" t="s">
        <v>237</v>
      </c>
      <c r="H581" s="231">
        <v>58.5</v>
      </c>
      <c r="I581" s="232"/>
      <c r="J581" s="233">
        <f>ROUND(I581*H581,2)</f>
        <v>0</v>
      </c>
      <c r="K581" s="229" t="s">
        <v>218</v>
      </c>
      <c r="L581" s="45"/>
      <c r="M581" s="234" t="s">
        <v>1</v>
      </c>
      <c r="N581" s="235" t="s">
        <v>41</v>
      </c>
      <c r="O581" s="92"/>
      <c r="P581" s="236">
        <f>O581*H581</f>
        <v>0</v>
      </c>
      <c r="Q581" s="236">
        <v>0.0204</v>
      </c>
      <c r="R581" s="236">
        <f>Q581*H581</f>
        <v>1.1934</v>
      </c>
      <c r="S581" s="236">
        <v>0</v>
      </c>
      <c r="T581" s="237">
        <f>S581*H581</f>
        <v>0</v>
      </c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R581" s="238" t="s">
        <v>335</v>
      </c>
      <c r="AT581" s="238" t="s">
        <v>159</v>
      </c>
      <c r="AU581" s="238" t="s">
        <v>85</v>
      </c>
      <c r="AY581" s="18" t="s">
        <v>156</v>
      </c>
      <c r="BE581" s="239">
        <f>IF(N581="základní",J581,0)</f>
        <v>0</v>
      </c>
      <c r="BF581" s="239">
        <f>IF(N581="snížená",J581,0)</f>
        <v>0</v>
      </c>
      <c r="BG581" s="239">
        <f>IF(N581="zákl. přenesená",J581,0)</f>
        <v>0</v>
      </c>
      <c r="BH581" s="239">
        <f>IF(N581="sníž. přenesená",J581,0)</f>
        <v>0</v>
      </c>
      <c r="BI581" s="239">
        <f>IF(N581="nulová",J581,0)</f>
        <v>0</v>
      </c>
      <c r="BJ581" s="18" t="s">
        <v>83</v>
      </c>
      <c r="BK581" s="239">
        <f>ROUND(I581*H581,2)</f>
        <v>0</v>
      </c>
      <c r="BL581" s="18" t="s">
        <v>335</v>
      </c>
      <c r="BM581" s="238" t="s">
        <v>1278</v>
      </c>
    </row>
    <row r="582" spans="1:51" s="13" customFormat="1" ht="12">
      <c r="A582" s="13"/>
      <c r="B582" s="255"/>
      <c r="C582" s="256"/>
      <c r="D582" s="257" t="s">
        <v>225</v>
      </c>
      <c r="E582" s="258" t="s">
        <v>1</v>
      </c>
      <c r="F582" s="259" t="s">
        <v>1279</v>
      </c>
      <c r="G582" s="256"/>
      <c r="H582" s="258" t="s">
        <v>1</v>
      </c>
      <c r="I582" s="260"/>
      <c r="J582" s="256"/>
      <c r="K582" s="256"/>
      <c r="L582" s="261"/>
      <c r="M582" s="262"/>
      <c r="N582" s="263"/>
      <c r="O582" s="263"/>
      <c r="P582" s="263"/>
      <c r="Q582" s="263"/>
      <c r="R582" s="263"/>
      <c r="S582" s="263"/>
      <c r="T582" s="264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65" t="s">
        <v>225</v>
      </c>
      <c r="AU582" s="265" t="s">
        <v>85</v>
      </c>
      <c r="AV582" s="13" t="s">
        <v>83</v>
      </c>
      <c r="AW582" s="13" t="s">
        <v>32</v>
      </c>
      <c r="AX582" s="13" t="s">
        <v>76</v>
      </c>
      <c r="AY582" s="265" t="s">
        <v>156</v>
      </c>
    </row>
    <row r="583" spans="1:51" s="14" customFormat="1" ht="12">
      <c r="A583" s="14"/>
      <c r="B583" s="266"/>
      <c r="C583" s="267"/>
      <c r="D583" s="257" t="s">
        <v>225</v>
      </c>
      <c r="E583" s="268" t="s">
        <v>1</v>
      </c>
      <c r="F583" s="269" t="s">
        <v>321</v>
      </c>
      <c r="G583" s="267"/>
      <c r="H583" s="270">
        <v>58.5</v>
      </c>
      <c r="I583" s="271"/>
      <c r="J583" s="267"/>
      <c r="K583" s="267"/>
      <c r="L583" s="272"/>
      <c r="M583" s="273"/>
      <c r="N583" s="274"/>
      <c r="O583" s="274"/>
      <c r="P583" s="274"/>
      <c r="Q583" s="274"/>
      <c r="R583" s="274"/>
      <c r="S583" s="274"/>
      <c r="T583" s="275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T583" s="276" t="s">
        <v>225</v>
      </c>
      <c r="AU583" s="276" t="s">
        <v>85</v>
      </c>
      <c r="AV583" s="14" t="s">
        <v>85</v>
      </c>
      <c r="AW583" s="14" t="s">
        <v>32</v>
      </c>
      <c r="AX583" s="14" t="s">
        <v>76</v>
      </c>
      <c r="AY583" s="276" t="s">
        <v>156</v>
      </c>
    </row>
    <row r="584" spans="1:51" s="15" customFormat="1" ht="12">
      <c r="A584" s="15"/>
      <c r="B584" s="277"/>
      <c r="C584" s="278"/>
      <c r="D584" s="257" t="s">
        <v>225</v>
      </c>
      <c r="E584" s="279" t="s">
        <v>1</v>
      </c>
      <c r="F584" s="280" t="s">
        <v>228</v>
      </c>
      <c r="G584" s="278"/>
      <c r="H584" s="281">
        <v>58.5</v>
      </c>
      <c r="I584" s="282"/>
      <c r="J584" s="278"/>
      <c r="K584" s="278"/>
      <c r="L584" s="283"/>
      <c r="M584" s="284"/>
      <c r="N584" s="285"/>
      <c r="O584" s="285"/>
      <c r="P584" s="285"/>
      <c r="Q584" s="285"/>
      <c r="R584" s="285"/>
      <c r="S584" s="285"/>
      <c r="T584" s="286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T584" s="287" t="s">
        <v>225</v>
      </c>
      <c r="AU584" s="287" t="s">
        <v>85</v>
      </c>
      <c r="AV584" s="15" t="s">
        <v>173</v>
      </c>
      <c r="AW584" s="15" t="s">
        <v>32</v>
      </c>
      <c r="AX584" s="15" t="s">
        <v>83</v>
      </c>
      <c r="AY584" s="287" t="s">
        <v>156</v>
      </c>
    </row>
    <row r="585" spans="1:65" s="2" customFormat="1" ht="24.15" customHeight="1">
      <c r="A585" s="39"/>
      <c r="B585" s="40"/>
      <c r="C585" s="227" t="s">
        <v>249</v>
      </c>
      <c r="D585" s="227" t="s">
        <v>159</v>
      </c>
      <c r="E585" s="228" t="s">
        <v>1280</v>
      </c>
      <c r="F585" s="229" t="s">
        <v>1281</v>
      </c>
      <c r="G585" s="230" t="s">
        <v>342</v>
      </c>
      <c r="H585" s="231">
        <v>73.34</v>
      </c>
      <c r="I585" s="232"/>
      <c r="J585" s="233">
        <f>ROUND(I585*H585,2)</f>
        <v>0</v>
      </c>
      <c r="K585" s="229" t="s">
        <v>218</v>
      </c>
      <c r="L585" s="45"/>
      <c r="M585" s="234" t="s">
        <v>1</v>
      </c>
      <c r="N585" s="235" t="s">
        <v>41</v>
      </c>
      <c r="O585" s="92"/>
      <c r="P585" s="236">
        <f>O585*H585</f>
        <v>0</v>
      </c>
      <c r="Q585" s="236">
        <v>0.00058</v>
      </c>
      <c r="R585" s="236">
        <f>Q585*H585</f>
        <v>0.042537200000000004</v>
      </c>
      <c r="S585" s="236">
        <v>0</v>
      </c>
      <c r="T585" s="237">
        <f>S585*H585</f>
        <v>0</v>
      </c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R585" s="238" t="s">
        <v>335</v>
      </c>
      <c r="AT585" s="238" t="s">
        <v>159</v>
      </c>
      <c r="AU585" s="238" t="s">
        <v>85</v>
      </c>
      <c r="AY585" s="18" t="s">
        <v>156</v>
      </c>
      <c r="BE585" s="239">
        <f>IF(N585="základní",J585,0)</f>
        <v>0</v>
      </c>
      <c r="BF585" s="239">
        <f>IF(N585="snížená",J585,0)</f>
        <v>0</v>
      </c>
      <c r="BG585" s="239">
        <f>IF(N585="zákl. přenesená",J585,0)</f>
        <v>0</v>
      </c>
      <c r="BH585" s="239">
        <f>IF(N585="sníž. přenesená",J585,0)</f>
        <v>0</v>
      </c>
      <c r="BI585" s="239">
        <f>IF(N585="nulová",J585,0)</f>
        <v>0</v>
      </c>
      <c r="BJ585" s="18" t="s">
        <v>83</v>
      </c>
      <c r="BK585" s="239">
        <f>ROUND(I585*H585,2)</f>
        <v>0</v>
      </c>
      <c r="BL585" s="18" t="s">
        <v>335</v>
      </c>
      <c r="BM585" s="238" t="s">
        <v>1282</v>
      </c>
    </row>
    <row r="586" spans="1:51" s="13" customFormat="1" ht="12">
      <c r="A586" s="13"/>
      <c r="B586" s="255"/>
      <c r="C586" s="256"/>
      <c r="D586" s="257" t="s">
        <v>225</v>
      </c>
      <c r="E586" s="258" t="s">
        <v>1</v>
      </c>
      <c r="F586" s="259" t="s">
        <v>280</v>
      </c>
      <c r="G586" s="256"/>
      <c r="H586" s="258" t="s">
        <v>1</v>
      </c>
      <c r="I586" s="260"/>
      <c r="J586" s="256"/>
      <c r="K586" s="256"/>
      <c r="L586" s="261"/>
      <c r="M586" s="262"/>
      <c r="N586" s="263"/>
      <c r="O586" s="263"/>
      <c r="P586" s="263"/>
      <c r="Q586" s="263"/>
      <c r="R586" s="263"/>
      <c r="S586" s="263"/>
      <c r="T586" s="264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65" t="s">
        <v>225</v>
      </c>
      <c r="AU586" s="265" t="s">
        <v>85</v>
      </c>
      <c r="AV586" s="13" t="s">
        <v>83</v>
      </c>
      <c r="AW586" s="13" t="s">
        <v>32</v>
      </c>
      <c r="AX586" s="13" t="s">
        <v>76</v>
      </c>
      <c r="AY586" s="265" t="s">
        <v>156</v>
      </c>
    </row>
    <row r="587" spans="1:51" s="14" customFormat="1" ht="12">
      <c r="A587" s="14"/>
      <c r="B587" s="266"/>
      <c r="C587" s="267"/>
      <c r="D587" s="257" t="s">
        <v>225</v>
      </c>
      <c r="E587" s="268" t="s">
        <v>1</v>
      </c>
      <c r="F587" s="269" t="s">
        <v>1283</v>
      </c>
      <c r="G587" s="267"/>
      <c r="H587" s="270">
        <v>20.88</v>
      </c>
      <c r="I587" s="271"/>
      <c r="J587" s="267"/>
      <c r="K587" s="267"/>
      <c r="L587" s="272"/>
      <c r="M587" s="273"/>
      <c r="N587" s="274"/>
      <c r="O587" s="274"/>
      <c r="P587" s="274"/>
      <c r="Q587" s="274"/>
      <c r="R587" s="274"/>
      <c r="S587" s="274"/>
      <c r="T587" s="275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76" t="s">
        <v>225</v>
      </c>
      <c r="AU587" s="276" t="s">
        <v>85</v>
      </c>
      <c r="AV587" s="14" t="s">
        <v>85</v>
      </c>
      <c r="AW587" s="14" t="s">
        <v>32</v>
      </c>
      <c r="AX587" s="14" t="s">
        <v>76</v>
      </c>
      <c r="AY587" s="276" t="s">
        <v>156</v>
      </c>
    </row>
    <row r="588" spans="1:51" s="13" customFormat="1" ht="12">
      <c r="A588" s="13"/>
      <c r="B588" s="255"/>
      <c r="C588" s="256"/>
      <c r="D588" s="257" t="s">
        <v>225</v>
      </c>
      <c r="E588" s="258" t="s">
        <v>1</v>
      </c>
      <c r="F588" s="259" t="s">
        <v>288</v>
      </c>
      <c r="G588" s="256"/>
      <c r="H588" s="258" t="s">
        <v>1</v>
      </c>
      <c r="I588" s="260"/>
      <c r="J588" s="256"/>
      <c r="K588" s="256"/>
      <c r="L588" s="261"/>
      <c r="M588" s="262"/>
      <c r="N588" s="263"/>
      <c r="O588" s="263"/>
      <c r="P588" s="263"/>
      <c r="Q588" s="263"/>
      <c r="R588" s="263"/>
      <c r="S588" s="263"/>
      <c r="T588" s="264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65" t="s">
        <v>225</v>
      </c>
      <c r="AU588" s="265" t="s">
        <v>85</v>
      </c>
      <c r="AV588" s="13" t="s">
        <v>83</v>
      </c>
      <c r="AW588" s="13" t="s">
        <v>32</v>
      </c>
      <c r="AX588" s="13" t="s">
        <v>76</v>
      </c>
      <c r="AY588" s="265" t="s">
        <v>156</v>
      </c>
    </row>
    <row r="589" spans="1:51" s="14" customFormat="1" ht="12">
      <c r="A589" s="14"/>
      <c r="B589" s="266"/>
      <c r="C589" s="267"/>
      <c r="D589" s="257" t="s">
        <v>225</v>
      </c>
      <c r="E589" s="268" t="s">
        <v>1</v>
      </c>
      <c r="F589" s="269" t="s">
        <v>1284</v>
      </c>
      <c r="G589" s="267"/>
      <c r="H589" s="270">
        <v>9.88</v>
      </c>
      <c r="I589" s="271"/>
      <c r="J589" s="267"/>
      <c r="K589" s="267"/>
      <c r="L589" s="272"/>
      <c r="M589" s="273"/>
      <c r="N589" s="274"/>
      <c r="O589" s="274"/>
      <c r="P589" s="274"/>
      <c r="Q589" s="274"/>
      <c r="R589" s="274"/>
      <c r="S589" s="274"/>
      <c r="T589" s="275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76" t="s">
        <v>225</v>
      </c>
      <c r="AU589" s="276" t="s">
        <v>85</v>
      </c>
      <c r="AV589" s="14" t="s">
        <v>85</v>
      </c>
      <c r="AW589" s="14" t="s">
        <v>32</v>
      </c>
      <c r="AX589" s="14" t="s">
        <v>76</v>
      </c>
      <c r="AY589" s="276" t="s">
        <v>156</v>
      </c>
    </row>
    <row r="590" spans="1:51" s="13" customFormat="1" ht="12">
      <c r="A590" s="13"/>
      <c r="B590" s="255"/>
      <c r="C590" s="256"/>
      <c r="D590" s="257" t="s">
        <v>225</v>
      </c>
      <c r="E590" s="258" t="s">
        <v>1</v>
      </c>
      <c r="F590" s="259" t="s">
        <v>300</v>
      </c>
      <c r="G590" s="256"/>
      <c r="H590" s="258" t="s">
        <v>1</v>
      </c>
      <c r="I590" s="260"/>
      <c r="J590" s="256"/>
      <c r="K590" s="256"/>
      <c r="L590" s="261"/>
      <c r="M590" s="262"/>
      <c r="N590" s="263"/>
      <c r="O590" s="263"/>
      <c r="P590" s="263"/>
      <c r="Q590" s="263"/>
      <c r="R590" s="263"/>
      <c r="S590" s="263"/>
      <c r="T590" s="264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65" t="s">
        <v>225</v>
      </c>
      <c r="AU590" s="265" t="s">
        <v>85</v>
      </c>
      <c r="AV590" s="13" t="s">
        <v>83</v>
      </c>
      <c r="AW590" s="13" t="s">
        <v>32</v>
      </c>
      <c r="AX590" s="13" t="s">
        <v>76</v>
      </c>
      <c r="AY590" s="265" t="s">
        <v>156</v>
      </c>
    </row>
    <row r="591" spans="1:51" s="14" customFormat="1" ht="12">
      <c r="A591" s="14"/>
      <c r="B591" s="266"/>
      <c r="C591" s="267"/>
      <c r="D591" s="257" t="s">
        <v>225</v>
      </c>
      <c r="E591" s="268" t="s">
        <v>1</v>
      </c>
      <c r="F591" s="269" t="s">
        <v>1285</v>
      </c>
      <c r="G591" s="267"/>
      <c r="H591" s="270">
        <v>30.08</v>
      </c>
      <c r="I591" s="271"/>
      <c r="J591" s="267"/>
      <c r="K591" s="267"/>
      <c r="L591" s="272"/>
      <c r="M591" s="273"/>
      <c r="N591" s="274"/>
      <c r="O591" s="274"/>
      <c r="P591" s="274"/>
      <c r="Q591" s="274"/>
      <c r="R591" s="274"/>
      <c r="S591" s="274"/>
      <c r="T591" s="275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276" t="s">
        <v>225</v>
      </c>
      <c r="AU591" s="276" t="s">
        <v>85</v>
      </c>
      <c r="AV591" s="14" t="s">
        <v>85</v>
      </c>
      <c r="AW591" s="14" t="s">
        <v>32</v>
      </c>
      <c r="AX591" s="14" t="s">
        <v>76</v>
      </c>
      <c r="AY591" s="276" t="s">
        <v>156</v>
      </c>
    </row>
    <row r="592" spans="1:51" s="13" customFormat="1" ht="12">
      <c r="A592" s="13"/>
      <c r="B592" s="255"/>
      <c r="C592" s="256"/>
      <c r="D592" s="257" t="s">
        <v>225</v>
      </c>
      <c r="E592" s="258" t="s">
        <v>1</v>
      </c>
      <c r="F592" s="259" t="s">
        <v>286</v>
      </c>
      <c r="G592" s="256"/>
      <c r="H592" s="258" t="s">
        <v>1</v>
      </c>
      <c r="I592" s="260"/>
      <c r="J592" s="256"/>
      <c r="K592" s="256"/>
      <c r="L592" s="261"/>
      <c r="M592" s="262"/>
      <c r="N592" s="263"/>
      <c r="O592" s="263"/>
      <c r="P592" s="263"/>
      <c r="Q592" s="263"/>
      <c r="R592" s="263"/>
      <c r="S592" s="263"/>
      <c r="T592" s="264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65" t="s">
        <v>225</v>
      </c>
      <c r="AU592" s="265" t="s">
        <v>85</v>
      </c>
      <c r="AV592" s="13" t="s">
        <v>83</v>
      </c>
      <c r="AW592" s="13" t="s">
        <v>32</v>
      </c>
      <c r="AX592" s="13" t="s">
        <v>76</v>
      </c>
      <c r="AY592" s="265" t="s">
        <v>156</v>
      </c>
    </row>
    <row r="593" spans="1:51" s="14" customFormat="1" ht="12">
      <c r="A593" s="14"/>
      <c r="B593" s="266"/>
      <c r="C593" s="267"/>
      <c r="D593" s="257" t="s">
        <v>225</v>
      </c>
      <c r="E593" s="268" t="s">
        <v>1</v>
      </c>
      <c r="F593" s="269" t="s">
        <v>1286</v>
      </c>
      <c r="G593" s="267"/>
      <c r="H593" s="270">
        <v>12.5</v>
      </c>
      <c r="I593" s="271"/>
      <c r="J593" s="267"/>
      <c r="K593" s="267"/>
      <c r="L593" s="272"/>
      <c r="M593" s="273"/>
      <c r="N593" s="274"/>
      <c r="O593" s="274"/>
      <c r="P593" s="274"/>
      <c r="Q593" s="274"/>
      <c r="R593" s="274"/>
      <c r="S593" s="274"/>
      <c r="T593" s="275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76" t="s">
        <v>225</v>
      </c>
      <c r="AU593" s="276" t="s">
        <v>85</v>
      </c>
      <c r="AV593" s="14" t="s">
        <v>85</v>
      </c>
      <c r="AW593" s="14" t="s">
        <v>32</v>
      </c>
      <c r="AX593" s="14" t="s">
        <v>76</v>
      </c>
      <c r="AY593" s="276" t="s">
        <v>156</v>
      </c>
    </row>
    <row r="594" spans="1:51" s="15" customFormat="1" ht="12">
      <c r="A594" s="15"/>
      <c r="B594" s="277"/>
      <c r="C594" s="278"/>
      <c r="D594" s="257" t="s">
        <v>225</v>
      </c>
      <c r="E594" s="279" t="s">
        <v>1</v>
      </c>
      <c r="F594" s="280" t="s">
        <v>228</v>
      </c>
      <c r="G594" s="278"/>
      <c r="H594" s="281">
        <v>73.34</v>
      </c>
      <c r="I594" s="282"/>
      <c r="J594" s="278"/>
      <c r="K594" s="278"/>
      <c r="L594" s="283"/>
      <c r="M594" s="284"/>
      <c r="N594" s="285"/>
      <c r="O594" s="285"/>
      <c r="P594" s="285"/>
      <c r="Q594" s="285"/>
      <c r="R594" s="285"/>
      <c r="S594" s="285"/>
      <c r="T594" s="286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T594" s="287" t="s">
        <v>225</v>
      </c>
      <c r="AU594" s="287" t="s">
        <v>85</v>
      </c>
      <c r="AV594" s="15" t="s">
        <v>173</v>
      </c>
      <c r="AW594" s="15" t="s">
        <v>32</v>
      </c>
      <c r="AX594" s="15" t="s">
        <v>83</v>
      </c>
      <c r="AY594" s="287" t="s">
        <v>156</v>
      </c>
    </row>
    <row r="595" spans="1:65" s="2" customFormat="1" ht="24.15" customHeight="1">
      <c r="A595" s="39"/>
      <c r="B595" s="40"/>
      <c r="C595" s="245" t="s">
        <v>959</v>
      </c>
      <c r="D595" s="245" t="s">
        <v>220</v>
      </c>
      <c r="E595" s="246" t="s">
        <v>1287</v>
      </c>
      <c r="F595" s="247" t="s">
        <v>1288</v>
      </c>
      <c r="G595" s="248" t="s">
        <v>217</v>
      </c>
      <c r="H595" s="249">
        <v>268.913</v>
      </c>
      <c r="I595" s="250"/>
      <c r="J595" s="251">
        <f>ROUND(I595*H595,2)</f>
        <v>0</v>
      </c>
      <c r="K595" s="247" t="s">
        <v>218</v>
      </c>
      <c r="L595" s="252"/>
      <c r="M595" s="253" t="s">
        <v>1</v>
      </c>
      <c r="N595" s="254" t="s">
        <v>41</v>
      </c>
      <c r="O595" s="92"/>
      <c r="P595" s="236">
        <f>O595*H595</f>
        <v>0</v>
      </c>
      <c r="Q595" s="236">
        <v>0.00045</v>
      </c>
      <c r="R595" s="236">
        <f>Q595*H595</f>
        <v>0.12101085</v>
      </c>
      <c r="S595" s="236">
        <v>0</v>
      </c>
      <c r="T595" s="237">
        <f>S595*H595</f>
        <v>0</v>
      </c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R595" s="238" t="s">
        <v>477</v>
      </c>
      <c r="AT595" s="238" t="s">
        <v>220</v>
      </c>
      <c r="AU595" s="238" t="s">
        <v>85</v>
      </c>
      <c r="AY595" s="18" t="s">
        <v>156</v>
      </c>
      <c r="BE595" s="239">
        <f>IF(N595="základní",J595,0)</f>
        <v>0</v>
      </c>
      <c r="BF595" s="239">
        <f>IF(N595="snížená",J595,0)</f>
        <v>0</v>
      </c>
      <c r="BG595" s="239">
        <f>IF(N595="zákl. přenesená",J595,0)</f>
        <v>0</v>
      </c>
      <c r="BH595" s="239">
        <f>IF(N595="sníž. přenesená",J595,0)</f>
        <v>0</v>
      </c>
      <c r="BI595" s="239">
        <f>IF(N595="nulová",J595,0)</f>
        <v>0</v>
      </c>
      <c r="BJ595" s="18" t="s">
        <v>83</v>
      </c>
      <c r="BK595" s="239">
        <f>ROUND(I595*H595,2)</f>
        <v>0</v>
      </c>
      <c r="BL595" s="18" t="s">
        <v>335</v>
      </c>
      <c r="BM595" s="238" t="s">
        <v>1289</v>
      </c>
    </row>
    <row r="596" spans="1:51" s="14" customFormat="1" ht="12">
      <c r="A596" s="14"/>
      <c r="B596" s="266"/>
      <c r="C596" s="267"/>
      <c r="D596" s="257" t="s">
        <v>225</v>
      </c>
      <c r="E596" s="268" t="s">
        <v>1</v>
      </c>
      <c r="F596" s="269" t="s">
        <v>1290</v>
      </c>
      <c r="G596" s="267"/>
      <c r="H596" s="270">
        <v>268.913</v>
      </c>
      <c r="I596" s="271"/>
      <c r="J596" s="267"/>
      <c r="K596" s="267"/>
      <c r="L596" s="272"/>
      <c r="M596" s="273"/>
      <c r="N596" s="274"/>
      <c r="O596" s="274"/>
      <c r="P596" s="274"/>
      <c r="Q596" s="274"/>
      <c r="R596" s="274"/>
      <c r="S596" s="274"/>
      <c r="T596" s="275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76" t="s">
        <v>225</v>
      </c>
      <c r="AU596" s="276" t="s">
        <v>85</v>
      </c>
      <c r="AV596" s="14" t="s">
        <v>85</v>
      </c>
      <c r="AW596" s="14" t="s">
        <v>32</v>
      </c>
      <c r="AX596" s="14" t="s">
        <v>76</v>
      </c>
      <c r="AY596" s="276" t="s">
        <v>156</v>
      </c>
    </row>
    <row r="597" spans="1:51" s="15" customFormat="1" ht="12">
      <c r="A597" s="15"/>
      <c r="B597" s="277"/>
      <c r="C597" s="278"/>
      <c r="D597" s="257" t="s">
        <v>225</v>
      </c>
      <c r="E597" s="279" t="s">
        <v>1</v>
      </c>
      <c r="F597" s="280" t="s">
        <v>228</v>
      </c>
      <c r="G597" s="278"/>
      <c r="H597" s="281">
        <v>268.913</v>
      </c>
      <c r="I597" s="282"/>
      <c r="J597" s="278"/>
      <c r="K597" s="278"/>
      <c r="L597" s="283"/>
      <c r="M597" s="284"/>
      <c r="N597" s="285"/>
      <c r="O597" s="285"/>
      <c r="P597" s="285"/>
      <c r="Q597" s="285"/>
      <c r="R597" s="285"/>
      <c r="S597" s="285"/>
      <c r="T597" s="286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T597" s="287" t="s">
        <v>225</v>
      </c>
      <c r="AU597" s="287" t="s">
        <v>85</v>
      </c>
      <c r="AV597" s="15" t="s">
        <v>173</v>
      </c>
      <c r="AW597" s="15" t="s">
        <v>32</v>
      </c>
      <c r="AX597" s="15" t="s">
        <v>83</v>
      </c>
      <c r="AY597" s="287" t="s">
        <v>156</v>
      </c>
    </row>
    <row r="598" spans="1:65" s="2" customFormat="1" ht="37.8" customHeight="1">
      <c r="A598" s="39"/>
      <c r="B598" s="40"/>
      <c r="C598" s="227" t="s">
        <v>254</v>
      </c>
      <c r="D598" s="227" t="s">
        <v>159</v>
      </c>
      <c r="E598" s="228" t="s">
        <v>1291</v>
      </c>
      <c r="F598" s="229" t="s">
        <v>1292</v>
      </c>
      <c r="G598" s="230" t="s">
        <v>237</v>
      </c>
      <c r="H598" s="231">
        <v>131.04</v>
      </c>
      <c r="I598" s="232"/>
      <c r="J598" s="233">
        <f>ROUND(I598*H598,2)</f>
        <v>0</v>
      </c>
      <c r="K598" s="229" t="s">
        <v>218</v>
      </c>
      <c r="L598" s="45"/>
      <c r="M598" s="234" t="s">
        <v>1</v>
      </c>
      <c r="N598" s="235" t="s">
        <v>41</v>
      </c>
      <c r="O598" s="92"/>
      <c r="P598" s="236">
        <f>O598*H598</f>
        <v>0</v>
      </c>
      <c r="Q598" s="236">
        <v>0.00689</v>
      </c>
      <c r="R598" s="236">
        <f>Q598*H598</f>
        <v>0.9028655999999999</v>
      </c>
      <c r="S598" s="236">
        <v>0</v>
      </c>
      <c r="T598" s="237">
        <f>S598*H598</f>
        <v>0</v>
      </c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R598" s="238" t="s">
        <v>335</v>
      </c>
      <c r="AT598" s="238" t="s">
        <v>159</v>
      </c>
      <c r="AU598" s="238" t="s">
        <v>85</v>
      </c>
      <c r="AY598" s="18" t="s">
        <v>156</v>
      </c>
      <c r="BE598" s="239">
        <f>IF(N598="základní",J598,0)</f>
        <v>0</v>
      </c>
      <c r="BF598" s="239">
        <f>IF(N598="snížená",J598,0)</f>
        <v>0</v>
      </c>
      <c r="BG598" s="239">
        <f>IF(N598="zákl. přenesená",J598,0)</f>
        <v>0</v>
      </c>
      <c r="BH598" s="239">
        <f>IF(N598="sníž. přenesená",J598,0)</f>
        <v>0</v>
      </c>
      <c r="BI598" s="239">
        <f>IF(N598="nulová",J598,0)</f>
        <v>0</v>
      </c>
      <c r="BJ598" s="18" t="s">
        <v>83</v>
      </c>
      <c r="BK598" s="239">
        <f>ROUND(I598*H598,2)</f>
        <v>0</v>
      </c>
      <c r="BL598" s="18" t="s">
        <v>335</v>
      </c>
      <c r="BM598" s="238" t="s">
        <v>1293</v>
      </c>
    </row>
    <row r="599" spans="1:65" s="2" customFormat="1" ht="37.8" customHeight="1">
      <c r="A599" s="39"/>
      <c r="B599" s="40"/>
      <c r="C599" s="245" t="s">
        <v>1294</v>
      </c>
      <c r="D599" s="245" t="s">
        <v>220</v>
      </c>
      <c r="E599" s="246" t="s">
        <v>1295</v>
      </c>
      <c r="F599" s="247" t="s">
        <v>1296</v>
      </c>
      <c r="G599" s="248" t="s">
        <v>237</v>
      </c>
      <c r="H599" s="249">
        <v>68.585</v>
      </c>
      <c r="I599" s="250"/>
      <c r="J599" s="251">
        <f>ROUND(I599*H599,2)</f>
        <v>0</v>
      </c>
      <c r="K599" s="247" t="s">
        <v>1</v>
      </c>
      <c r="L599" s="252"/>
      <c r="M599" s="253" t="s">
        <v>1</v>
      </c>
      <c r="N599" s="254" t="s">
        <v>41</v>
      </c>
      <c r="O599" s="92"/>
      <c r="P599" s="236">
        <f>O599*H599</f>
        <v>0</v>
      </c>
      <c r="Q599" s="236">
        <v>0.0192</v>
      </c>
      <c r="R599" s="236">
        <f>Q599*H599</f>
        <v>1.3168319999999998</v>
      </c>
      <c r="S599" s="236">
        <v>0</v>
      </c>
      <c r="T599" s="237">
        <f>S599*H599</f>
        <v>0</v>
      </c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R599" s="238" t="s">
        <v>477</v>
      </c>
      <c r="AT599" s="238" t="s">
        <v>220</v>
      </c>
      <c r="AU599" s="238" t="s">
        <v>85</v>
      </c>
      <c r="AY599" s="18" t="s">
        <v>156</v>
      </c>
      <c r="BE599" s="239">
        <f>IF(N599="základní",J599,0)</f>
        <v>0</v>
      </c>
      <c r="BF599" s="239">
        <f>IF(N599="snížená",J599,0)</f>
        <v>0</v>
      </c>
      <c r="BG599" s="239">
        <f>IF(N599="zákl. přenesená",J599,0)</f>
        <v>0</v>
      </c>
      <c r="BH599" s="239">
        <f>IF(N599="sníž. přenesená",J599,0)</f>
        <v>0</v>
      </c>
      <c r="BI599" s="239">
        <f>IF(N599="nulová",J599,0)</f>
        <v>0</v>
      </c>
      <c r="BJ599" s="18" t="s">
        <v>83</v>
      </c>
      <c r="BK599" s="239">
        <f>ROUND(I599*H599,2)</f>
        <v>0</v>
      </c>
      <c r="BL599" s="18" t="s">
        <v>335</v>
      </c>
      <c r="BM599" s="238" t="s">
        <v>1297</v>
      </c>
    </row>
    <row r="600" spans="1:51" s="13" customFormat="1" ht="12">
      <c r="A600" s="13"/>
      <c r="B600" s="255"/>
      <c r="C600" s="256"/>
      <c r="D600" s="257" t="s">
        <v>225</v>
      </c>
      <c r="E600" s="258" t="s">
        <v>1</v>
      </c>
      <c r="F600" s="259" t="s">
        <v>280</v>
      </c>
      <c r="G600" s="256"/>
      <c r="H600" s="258" t="s">
        <v>1</v>
      </c>
      <c r="I600" s="260"/>
      <c r="J600" s="256"/>
      <c r="K600" s="256"/>
      <c r="L600" s="261"/>
      <c r="M600" s="262"/>
      <c r="N600" s="263"/>
      <c r="O600" s="263"/>
      <c r="P600" s="263"/>
      <c r="Q600" s="263"/>
      <c r="R600" s="263"/>
      <c r="S600" s="263"/>
      <c r="T600" s="264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65" t="s">
        <v>225</v>
      </c>
      <c r="AU600" s="265" t="s">
        <v>85</v>
      </c>
      <c r="AV600" s="13" t="s">
        <v>83</v>
      </c>
      <c r="AW600" s="13" t="s">
        <v>32</v>
      </c>
      <c r="AX600" s="13" t="s">
        <v>76</v>
      </c>
      <c r="AY600" s="265" t="s">
        <v>156</v>
      </c>
    </row>
    <row r="601" spans="1:51" s="14" customFormat="1" ht="12">
      <c r="A601" s="14"/>
      <c r="B601" s="266"/>
      <c r="C601" s="267"/>
      <c r="D601" s="257" t="s">
        <v>225</v>
      </c>
      <c r="E601" s="268" t="s">
        <v>1</v>
      </c>
      <c r="F601" s="269" t="s">
        <v>281</v>
      </c>
      <c r="G601" s="267"/>
      <c r="H601" s="270">
        <v>22.85</v>
      </c>
      <c r="I601" s="271"/>
      <c r="J601" s="267"/>
      <c r="K601" s="267"/>
      <c r="L601" s="272"/>
      <c r="M601" s="273"/>
      <c r="N601" s="274"/>
      <c r="O601" s="274"/>
      <c r="P601" s="274"/>
      <c r="Q601" s="274"/>
      <c r="R601" s="274"/>
      <c r="S601" s="274"/>
      <c r="T601" s="275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T601" s="276" t="s">
        <v>225</v>
      </c>
      <c r="AU601" s="276" t="s">
        <v>85</v>
      </c>
      <c r="AV601" s="14" t="s">
        <v>85</v>
      </c>
      <c r="AW601" s="14" t="s">
        <v>32</v>
      </c>
      <c r="AX601" s="14" t="s">
        <v>76</v>
      </c>
      <c r="AY601" s="276" t="s">
        <v>156</v>
      </c>
    </row>
    <row r="602" spans="1:51" s="13" customFormat="1" ht="12">
      <c r="A602" s="13"/>
      <c r="B602" s="255"/>
      <c r="C602" s="256"/>
      <c r="D602" s="257" t="s">
        <v>225</v>
      </c>
      <c r="E602" s="258" t="s">
        <v>1</v>
      </c>
      <c r="F602" s="259" t="s">
        <v>286</v>
      </c>
      <c r="G602" s="256"/>
      <c r="H602" s="258" t="s">
        <v>1</v>
      </c>
      <c r="I602" s="260"/>
      <c r="J602" s="256"/>
      <c r="K602" s="256"/>
      <c r="L602" s="261"/>
      <c r="M602" s="262"/>
      <c r="N602" s="263"/>
      <c r="O602" s="263"/>
      <c r="P602" s="263"/>
      <c r="Q602" s="263"/>
      <c r="R602" s="263"/>
      <c r="S602" s="263"/>
      <c r="T602" s="264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65" t="s">
        <v>225</v>
      </c>
      <c r="AU602" s="265" t="s">
        <v>85</v>
      </c>
      <c r="AV602" s="13" t="s">
        <v>83</v>
      </c>
      <c r="AW602" s="13" t="s">
        <v>32</v>
      </c>
      <c r="AX602" s="13" t="s">
        <v>76</v>
      </c>
      <c r="AY602" s="265" t="s">
        <v>156</v>
      </c>
    </row>
    <row r="603" spans="1:51" s="14" customFormat="1" ht="12">
      <c r="A603" s="14"/>
      <c r="B603" s="266"/>
      <c r="C603" s="267"/>
      <c r="D603" s="257" t="s">
        <v>225</v>
      </c>
      <c r="E603" s="268" t="s">
        <v>1</v>
      </c>
      <c r="F603" s="269" t="s">
        <v>287</v>
      </c>
      <c r="G603" s="267"/>
      <c r="H603" s="270">
        <v>5.16</v>
      </c>
      <c r="I603" s="271"/>
      <c r="J603" s="267"/>
      <c r="K603" s="267"/>
      <c r="L603" s="272"/>
      <c r="M603" s="273"/>
      <c r="N603" s="274"/>
      <c r="O603" s="274"/>
      <c r="P603" s="274"/>
      <c r="Q603" s="274"/>
      <c r="R603" s="274"/>
      <c r="S603" s="274"/>
      <c r="T603" s="275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T603" s="276" t="s">
        <v>225</v>
      </c>
      <c r="AU603" s="276" t="s">
        <v>85</v>
      </c>
      <c r="AV603" s="14" t="s">
        <v>85</v>
      </c>
      <c r="AW603" s="14" t="s">
        <v>32</v>
      </c>
      <c r="AX603" s="14" t="s">
        <v>76</v>
      </c>
      <c r="AY603" s="276" t="s">
        <v>156</v>
      </c>
    </row>
    <row r="604" spans="1:51" s="13" customFormat="1" ht="12">
      <c r="A604" s="13"/>
      <c r="B604" s="255"/>
      <c r="C604" s="256"/>
      <c r="D604" s="257" t="s">
        <v>225</v>
      </c>
      <c r="E604" s="258" t="s">
        <v>1</v>
      </c>
      <c r="F604" s="259" t="s">
        <v>288</v>
      </c>
      <c r="G604" s="256"/>
      <c r="H604" s="258" t="s">
        <v>1</v>
      </c>
      <c r="I604" s="260"/>
      <c r="J604" s="256"/>
      <c r="K604" s="256"/>
      <c r="L604" s="261"/>
      <c r="M604" s="262"/>
      <c r="N604" s="263"/>
      <c r="O604" s="263"/>
      <c r="P604" s="263"/>
      <c r="Q604" s="263"/>
      <c r="R604" s="263"/>
      <c r="S604" s="263"/>
      <c r="T604" s="264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65" t="s">
        <v>225</v>
      </c>
      <c r="AU604" s="265" t="s">
        <v>85</v>
      </c>
      <c r="AV604" s="13" t="s">
        <v>83</v>
      </c>
      <c r="AW604" s="13" t="s">
        <v>32</v>
      </c>
      <c r="AX604" s="13" t="s">
        <v>76</v>
      </c>
      <c r="AY604" s="265" t="s">
        <v>156</v>
      </c>
    </row>
    <row r="605" spans="1:51" s="14" customFormat="1" ht="12">
      <c r="A605" s="14"/>
      <c r="B605" s="266"/>
      <c r="C605" s="267"/>
      <c r="D605" s="257" t="s">
        <v>225</v>
      </c>
      <c r="E605" s="268" t="s">
        <v>1</v>
      </c>
      <c r="F605" s="269" t="s">
        <v>289</v>
      </c>
      <c r="G605" s="267"/>
      <c r="H605" s="270">
        <v>5.09</v>
      </c>
      <c r="I605" s="271"/>
      <c r="J605" s="267"/>
      <c r="K605" s="267"/>
      <c r="L605" s="272"/>
      <c r="M605" s="273"/>
      <c r="N605" s="274"/>
      <c r="O605" s="274"/>
      <c r="P605" s="274"/>
      <c r="Q605" s="274"/>
      <c r="R605" s="274"/>
      <c r="S605" s="274"/>
      <c r="T605" s="275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T605" s="276" t="s">
        <v>225</v>
      </c>
      <c r="AU605" s="276" t="s">
        <v>85</v>
      </c>
      <c r="AV605" s="14" t="s">
        <v>85</v>
      </c>
      <c r="AW605" s="14" t="s">
        <v>32</v>
      </c>
      <c r="AX605" s="14" t="s">
        <v>76</v>
      </c>
      <c r="AY605" s="276" t="s">
        <v>156</v>
      </c>
    </row>
    <row r="606" spans="1:51" s="13" customFormat="1" ht="12">
      <c r="A606" s="13"/>
      <c r="B606" s="255"/>
      <c r="C606" s="256"/>
      <c r="D606" s="257" t="s">
        <v>225</v>
      </c>
      <c r="E606" s="258" t="s">
        <v>1</v>
      </c>
      <c r="F606" s="259" t="s">
        <v>300</v>
      </c>
      <c r="G606" s="256"/>
      <c r="H606" s="258" t="s">
        <v>1</v>
      </c>
      <c r="I606" s="260"/>
      <c r="J606" s="256"/>
      <c r="K606" s="256"/>
      <c r="L606" s="261"/>
      <c r="M606" s="262"/>
      <c r="N606" s="263"/>
      <c r="O606" s="263"/>
      <c r="P606" s="263"/>
      <c r="Q606" s="263"/>
      <c r="R606" s="263"/>
      <c r="S606" s="263"/>
      <c r="T606" s="264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65" t="s">
        <v>225</v>
      </c>
      <c r="AU606" s="265" t="s">
        <v>85</v>
      </c>
      <c r="AV606" s="13" t="s">
        <v>83</v>
      </c>
      <c r="AW606" s="13" t="s">
        <v>32</v>
      </c>
      <c r="AX606" s="13" t="s">
        <v>76</v>
      </c>
      <c r="AY606" s="265" t="s">
        <v>156</v>
      </c>
    </row>
    <row r="607" spans="1:51" s="14" customFormat="1" ht="12">
      <c r="A607" s="14"/>
      <c r="B607" s="266"/>
      <c r="C607" s="267"/>
      <c r="D607" s="257" t="s">
        <v>225</v>
      </c>
      <c r="E607" s="268" t="s">
        <v>1</v>
      </c>
      <c r="F607" s="269" t="s">
        <v>301</v>
      </c>
      <c r="G607" s="267"/>
      <c r="H607" s="270">
        <v>29.25</v>
      </c>
      <c r="I607" s="271"/>
      <c r="J607" s="267"/>
      <c r="K607" s="267"/>
      <c r="L607" s="272"/>
      <c r="M607" s="273"/>
      <c r="N607" s="274"/>
      <c r="O607" s="274"/>
      <c r="P607" s="274"/>
      <c r="Q607" s="274"/>
      <c r="R607" s="274"/>
      <c r="S607" s="274"/>
      <c r="T607" s="275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T607" s="276" t="s">
        <v>225</v>
      </c>
      <c r="AU607" s="276" t="s">
        <v>85</v>
      </c>
      <c r="AV607" s="14" t="s">
        <v>85</v>
      </c>
      <c r="AW607" s="14" t="s">
        <v>32</v>
      </c>
      <c r="AX607" s="14" t="s">
        <v>76</v>
      </c>
      <c r="AY607" s="276" t="s">
        <v>156</v>
      </c>
    </row>
    <row r="608" spans="1:51" s="16" customFormat="1" ht="12">
      <c r="A608" s="16"/>
      <c r="B608" s="291"/>
      <c r="C608" s="292"/>
      <c r="D608" s="257" t="s">
        <v>225</v>
      </c>
      <c r="E608" s="293" t="s">
        <v>1</v>
      </c>
      <c r="F608" s="294" t="s">
        <v>1172</v>
      </c>
      <c r="G608" s="292"/>
      <c r="H608" s="295">
        <v>62.35</v>
      </c>
      <c r="I608" s="296"/>
      <c r="J608" s="292"/>
      <c r="K608" s="292"/>
      <c r="L608" s="297"/>
      <c r="M608" s="298"/>
      <c r="N608" s="299"/>
      <c r="O608" s="299"/>
      <c r="P608" s="299"/>
      <c r="Q608" s="299"/>
      <c r="R608" s="299"/>
      <c r="S608" s="299"/>
      <c r="T608" s="300"/>
      <c r="U608" s="16"/>
      <c r="V608" s="16"/>
      <c r="W608" s="16"/>
      <c r="X608" s="16"/>
      <c r="Y608" s="16"/>
      <c r="Z608" s="16"/>
      <c r="AA608" s="16"/>
      <c r="AB608" s="16"/>
      <c r="AC608" s="16"/>
      <c r="AD608" s="16"/>
      <c r="AE608" s="16"/>
      <c r="AT608" s="301" t="s">
        <v>225</v>
      </c>
      <c r="AU608" s="301" t="s">
        <v>85</v>
      </c>
      <c r="AV608" s="16" t="s">
        <v>169</v>
      </c>
      <c r="AW608" s="16" t="s">
        <v>32</v>
      </c>
      <c r="AX608" s="16" t="s">
        <v>76</v>
      </c>
      <c r="AY608" s="301" t="s">
        <v>156</v>
      </c>
    </row>
    <row r="609" spans="1:51" s="14" customFormat="1" ht="12">
      <c r="A609" s="14"/>
      <c r="B609" s="266"/>
      <c r="C609" s="267"/>
      <c r="D609" s="257" t="s">
        <v>225</v>
      </c>
      <c r="E609" s="268" t="s">
        <v>1</v>
      </c>
      <c r="F609" s="269" t="s">
        <v>1298</v>
      </c>
      <c r="G609" s="267"/>
      <c r="H609" s="270">
        <v>6.235</v>
      </c>
      <c r="I609" s="271"/>
      <c r="J609" s="267"/>
      <c r="K609" s="267"/>
      <c r="L609" s="272"/>
      <c r="M609" s="273"/>
      <c r="N609" s="274"/>
      <c r="O609" s="274"/>
      <c r="P609" s="274"/>
      <c r="Q609" s="274"/>
      <c r="R609" s="274"/>
      <c r="S609" s="274"/>
      <c r="T609" s="275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T609" s="276" t="s">
        <v>225</v>
      </c>
      <c r="AU609" s="276" t="s">
        <v>85</v>
      </c>
      <c r="AV609" s="14" t="s">
        <v>85</v>
      </c>
      <c r="AW609" s="14" t="s">
        <v>32</v>
      </c>
      <c r="AX609" s="14" t="s">
        <v>76</v>
      </c>
      <c r="AY609" s="276" t="s">
        <v>156</v>
      </c>
    </row>
    <row r="610" spans="1:51" s="15" customFormat="1" ht="12">
      <c r="A610" s="15"/>
      <c r="B610" s="277"/>
      <c r="C610" s="278"/>
      <c r="D610" s="257" t="s">
        <v>225</v>
      </c>
      <c r="E610" s="279" t="s">
        <v>1</v>
      </c>
      <c r="F610" s="280" t="s">
        <v>228</v>
      </c>
      <c r="G610" s="278"/>
      <c r="H610" s="281">
        <v>68.58500000000001</v>
      </c>
      <c r="I610" s="282"/>
      <c r="J610" s="278"/>
      <c r="K610" s="278"/>
      <c r="L610" s="283"/>
      <c r="M610" s="284"/>
      <c r="N610" s="285"/>
      <c r="O610" s="285"/>
      <c r="P610" s="285"/>
      <c r="Q610" s="285"/>
      <c r="R610" s="285"/>
      <c r="S610" s="285"/>
      <c r="T610" s="286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T610" s="287" t="s">
        <v>225</v>
      </c>
      <c r="AU610" s="287" t="s">
        <v>85</v>
      </c>
      <c r="AV610" s="15" t="s">
        <v>173</v>
      </c>
      <c r="AW610" s="15" t="s">
        <v>32</v>
      </c>
      <c r="AX610" s="15" t="s">
        <v>83</v>
      </c>
      <c r="AY610" s="287" t="s">
        <v>156</v>
      </c>
    </row>
    <row r="611" spans="1:65" s="2" customFormat="1" ht="37.8" customHeight="1">
      <c r="A611" s="39"/>
      <c r="B611" s="40"/>
      <c r="C611" s="245" t="s">
        <v>1299</v>
      </c>
      <c r="D611" s="245" t="s">
        <v>220</v>
      </c>
      <c r="E611" s="246" t="s">
        <v>1300</v>
      </c>
      <c r="F611" s="247" t="s">
        <v>1301</v>
      </c>
      <c r="G611" s="248" t="s">
        <v>237</v>
      </c>
      <c r="H611" s="249">
        <v>69.108</v>
      </c>
      <c r="I611" s="250"/>
      <c r="J611" s="251">
        <f>ROUND(I611*H611,2)</f>
        <v>0</v>
      </c>
      <c r="K611" s="247" t="s">
        <v>1</v>
      </c>
      <c r="L611" s="252"/>
      <c r="M611" s="253" t="s">
        <v>1</v>
      </c>
      <c r="N611" s="254" t="s">
        <v>41</v>
      </c>
      <c r="O611" s="92"/>
      <c r="P611" s="236">
        <f>O611*H611</f>
        <v>0</v>
      </c>
      <c r="Q611" s="236">
        <v>0.0192</v>
      </c>
      <c r="R611" s="236">
        <f>Q611*H611</f>
        <v>1.3268735999999999</v>
      </c>
      <c r="S611" s="236">
        <v>0</v>
      </c>
      <c r="T611" s="237">
        <f>S611*H611</f>
        <v>0</v>
      </c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R611" s="238" t="s">
        <v>477</v>
      </c>
      <c r="AT611" s="238" t="s">
        <v>220</v>
      </c>
      <c r="AU611" s="238" t="s">
        <v>85</v>
      </c>
      <c r="AY611" s="18" t="s">
        <v>156</v>
      </c>
      <c r="BE611" s="239">
        <f>IF(N611="základní",J611,0)</f>
        <v>0</v>
      </c>
      <c r="BF611" s="239">
        <f>IF(N611="snížená",J611,0)</f>
        <v>0</v>
      </c>
      <c r="BG611" s="239">
        <f>IF(N611="zákl. přenesená",J611,0)</f>
        <v>0</v>
      </c>
      <c r="BH611" s="239">
        <f>IF(N611="sníž. přenesená",J611,0)</f>
        <v>0</v>
      </c>
      <c r="BI611" s="239">
        <f>IF(N611="nulová",J611,0)</f>
        <v>0</v>
      </c>
      <c r="BJ611" s="18" t="s">
        <v>83</v>
      </c>
      <c r="BK611" s="239">
        <f>ROUND(I611*H611,2)</f>
        <v>0</v>
      </c>
      <c r="BL611" s="18" t="s">
        <v>335</v>
      </c>
      <c r="BM611" s="238" t="s">
        <v>1302</v>
      </c>
    </row>
    <row r="612" spans="1:51" s="13" customFormat="1" ht="12">
      <c r="A612" s="13"/>
      <c r="B612" s="255"/>
      <c r="C612" s="256"/>
      <c r="D612" s="257" t="s">
        <v>225</v>
      </c>
      <c r="E612" s="258" t="s">
        <v>1</v>
      </c>
      <c r="F612" s="259" t="s">
        <v>282</v>
      </c>
      <c r="G612" s="256"/>
      <c r="H612" s="258" t="s">
        <v>1</v>
      </c>
      <c r="I612" s="260"/>
      <c r="J612" s="256"/>
      <c r="K612" s="256"/>
      <c r="L612" s="261"/>
      <c r="M612" s="262"/>
      <c r="N612" s="263"/>
      <c r="O612" s="263"/>
      <c r="P612" s="263"/>
      <c r="Q612" s="263"/>
      <c r="R612" s="263"/>
      <c r="S612" s="263"/>
      <c r="T612" s="264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65" t="s">
        <v>225</v>
      </c>
      <c r="AU612" s="265" t="s">
        <v>85</v>
      </c>
      <c r="AV612" s="13" t="s">
        <v>83</v>
      </c>
      <c r="AW612" s="13" t="s">
        <v>32</v>
      </c>
      <c r="AX612" s="13" t="s">
        <v>76</v>
      </c>
      <c r="AY612" s="265" t="s">
        <v>156</v>
      </c>
    </row>
    <row r="613" spans="1:51" s="14" customFormat="1" ht="12">
      <c r="A613" s="14"/>
      <c r="B613" s="266"/>
      <c r="C613" s="267"/>
      <c r="D613" s="257" t="s">
        <v>225</v>
      </c>
      <c r="E613" s="268" t="s">
        <v>1</v>
      </c>
      <c r="F613" s="269" t="s">
        <v>283</v>
      </c>
      <c r="G613" s="267"/>
      <c r="H613" s="270">
        <v>48.06</v>
      </c>
      <c r="I613" s="271"/>
      <c r="J613" s="267"/>
      <c r="K613" s="267"/>
      <c r="L613" s="272"/>
      <c r="M613" s="273"/>
      <c r="N613" s="274"/>
      <c r="O613" s="274"/>
      <c r="P613" s="274"/>
      <c r="Q613" s="274"/>
      <c r="R613" s="274"/>
      <c r="S613" s="274"/>
      <c r="T613" s="275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76" t="s">
        <v>225</v>
      </c>
      <c r="AU613" s="276" t="s">
        <v>85</v>
      </c>
      <c r="AV613" s="14" t="s">
        <v>85</v>
      </c>
      <c r="AW613" s="14" t="s">
        <v>32</v>
      </c>
      <c r="AX613" s="14" t="s">
        <v>76</v>
      </c>
      <c r="AY613" s="276" t="s">
        <v>156</v>
      </c>
    </row>
    <row r="614" spans="1:51" s="13" customFormat="1" ht="12">
      <c r="A614" s="13"/>
      <c r="B614" s="255"/>
      <c r="C614" s="256"/>
      <c r="D614" s="257" t="s">
        <v>225</v>
      </c>
      <c r="E614" s="258" t="s">
        <v>1</v>
      </c>
      <c r="F614" s="259" t="s">
        <v>284</v>
      </c>
      <c r="G614" s="256"/>
      <c r="H614" s="258" t="s">
        <v>1</v>
      </c>
      <c r="I614" s="260"/>
      <c r="J614" s="256"/>
      <c r="K614" s="256"/>
      <c r="L614" s="261"/>
      <c r="M614" s="262"/>
      <c r="N614" s="263"/>
      <c r="O614" s="263"/>
      <c r="P614" s="263"/>
      <c r="Q614" s="263"/>
      <c r="R614" s="263"/>
      <c r="S614" s="263"/>
      <c r="T614" s="264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T614" s="265" t="s">
        <v>225</v>
      </c>
      <c r="AU614" s="265" t="s">
        <v>85</v>
      </c>
      <c r="AV614" s="13" t="s">
        <v>83</v>
      </c>
      <c r="AW614" s="13" t="s">
        <v>32</v>
      </c>
      <c r="AX614" s="13" t="s">
        <v>76</v>
      </c>
      <c r="AY614" s="265" t="s">
        <v>156</v>
      </c>
    </row>
    <row r="615" spans="1:51" s="14" customFormat="1" ht="12">
      <c r="A615" s="14"/>
      <c r="B615" s="266"/>
      <c r="C615" s="267"/>
      <c r="D615" s="257" t="s">
        <v>225</v>
      </c>
      <c r="E615" s="268" t="s">
        <v>1</v>
      </c>
      <c r="F615" s="269" t="s">
        <v>285</v>
      </c>
      <c r="G615" s="267"/>
      <c r="H615" s="270">
        <v>8.34</v>
      </c>
      <c r="I615" s="271"/>
      <c r="J615" s="267"/>
      <c r="K615" s="267"/>
      <c r="L615" s="272"/>
      <c r="M615" s="273"/>
      <c r="N615" s="274"/>
      <c r="O615" s="274"/>
      <c r="P615" s="274"/>
      <c r="Q615" s="274"/>
      <c r="R615" s="274"/>
      <c r="S615" s="274"/>
      <c r="T615" s="275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T615" s="276" t="s">
        <v>225</v>
      </c>
      <c r="AU615" s="276" t="s">
        <v>85</v>
      </c>
      <c r="AV615" s="14" t="s">
        <v>85</v>
      </c>
      <c r="AW615" s="14" t="s">
        <v>32</v>
      </c>
      <c r="AX615" s="14" t="s">
        <v>76</v>
      </c>
      <c r="AY615" s="276" t="s">
        <v>156</v>
      </c>
    </row>
    <row r="616" spans="1:51" s="13" customFormat="1" ht="12">
      <c r="A616" s="13"/>
      <c r="B616" s="255"/>
      <c r="C616" s="256"/>
      <c r="D616" s="257" t="s">
        <v>225</v>
      </c>
      <c r="E616" s="258" t="s">
        <v>1</v>
      </c>
      <c r="F616" s="259" t="s">
        <v>290</v>
      </c>
      <c r="G616" s="256"/>
      <c r="H616" s="258" t="s">
        <v>1</v>
      </c>
      <c r="I616" s="260"/>
      <c r="J616" s="256"/>
      <c r="K616" s="256"/>
      <c r="L616" s="261"/>
      <c r="M616" s="262"/>
      <c r="N616" s="263"/>
      <c r="O616" s="263"/>
      <c r="P616" s="263"/>
      <c r="Q616" s="263"/>
      <c r="R616" s="263"/>
      <c r="S616" s="263"/>
      <c r="T616" s="264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T616" s="265" t="s">
        <v>225</v>
      </c>
      <c r="AU616" s="265" t="s">
        <v>85</v>
      </c>
      <c r="AV616" s="13" t="s">
        <v>83</v>
      </c>
      <c r="AW616" s="13" t="s">
        <v>32</v>
      </c>
      <c r="AX616" s="13" t="s">
        <v>76</v>
      </c>
      <c r="AY616" s="265" t="s">
        <v>156</v>
      </c>
    </row>
    <row r="617" spans="1:51" s="14" customFormat="1" ht="12">
      <c r="A617" s="14"/>
      <c r="B617" s="266"/>
      <c r="C617" s="267"/>
      <c r="D617" s="257" t="s">
        <v>225</v>
      </c>
      <c r="E617" s="268" t="s">
        <v>1</v>
      </c>
      <c r="F617" s="269" t="s">
        <v>291</v>
      </c>
      <c r="G617" s="267"/>
      <c r="H617" s="270">
        <v>2.19</v>
      </c>
      <c r="I617" s="271"/>
      <c r="J617" s="267"/>
      <c r="K617" s="267"/>
      <c r="L617" s="272"/>
      <c r="M617" s="273"/>
      <c r="N617" s="274"/>
      <c r="O617" s="274"/>
      <c r="P617" s="274"/>
      <c r="Q617" s="274"/>
      <c r="R617" s="274"/>
      <c r="S617" s="274"/>
      <c r="T617" s="275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T617" s="276" t="s">
        <v>225</v>
      </c>
      <c r="AU617" s="276" t="s">
        <v>85</v>
      </c>
      <c r="AV617" s="14" t="s">
        <v>85</v>
      </c>
      <c r="AW617" s="14" t="s">
        <v>32</v>
      </c>
      <c r="AX617" s="14" t="s">
        <v>76</v>
      </c>
      <c r="AY617" s="276" t="s">
        <v>156</v>
      </c>
    </row>
    <row r="618" spans="1:51" s="13" customFormat="1" ht="12">
      <c r="A618" s="13"/>
      <c r="B618" s="255"/>
      <c r="C618" s="256"/>
      <c r="D618" s="257" t="s">
        <v>225</v>
      </c>
      <c r="E618" s="258" t="s">
        <v>1</v>
      </c>
      <c r="F618" s="259" t="s">
        <v>296</v>
      </c>
      <c r="G618" s="256"/>
      <c r="H618" s="258" t="s">
        <v>1</v>
      </c>
      <c r="I618" s="260"/>
      <c r="J618" s="256"/>
      <c r="K618" s="256"/>
      <c r="L618" s="261"/>
      <c r="M618" s="262"/>
      <c r="N618" s="263"/>
      <c r="O618" s="263"/>
      <c r="P618" s="263"/>
      <c r="Q618" s="263"/>
      <c r="R618" s="263"/>
      <c r="S618" s="263"/>
      <c r="T618" s="264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65" t="s">
        <v>225</v>
      </c>
      <c r="AU618" s="265" t="s">
        <v>85</v>
      </c>
      <c r="AV618" s="13" t="s">
        <v>83</v>
      </c>
      <c r="AW618" s="13" t="s">
        <v>32</v>
      </c>
      <c r="AX618" s="13" t="s">
        <v>76</v>
      </c>
      <c r="AY618" s="265" t="s">
        <v>156</v>
      </c>
    </row>
    <row r="619" spans="1:51" s="14" customFormat="1" ht="12">
      <c r="A619" s="14"/>
      <c r="B619" s="266"/>
      <c r="C619" s="267"/>
      <c r="D619" s="257" t="s">
        <v>225</v>
      </c>
      <c r="E619" s="268" t="s">
        <v>1</v>
      </c>
      <c r="F619" s="269" t="s">
        <v>297</v>
      </c>
      <c r="G619" s="267"/>
      <c r="H619" s="270">
        <v>2.06</v>
      </c>
      <c r="I619" s="271"/>
      <c r="J619" s="267"/>
      <c r="K619" s="267"/>
      <c r="L619" s="272"/>
      <c r="M619" s="273"/>
      <c r="N619" s="274"/>
      <c r="O619" s="274"/>
      <c r="P619" s="274"/>
      <c r="Q619" s="274"/>
      <c r="R619" s="274"/>
      <c r="S619" s="274"/>
      <c r="T619" s="275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T619" s="276" t="s">
        <v>225</v>
      </c>
      <c r="AU619" s="276" t="s">
        <v>85</v>
      </c>
      <c r="AV619" s="14" t="s">
        <v>85</v>
      </c>
      <c r="AW619" s="14" t="s">
        <v>32</v>
      </c>
      <c r="AX619" s="14" t="s">
        <v>76</v>
      </c>
      <c r="AY619" s="276" t="s">
        <v>156</v>
      </c>
    </row>
    <row r="620" spans="1:51" s="13" customFormat="1" ht="12">
      <c r="A620" s="13"/>
      <c r="B620" s="255"/>
      <c r="C620" s="256"/>
      <c r="D620" s="257" t="s">
        <v>225</v>
      </c>
      <c r="E620" s="258" t="s">
        <v>1</v>
      </c>
      <c r="F620" s="259" t="s">
        <v>298</v>
      </c>
      <c r="G620" s="256"/>
      <c r="H620" s="258" t="s">
        <v>1</v>
      </c>
      <c r="I620" s="260"/>
      <c r="J620" s="256"/>
      <c r="K620" s="256"/>
      <c r="L620" s="261"/>
      <c r="M620" s="262"/>
      <c r="N620" s="263"/>
      <c r="O620" s="263"/>
      <c r="P620" s="263"/>
      <c r="Q620" s="263"/>
      <c r="R620" s="263"/>
      <c r="S620" s="263"/>
      <c r="T620" s="264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65" t="s">
        <v>225</v>
      </c>
      <c r="AU620" s="265" t="s">
        <v>85</v>
      </c>
      <c r="AV620" s="13" t="s">
        <v>83</v>
      </c>
      <c r="AW620" s="13" t="s">
        <v>32</v>
      </c>
      <c r="AX620" s="13" t="s">
        <v>76</v>
      </c>
      <c r="AY620" s="265" t="s">
        <v>156</v>
      </c>
    </row>
    <row r="621" spans="1:51" s="14" customFormat="1" ht="12">
      <c r="A621" s="14"/>
      <c r="B621" s="266"/>
      <c r="C621" s="267"/>
      <c r="D621" s="257" t="s">
        <v>225</v>
      </c>
      <c r="E621" s="268" t="s">
        <v>1</v>
      </c>
      <c r="F621" s="269" t="s">
        <v>299</v>
      </c>
      <c r="G621" s="267"/>
      <c r="H621" s="270">
        <v>1.36</v>
      </c>
      <c r="I621" s="271"/>
      <c r="J621" s="267"/>
      <c r="K621" s="267"/>
      <c r="L621" s="272"/>
      <c r="M621" s="273"/>
      <c r="N621" s="274"/>
      <c r="O621" s="274"/>
      <c r="P621" s="274"/>
      <c r="Q621" s="274"/>
      <c r="R621" s="274"/>
      <c r="S621" s="274"/>
      <c r="T621" s="275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76" t="s">
        <v>225</v>
      </c>
      <c r="AU621" s="276" t="s">
        <v>85</v>
      </c>
      <c r="AV621" s="14" t="s">
        <v>85</v>
      </c>
      <c r="AW621" s="14" t="s">
        <v>32</v>
      </c>
      <c r="AX621" s="14" t="s">
        <v>76</v>
      </c>
      <c r="AY621" s="276" t="s">
        <v>156</v>
      </c>
    </row>
    <row r="622" spans="1:51" s="13" customFormat="1" ht="12">
      <c r="A622" s="13"/>
      <c r="B622" s="255"/>
      <c r="C622" s="256"/>
      <c r="D622" s="257" t="s">
        <v>225</v>
      </c>
      <c r="E622" s="258" t="s">
        <v>1</v>
      </c>
      <c r="F622" s="259" t="s">
        <v>302</v>
      </c>
      <c r="G622" s="256"/>
      <c r="H622" s="258" t="s">
        <v>1</v>
      </c>
      <c r="I622" s="260"/>
      <c r="J622" s="256"/>
      <c r="K622" s="256"/>
      <c r="L622" s="261"/>
      <c r="M622" s="262"/>
      <c r="N622" s="263"/>
      <c r="O622" s="263"/>
      <c r="P622" s="263"/>
      <c r="Q622" s="263"/>
      <c r="R622" s="263"/>
      <c r="S622" s="263"/>
      <c r="T622" s="264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T622" s="265" t="s">
        <v>225</v>
      </c>
      <c r="AU622" s="265" t="s">
        <v>85</v>
      </c>
      <c r="AV622" s="13" t="s">
        <v>83</v>
      </c>
      <c r="AW622" s="13" t="s">
        <v>32</v>
      </c>
      <c r="AX622" s="13" t="s">
        <v>76</v>
      </c>
      <c r="AY622" s="265" t="s">
        <v>156</v>
      </c>
    </row>
    <row r="623" spans="1:51" s="14" customFormat="1" ht="12">
      <c r="A623" s="14"/>
      <c r="B623" s="266"/>
      <c r="C623" s="267"/>
      <c r="D623" s="257" t="s">
        <v>225</v>
      </c>
      <c r="E623" s="268" t="s">
        <v>1</v>
      </c>
      <c r="F623" s="269" t="s">
        <v>303</v>
      </c>
      <c r="G623" s="267"/>
      <c r="H623" s="270">
        <v>2.5</v>
      </c>
      <c r="I623" s="271"/>
      <c r="J623" s="267"/>
      <c r="K623" s="267"/>
      <c r="L623" s="272"/>
      <c r="M623" s="273"/>
      <c r="N623" s="274"/>
      <c r="O623" s="274"/>
      <c r="P623" s="274"/>
      <c r="Q623" s="274"/>
      <c r="R623" s="274"/>
      <c r="S623" s="274"/>
      <c r="T623" s="275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T623" s="276" t="s">
        <v>225</v>
      </c>
      <c r="AU623" s="276" t="s">
        <v>85</v>
      </c>
      <c r="AV623" s="14" t="s">
        <v>85</v>
      </c>
      <c r="AW623" s="14" t="s">
        <v>32</v>
      </c>
      <c r="AX623" s="14" t="s">
        <v>76</v>
      </c>
      <c r="AY623" s="276" t="s">
        <v>156</v>
      </c>
    </row>
    <row r="624" spans="1:51" s="13" customFormat="1" ht="12">
      <c r="A624" s="13"/>
      <c r="B624" s="255"/>
      <c r="C624" s="256"/>
      <c r="D624" s="257" t="s">
        <v>225</v>
      </c>
      <c r="E624" s="258" t="s">
        <v>1</v>
      </c>
      <c r="F624" s="259" t="s">
        <v>304</v>
      </c>
      <c r="G624" s="256"/>
      <c r="H624" s="258" t="s">
        <v>1</v>
      </c>
      <c r="I624" s="260"/>
      <c r="J624" s="256"/>
      <c r="K624" s="256"/>
      <c r="L624" s="261"/>
      <c r="M624" s="262"/>
      <c r="N624" s="263"/>
      <c r="O624" s="263"/>
      <c r="P624" s="263"/>
      <c r="Q624" s="263"/>
      <c r="R624" s="263"/>
      <c r="S624" s="263"/>
      <c r="T624" s="264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265" t="s">
        <v>225</v>
      </c>
      <c r="AU624" s="265" t="s">
        <v>85</v>
      </c>
      <c r="AV624" s="13" t="s">
        <v>83</v>
      </c>
      <c r="AW624" s="13" t="s">
        <v>32</v>
      </c>
      <c r="AX624" s="13" t="s">
        <v>76</v>
      </c>
      <c r="AY624" s="265" t="s">
        <v>156</v>
      </c>
    </row>
    <row r="625" spans="1:51" s="14" customFormat="1" ht="12">
      <c r="A625" s="14"/>
      <c r="B625" s="266"/>
      <c r="C625" s="267"/>
      <c r="D625" s="257" t="s">
        <v>225</v>
      </c>
      <c r="E625" s="268" t="s">
        <v>1</v>
      </c>
      <c r="F625" s="269" t="s">
        <v>1264</v>
      </c>
      <c r="G625" s="267"/>
      <c r="H625" s="270">
        <v>4.18</v>
      </c>
      <c r="I625" s="271"/>
      <c r="J625" s="267"/>
      <c r="K625" s="267"/>
      <c r="L625" s="272"/>
      <c r="M625" s="273"/>
      <c r="N625" s="274"/>
      <c r="O625" s="274"/>
      <c r="P625" s="274"/>
      <c r="Q625" s="274"/>
      <c r="R625" s="274"/>
      <c r="S625" s="274"/>
      <c r="T625" s="275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T625" s="276" t="s">
        <v>225</v>
      </c>
      <c r="AU625" s="276" t="s">
        <v>85</v>
      </c>
      <c r="AV625" s="14" t="s">
        <v>85</v>
      </c>
      <c r="AW625" s="14" t="s">
        <v>32</v>
      </c>
      <c r="AX625" s="14" t="s">
        <v>76</v>
      </c>
      <c r="AY625" s="276" t="s">
        <v>156</v>
      </c>
    </row>
    <row r="626" spans="1:51" s="16" customFormat="1" ht="12">
      <c r="A626" s="16"/>
      <c r="B626" s="291"/>
      <c r="C626" s="292"/>
      <c r="D626" s="257" t="s">
        <v>225</v>
      </c>
      <c r="E626" s="293" t="s">
        <v>1</v>
      </c>
      <c r="F626" s="294" t="s">
        <v>1172</v>
      </c>
      <c r="G626" s="292"/>
      <c r="H626" s="295">
        <v>68.69</v>
      </c>
      <c r="I626" s="296"/>
      <c r="J626" s="292"/>
      <c r="K626" s="292"/>
      <c r="L626" s="297"/>
      <c r="M626" s="298"/>
      <c r="N626" s="299"/>
      <c r="O626" s="299"/>
      <c r="P626" s="299"/>
      <c r="Q626" s="299"/>
      <c r="R626" s="299"/>
      <c r="S626" s="299"/>
      <c r="T626" s="300"/>
      <c r="U626" s="16"/>
      <c r="V626" s="16"/>
      <c r="W626" s="16"/>
      <c r="X626" s="16"/>
      <c r="Y626" s="16"/>
      <c r="Z626" s="16"/>
      <c r="AA626" s="16"/>
      <c r="AB626" s="16"/>
      <c r="AC626" s="16"/>
      <c r="AD626" s="16"/>
      <c r="AE626" s="16"/>
      <c r="AT626" s="301" t="s">
        <v>225</v>
      </c>
      <c r="AU626" s="301" t="s">
        <v>85</v>
      </c>
      <c r="AV626" s="16" t="s">
        <v>169</v>
      </c>
      <c r="AW626" s="16" t="s">
        <v>32</v>
      </c>
      <c r="AX626" s="16" t="s">
        <v>76</v>
      </c>
      <c r="AY626" s="301" t="s">
        <v>156</v>
      </c>
    </row>
    <row r="627" spans="1:51" s="14" customFormat="1" ht="12">
      <c r="A627" s="14"/>
      <c r="B627" s="266"/>
      <c r="C627" s="267"/>
      <c r="D627" s="257" t="s">
        <v>225</v>
      </c>
      <c r="E627" s="268" t="s">
        <v>1</v>
      </c>
      <c r="F627" s="269" t="s">
        <v>1303</v>
      </c>
      <c r="G627" s="267"/>
      <c r="H627" s="270">
        <v>0.418</v>
      </c>
      <c r="I627" s="271"/>
      <c r="J627" s="267"/>
      <c r="K627" s="267"/>
      <c r="L627" s="272"/>
      <c r="M627" s="273"/>
      <c r="N627" s="274"/>
      <c r="O627" s="274"/>
      <c r="P627" s="274"/>
      <c r="Q627" s="274"/>
      <c r="R627" s="274"/>
      <c r="S627" s="274"/>
      <c r="T627" s="275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T627" s="276" t="s">
        <v>225</v>
      </c>
      <c r="AU627" s="276" t="s">
        <v>85</v>
      </c>
      <c r="AV627" s="14" t="s">
        <v>85</v>
      </c>
      <c r="AW627" s="14" t="s">
        <v>32</v>
      </c>
      <c r="AX627" s="14" t="s">
        <v>76</v>
      </c>
      <c r="AY627" s="276" t="s">
        <v>156</v>
      </c>
    </row>
    <row r="628" spans="1:51" s="15" customFormat="1" ht="12">
      <c r="A628" s="15"/>
      <c r="B628" s="277"/>
      <c r="C628" s="278"/>
      <c r="D628" s="257" t="s">
        <v>225</v>
      </c>
      <c r="E628" s="279" t="s">
        <v>1</v>
      </c>
      <c r="F628" s="280" t="s">
        <v>228</v>
      </c>
      <c r="G628" s="278"/>
      <c r="H628" s="281">
        <v>69.108</v>
      </c>
      <c r="I628" s="282"/>
      <c r="J628" s="278"/>
      <c r="K628" s="278"/>
      <c r="L628" s="283"/>
      <c r="M628" s="284"/>
      <c r="N628" s="285"/>
      <c r="O628" s="285"/>
      <c r="P628" s="285"/>
      <c r="Q628" s="285"/>
      <c r="R628" s="285"/>
      <c r="S628" s="285"/>
      <c r="T628" s="286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T628" s="287" t="s">
        <v>225</v>
      </c>
      <c r="AU628" s="287" t="s">
        <v>85</v>
      </c>
      <c r="AV628" s="15" t="s">
        <v>173</v>
      </c>
      <c r="AW628" s="15" t="s">
        <v>32</v>
      </c>
      <c r="AX628" s="15" t="s">
        <v>83</v>
      </c>
      <c r="AY628" s="287" t="s">
        <v>156</v>
      </c>
    </row>
    <row r="629" spans="1:65" s="2" customFormat="1" ht="24.15" customHeight="1">
      <c r="A629" s="39"/>
      <c r="B629" s="40"/>
      <c r="C629" s="227" t="s">
        <v>1304</v>
      </c>
      <c r="D629" s="227" t="s">
        <v>159</v>
      </c>
      <c r="E629" s="228" t="s">
        <v>1305</v>
      </c>
      <c r="F629" s="229" t="s">
        <v>1306</v>
      </c>
      <c r="G629" s="230" t="s">
        <v>237</v>
      </c>
      <c r="H629" s="231">
        <v>12.29</v>
      </c>
      <c r="I629" s="232"/>
      <c r="J629" s="233">
        <f>ROUND(I629*H629,2)</f>
        <v>0</v>
      </c>
      <c r="K629" s="229" t="s">
        <v>218</v>
      </c>
      <c r="L629" s="45"/>
      <c r="M629" s="234" t="s">
        <v>1</v>
      </c>
      <c r="N629" s="235" t="s">
        <v>41</v>
      </c>
      <c r="O629" s="92"/>
      <c r="P629" s="236">
        <f>O629*H629</f>
        <v>0</v>
      </c>
      <c r="Q629" s="236">
        <v>0</v>
      </c>
      <c r="R629" s="236">
        <f>Q629*H629</f>
        <v>0</v>
      </c>
      <c r="S629" s="236">
        <v>0</v>
      </c>
      <c r="T629" s="237">
        <f>S629*H629</f>
        <v>0</v>
      </c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R629" s="238" t="s">
        <v>335</v>
      </c>
      <c r="AT629" s="238" t="s">
        <v>159</v>
      </c>
      <c r="AU629" s="238" t="s">
        <v>85</v>
      </c>
      <c r="AY629" s="18" t="s">
        <v>156</v>
      </c>
      <c r="BE629" s="239">
        <f>IF(N629="základní",J629,0)</f>
        <v>0</v>
      </c>
      <c r="BF629" s="239">
        <f>IF(N629="snížená",J629,0)</f>
        <v>0</v>
      </c>
      <c r="BG629" s="239">
        <f>IF(N629="zákl. přenesená",J629,0)</f>
        <v>0</v>
      </c>
      <c r="BH629" s="239">
        <f>IF(N629="sníž. přenesená",J629,0)</f>
        <v>0</v>
      </c>
      <c r="BI629" s="239">
        <f>IF(N629="nulová",J629,0)</f>
        <v>0</v>
      </c>
      <c r="BJ629" s="18" t="s">
        <v>83</v>
      </c>
      <c r="BK629" s="239">
        <f>ROUND(I629*H629,2)</f>
        <v>0</v>
      </c>
      <c r="BL629" s="18" t="s">
        <v>335</v>
      </c>
      <c r="BM629" s="238" t="s">
        <v>1307</v>
      </c>
    </row>
    <row r="630" spans="1:51" s="13" customFormat="1" ht="12">
      <c r="A630" s="13"/>
      <c r="B630" s="255"/>
      <c r="C630" s="256"/>
      <c r="D630" s="257" t="s">
        <v>225</v>
      </c>
      <c r="E630" s="258" t="s">
        <v>1</v>
      </c>
      <c r="F630" s="259" t="s">
        <v>290</v>
      </c>
      <c r="G630" s="256"/>
      <c r="H630" s="258" t="s">
        <v>1</v>
      </c>
      <c r="I630" s="260"/>
      <c r="J630" s="256"/>
      <c r="K630" s="256"/>
      <c r="L630" s="261"/>
      <c r="M630" s="262"/>
      <c r="N630" s="263"/>
      <c r="O630" s="263"/>
      <c r="P630" s="263"/>
      <c r="Q630" s="263"/>
      <c r="R630" s="263"/>
      <c r="S630" s="263"/>
      <c r="T630" s="264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T630" s="265" t="s">
        <v>225</v>
      </c>
      <c r="AU630" s="265" t="s">
        <v>85</v>
      </c>
      <c r="AV630" s="13" t="s">
        <v>83</v>
      </c>
      <c r="AW630" s="13" t="s">
        <v>32</v>
      </c>
      <c r="AX630" s="13" t="s">
        <v>76</v>
      </c>
      <c r="AY630" s="265" t="s">
        <v>156</v>
      </c>
    </row>
    <row r="631" spans="1:51" s="14" customFormat="1" ht="12">
      <c r="A631" s="14"/>
      <c r="B631" s="266"/>
      <c r="C631" s="267"/>
      <c r="D631" s="257" t="s">
        <v>225</v>
      </c>
      <c r="E631" s="268" t="s">
        <v>1</v>
      </c>
      <c r="F631" s="269" t="s">
        <v>291</v>
      </c>
      <c r="G631" s="267"/>
      <c r="H631" s="270">
        <v>2.19</v>
      </c>
      <c r="I631" s="271"/>
      <c r="J631" s="267"/>
      <c r="K631" s="267"/>
      <c r="L631" s="272"/>
      <c r="M631" s="273"/>
      <c r="N631" s="274"/>
      <c r="O631" s="274"/>
      <c r="P631" s="274"/>
      <c r="Q631" s="274"/>
      <c r="R631" s="274"/>
      <c r="S631" s="274"/>
      <c r="T631" s="275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T631" s="276" t="s">
        <v>225</v>
      </c>
      <c r="AU631" s="276" t="s">
        <v>85</v>
      </c>
      <c r="AV631" s="14" t="s">
        <v>85</v>
      </c>
      <c r="AW631" s="14" t="s">
        <v>32</v>
      </c>
      <c r="AX631" s="14" t="s">
        <v>76</v>
      </c>
      <c r="AY631" s="276" t="s">
        <v>156</v>
      </c>
    </row>
    <row r="632" spans="1:51" s="13" customFormat="1" ht="12">
      <c r="A632" s="13"/>
      <c r="B632" s="255"/>
      <c r="C632" s="256"/>
      <c r="D632" s="257" t="s">
        <v>225</v>
      </c>
      <c r="E632" s="258" t="s">
        <v>1</v>
      </c>
      <c r="F632" s="259" t="s">
        <v>296</v>
      </c>
      <c r="G632" s="256"/>
      <c r="H632" s="258" t="s">
        <v>1</v>
      </c>
      <c r="I632" s="260"/>
      <c r="J632" s="256"/>
      <c r="K632" s="256"/>
      <c r="L632" s="261"/>
      <c r="M632" s="262"/>
      <c r="N632" s="263"/>
      <c r="O632" s="263"/>
      <c r="P632" s="263"/>
      <c r="Q632" s="263"/>
      <c r="R632" s="263"/>
      <c r="S632" s="263"/>
      <c r="T632" s="264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T632" s="265" t="s">
        <v>225</v>
      </c>
      <c r="AU632" s="265" t="s">
        <v>85</v>
      </c>
      <c r="AV632" s="13" t="s">
        <v>83</v>
      </c>
      <c r="AW632" s="13" t="s">
        <v>32</v>
      </c>
      <c r="AX632" s="13" t="s">
        <v>76</v>
      </c>
      <c r="AY632" s="265" t="s">
        <v>156</v>
      </c>
    </row>
    <row r="633" spans="1:51" s="14" customFormat="1" ht="12">
      <c r="A633" s="14"/>
      <c r="B633" s="266"/>
      <c r="C633" s="267"/>
      <c r="D633" s="257" t="s">
        <v>225</v>
      </c>
      <c r="E633" s="268" t="s">
        <v>1</v>
      </c>
      <c r="F633" s="269" t="s">
        <v>297</v>
      </c>
      <c r="G633" s="267"/>
      <c r="H633" s="270">
        <v>2.06</v>
      </c>
      <c r="I633" s="271"/>
      <c r="J633" s="267"/>
      <c r="K633" s="267"/>
      <c r="L633" s="272"/>
      <c r="M633" s="273"/>
      <c r="N633" s="274"/>
      <c r="O633" s="274"/>
      <c r="P633" s="274"/>
      <c r="Q633" s="274"/>
      <c r="R633" s="274"/>
      <c r="S633" s="274"/>
      <c r="T633" s="275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T633" s="276" t="s">
        <v>225</v>
      </c>
      <c r="AU633" s="276" t="s">
        <v>85</v>
      </c>
      <c r="AV633" s="14" t="s">
        <v>85</v>
      </c>
      <c r="AW633" s="14" t="s">
        <v>32</v>
      </c>
      <c r="AX633" s="14" t="s">
        <v>76</v>
      </c>
      <c r="AY633" s="276" t="s">
        <v>156</v>
      </c>
    </row>
    <row r="634" spans="1:51" s="13" customFormat="1" ht="12">
      <c r="A634" s="13"/>
      <c r="B634" s="255"/>
      <c r="C634" s="256"/>
      <c r="D634" s="257" t="s">
        <v>225</v>
      </c>
      <c r="E634" s="258" t="s">
        <v>1</v>
      </c>
      <c r="F634" s="259" t="s">
        <v>298</v>
      </c>
      <c r="G634" s="256"/>
      <c r="H634" s="258" t="s">
        <v>1</v>
      </c>
      <c r="I634" s="260"/>
      <c r="J634" s="256"/>
      <c r="K634" s="256"/>
      <c r="L634" s="261"/>
      <c r="M634" s="262"/>
      <c r="N634" s="263"/>
      <c r="O634" s="263"/>
      <c r="P634" s="263"/>
      <c r="Q634" s="263"/>
      <c r="R634" s="263"/>
      <c r="S634" s="263"/>
      <c r="T634" s="264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65" t="s">
        <v>225</v>
      </c>
      <c r="AU634" s="265" t="s">
        <v>85</v>
      </c>
      <c r="AV634" s="13" t="s">
        <v>83</v>
      </c>
      <c r="AW634" s="13" t="s">
        <v>32</v>
      </c>
      <c r="AX634" s="13" t="s">
        <v>76</v>
      </c>
      <c r="AY634" s="265" t="s">
        <v>156</v>
      </c>
    </row>
    <row r="635" spans="1:51" s="14" customFormat="1" ht="12">
      <c r="A635" s="14"/>
      <c r="B635" s="266"/>
      <c r="C635" s="267"/>
      <c r="D635" s="257" t="s">
        <v>225</v>
      </c>
      <c r="E635" s="268" t="s">
        <v>1</v>
      </c>
      <c r="F635" s="269" t="s">
        <v>299</v>
      </c>
      <c r="G635" s="267"/>
      <c r="H635" s="270">
        <v>1.36</v>
      </c>
      <c r="I635" s="271"/>
      <c r="J635" s="267"/>
      <c r="K635" s="267"/>
      <c r="L635" s="272"/>
      <c r="M635" s="273"/>
      <c r="N635" s="274"/>
      <c r="O635" s="274"/>
      <c r="P635" s="274"/>
      <c r="Q635" s="274"/>
      <c r="R635" s="274"/>
      <c r="S635" s="274"/>
      <c r="T635" s="275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T635" s="276" t="s">
        <v>225</v>
      </c>
      <c r="AU635" s="276" t="s">
        <v>85</v>
      </c>
      <c r="AV635" s="14" t="s">
        <v>85</v>
      </c>
      <c r="AW635" s="14" t="s">
        <v>32</v>
      </c>
      <c r="AX635" s="14" t="s">
        <v>76</v>
      </c>
      <c r="AY635" s="276" t="s">
        <v>156</v>
      </c>
    </row>
    <row r="636" spans="1:51" s="13" customFormat="1" ht="12">
      <c r="A636" s="13"/>
      <c r="B636" s="255"/>
      <c r="C636" s="256"/>
      <c r="D636" s="257" t="s">
        <v>225</v>
      </c>
      <c r="E636" s="258" t="s">
        <v>1</v>
      </c>
      <c r="F636" s="259" t="s">
        <v>302</v>
      </c>
      <c r="G636" s="256"/>
      <c r="H636" s="258" t="s">
        <v>1</v>
      </c>
      <c r="I636" s="260"/>
      <c r="J636" s="256"/>
      <c r="K636" s="256"/>
      <c r="L636" s="261"/>
      <c r="M636" s="262"/>
      <c r="N636" s="263"/>
      <c r="O636" s="263"/>
      <c r="P636" s="263"/>
      <c r="Q636" s="263"/>
      <c r="R636" s="263"/>
      <c r="S636" s="263"/>
      <c r="T636" s="264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65" t="s">
        <v>225</v>
      </c>
      <c r="AU636" s="265" t="s">
        <v>85</v>
      </c>
      <c r="AV636" s="13" t="s">
        <v>83</v>
      </c>
      <c r="AW636" s="13" t="s">
        <v>32</v>
      </c>
      <c r="AX636" s="13" t="s">
        <v>76</v>
      </c>
      <c r="AY636" s="265" t="s">
        <v>156</v>
      </c>
    </row>
    <row r="637" spans="1:51" s="14" customFormat="1" ht="12">
      <c r="A637" s="14"/>
      <c r="B637" s="266"/>
      <c r="C637" s="267"/>
      <c r="D637" s="257" t="s">
        <v>225</v>
      </c>
      <c r="E637" s="268" t="s">
        <v>1</v>
      </c>
      <c r="F637" s="269" t="s">
        <v>303</v>
      </c>
      <c r="G637" s="267"/>
      <c r="H637" s="270">
        <v>2.5</v>
      </c>
      <c r="I637" s="271"/>
      <c r="J637" s="267"/>
      <c r="K637" s="267"/>
      <c r="L637" s="272"/>
      <c r="M637" s="273"/>
      <c r="N637" s="274"/>
      <c r="O637" s="274"/>
      <c r="P637" s="274"/>
      <c r="Q637" s="274"/>
      <c r="R637" s="274"/>
      <c r="S637" s="274"/>
      <c r="T637" s="275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T637" s="276" t="s">
        <v>225</v>
      </c>
      <c r="AU637" s="276" t="s">
        <v>85</v>
      </c>
      <c r="AV637" s="14" t="s">
        <v>85</v>
      </c>
      <c r="AW637" s="14" t="s">
        <v>32</v>
      </c>
      <c r="AX637" s="14" t="s">
        <v>76</v>
      </c>
      <c r="AY637" s="276" t="s">
        <v>156</v>
      </c>
    </row>
    <row r="638" spans="1:51" s="13" customFormat="1" ht="12">
      <c r="A638" s="13"/>
      <c r="B638" s="255"/>
      <c r="C638" s="256"/>
      <c r="D638" s="257" t="s">
        <v>225</v>
      </c>
      <c r="E638" s="258" t="s">
        <v>1</v>
      </c>
      <c r="F638" s="259" t="s">
        <v>304</v>
      </c>
      <c r="G638" s="256"/>
      <c r="H638" s="258" t="s">
        <v>1</v>
      </c>
      <c r="I638" s="260"/>
      <c r="J638" s="256"/>
      <c r="K638" s="256"/>
      <c r="L638" s="261"/>
      <c r="M638" s="262"/>
      <c r="N638" s="263"/>
      <c r="O638" s="263"/>
      <c r="P638" s="263"/>
      <c r="Q638" s="263"/>
      <c r="R638" s="263"/>
      <c r="S638" s="263"/>
      <c r="T638" s="264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65" t="s">
        <v>225</v>
      </c>
      <c r="AU638" s="265" t="s">
        <v>85</v>
      </c>
      <c r="AV638" s="13" t="s">
        <v>83</v>
      </c>
      <c r="AW638" s="13" t="s">
        <v>32</v>
      </c>
      <c r="AX638" s="13" t="s">
        <v>76</v>
      </c>
      <c r="AY638" s="265" t="s">
        <v>156</v>
      </c>
    </row>
    <row r="639" spans="1:51" s="14" customFormat="1" ht="12">
      <c r="A639" s="14"/>
      <c r="B639" s="266"/>
      <c r="C639" s="267"/>
      <c r="D639" s="257" t="s">
        <v>225</v>
      </c>
      <c r="E639" s="268" t="s">
        <v>1</v>
      </c>
      <c r="F639" s="269" t="s">
        <v>1264</v>
      </c>
      <c r="G639" s="267"/>
      <c r="H639" s="270">
        <v>4.18</v>
      </c>
      <c r="I639" s="271"/>
      <c r="J639" s="267"/>
      <c r="K639" s="267"/>
      <c r="L639" s="272"/>
      <c r="M639" s="273"/>
      <c r="N639" s="274"/>
      <c r="O639" s="274"/>
      <c r="P639" s="274"/>
      <c r="Q639" s="274"/>
      <c r="R639" s="274"/>
      <c r="S639" s="274"/>
      <c r="T639" s="275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76" t="s">
        <v>225</v>
      </c>
      <c r="AU639" s="276" t="s">
        <v>85</v>
      </c>
      <c r="AV639" s="14" t="s">
        <v>85</v>
      </c>
      <c r="AW639" s="14" t="s">
        <v>32</v>
      </c>
      <c r="AX639" s="14" t="s">
        <v>76</v>
      </c>
      <c r="AY639" s="276" t="s">
        <v>156</v>
      </c>
    </row>
    <row r="640" spans="1:51" s="15" customFormat="1" ht="12">
      <c r="A640" s="15"/>
      <c r="B640" s="277"/>
      <c r="C640" s="278"/>
      <c r="D640" s="257" t="s">
        <v>225</v>
      </c>
      <c r="E640" s="279" t="s">
        <v>1</v>
      </c>
      <c r="F640" s="280" t="s">
        <v>228</v>
      </c>
      <c r="G640" s="278"/>
      <c r="H640" s="281">
        <v>12.29</v>
      </c>
      <c r="I640" s="282"/>
      <c r="J640" s="278"/>
      <c r="K640" s="278"/>
      <c r="L640" s="283"/>
      <c r="M640" s="284"/>
      <c r="N640" s="285"/>
      <c r="O640" s="285"/>
      <c r="P640" s="285"/>
      <c r="Q640" s="285"/>
      <c r="R640" s="285"/>
      <c r="S640" s="285"/>
      <c r="T640" s="286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T640" s="287" t="s">
        <v>225</v>
      </c>
      <c r="AU640" s="287" t="s">
        <v>85</v>
      </c>
      <c r="AV640" s="15" t="s">
        <v>173</v>
      </c>
      <c r="AW640" s="15" t="s">
        <v>32</v>
      </c>
      <c r="AX640" s="15" t="s">
        <v>83</v>
      </c>
      <c r="AY640" s="287" t="s">
        <v>156</v>
      </c>
    </row>
    <row r="641" spans="1:65" s="2" customFormat="1" ht="24.15" customHeight="1">
      <c r="A641" s="39"/>
      <c r="B641" s="40"/>
      <c r="C641" s="227" t="s">
        <v>1308</v>
      </c>
      <c r="D641" s="227" t="s">
        <v>159</v>
      </c>
      <c r="E641" s="228" t="s">
        <v>1309</v>
      </c>
      <c r="F641" s="229" t="s">
        <v>1310</v>
      </c>
      <c r="G641" s="230" t="s">
        <v>237</v>
      </c>
      <c r="H641" s="231">
        <v>91.54</v>
      </c>
      <c r="I641" s="232"/>
      <c r="J641" s="233">
        <f>ROUND(I641*H641,2)</f>
        <v>0</v>
      </c>
      <c r="K641" s="229" t="s">
        <v>218</v>
      </c>
      <c r="L641" s="45"/>
      <c r="M641" s="234" t="s">
        <v>1</v>
      </c>
      <c r="N641" s="235" t="s">
        <v>41</v>
      </c>
      <c r="O641" s="92"/>
      <c r="P641" s="236">
        <f>O641*H641</f>
        <v>0</v>
      </c>
      <c r="Q641" s="236">
        <v>0.0015</v>
      </c>
      <c r="R641" s="236">
        <f>Q641*H641</f>
        <v>0.13731000000000002</v>
      </c>
      <c r="S641" s="236">
        <v>0</v>
      </c>
      <c r="T641" s="237">
        <f>S641*H641</f>
        <v>0</v>
      </c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R641" s="238" t="s">
        <v>335</v>
      </c>
      <c r="AT641" s="238" t="s">
        <v>159</v>
      </c>
      <c r="AU641" s="238" t="s">
        <v>85</v>
      </c>
      <c r="AY641" s="18" t="s">
        <v>156</v>
      </c>
      <c r="BE641" s="239">
        <f>IF(N641="základní",J641,0)</f>
        <v>0</v>
      </c>
      <c r="BF641" s="239">
        <f>IF(N641="snížená",J641,0)</f>
        <v>0</v>
      </c>
      <c r="BG641" s="239">
        <f>IF(N641="zákl. přenesená",J641,0)</f>
        <v>0</v>
      </c>
      <c r="BH641" s="239">
        <f>IF(N641="sníž. přenesená",J641,0)</f>
        <v>0</v>
      </c>
      <c r="BI641" s="239">
        <f>IF(N641="nulová",J641,0)</f>
        <v>0</v>
      </c>
      <c r="BJ641" s="18" t="s">
        <v>83</v>
      </c>
      <c r="BK641" s="239">
        <f>ROUND(I641*H641,2)</f>
        <v>0</v>
      </c>
      <c r="BL641" s="18" t="s">
        <v>335</v>
      </c>
      <c r="BM641" s="238" t="s">
        <v>1311</v>
      </c>
    </row>
    <row r="642" spans="1:51" s="13" customFormat="1" ht="12">
      <c r="A642" s="13"/>
      <c r="B642" s="255"/>
      <c r="C642" s="256"/>
      <c r="D642" s="257" t="s">
        <v>225</v>
      </c>
      <c r="E642" s="258" t="s">
        <v>1</v>
      </c>
      <c r="F642" s="259" t="s">
        <v>280</v>
      </c>
      <c r="G642" s="256"/>
      <c r="H642" s="258" t="s">
        <v>1</v>
      </c>
      <c r="I642" s="260"/>
      <c r="J642" s="256"/>
      <c r="K642" s="256"/>
      <c r="L642" s="261"/>
      <c r="M642" s="262"/>
      <c r="N642" s="263"/>
      <c r="O642" s="263"/>
      <c r="P642" s="263"/>
      <c r="Q642" s="263"/>
      <c r="R642" s="263"/>
      <c r="S642" s="263"/>
      <c r="T642" s="264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65" t="s">
        <v>225</v>
      </c>
      <c r="AU642" s="265" t="s">
        <v>85</v>
      </c>
      <c r="AV642" s="13" t="s">
        <v>83</v>
      </c>
      <c r="AW642" s="13" t="s">
        <v>32</v>
      </c>
      <c r="AX642" s="13" t="s">
        <v>76</v>
      </c>
      <c r="AY642" s="265" t="s">
        <v>156</v>
      </c>
    </row>
    <row r="643" spans="1:51" s="14" customFormat="1" ht="12">
      <c r="A643" s="14"/>
      <c r="B643" s="266"/>
      <c r="C643" s="267"/>
      <c r="D643" s="257" t="s">
        <v>225</v>
      </c>
      <c r="E643" s="268" t="s">
        <v>1</v>
      </c>
      <c r="F643" s="269" t="s">
        <v>281</v>
      </c>
      <c r="G643" s="267"/>
      <c r="H643" s="270">
        <v>22.85</v>
      </c>
      <c r="I643" s="271"/>
      <c r="J643" s="267"/>
      <c r="K643" s="267"/>
      <c r="L643" s="272"/>
      <c r="M643" s="273"/>
      <c r="N643" s="274"/>
      <c r="O643" s="274"/>
      <c r="P643" s="274"/>
      <c r="Q643" s="274"/>
      <c r="R643" s="274"/>
      <c r="S643" s="274"/>
      <c r="T643" s="275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T643" s="276" t="s">
        <v>225</v>
      </c>
      <c r="AU643" s="276" t="s">
        <v>85</v>
      </c>
      <c r="AV643" s="14" t="s">
        <v>85</v>
      </c>
      <c r="AW643" s="14" t="s">
        <v>32</v>
      </c>
      <c r="AX643" s="14" t="s">
        <v>76</v>
      </c>
      <c r="AY643" s="276" t="s">
        <v>156</v>
      </c>
    </row>
    <row r="644" spans="1:51" s="13" customFormat="1" ht="12">
      <c r="A644" s="13"/>
      <c r="B644" s="255"/>
      <c r="C644" s="256"/>
      <c r="D644" s="257" t="s">
        <v>225</v>
      </c>
      <c r="E644" s="258" t="s">
        <v>1</v>
      </c>
      <c r="F644" s="259" t="s">
        <v>282</v>
      </c>
      <c r="G644" s="256"/>
      <c r="H644" s="258" t="s">
        <v>1</v>
      </c>
      <c r="I644" s="260"/>
      <c r="J644" s="256"/>
      <c r="K644" s="256"/>
      <c r="L644" s="261"/>
      <c r="M644" s="262"/>
      <c r="N644" s="263"/>
      <c r="O644" s="263"/>
      <c r="P644" s="263"/>
      <c r="Q644" s="263"/>
      <c r="R644" s="263"/>
      <c r="S644" s="263"/>
      <c r="T644" s="264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65" t="s">
        <v>225</v>
      </c>
      <c r="AU644" s="265" t="s">
        <v>85</v>
      </c>
      <c r="AV644" s="13" t="s">
        <v>83</v>
      </c>
      <c r="AW644" s="13" t="s">
        <v>32</v>
      </c>
      <c r="AX644" s="13" t="s">
        <v>76</v>
      </c>
      <c r="AY644" s="265" t="s">
        <v>156</v>
      </c>
    </row>
    <row r="645" spans="1:51" s="14" customFormat="1" ht="12">
      <c r="A645" s="14"/>
      <c r="B645" s="266"/>
      <c r="C645" s="267"/>
      <c r="D645" s="257" t="s">
        <v>225</v>
      </c>
      <c r="E645" s="268" t="s">
        <v>1</v>
      </c>
      <c r="F645" s="269" t="s">
        <v>283</v>
      </c>
      <c r="G645" s="267"/>
      <c r="H645" s="270">
        <v>48.06</v>
      </c>
      <c r="I645" s="271"/>
      <c r="J645" s="267"/>
      <c r="K645" s="267"/>
      <c r="L645" s="272"/>
      <c r="M645" s="273"/>
      <c r="N645" s="274"/>
      <c r="O645" s="274"/>
      <c r="P645" s="274"/>
      <c r="Q645" s="274"/>
      <c r="R645" s="274"/>
      <c r="S645" s="274"/>
      <c r="T645" s="275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76" t="s">
        <v>225</v>
      </c>
      <c r="AU645" s="276" t="s">
        <v>85</v>
      </c>
      <c r="AV645" s="14" t="s">
        <v>85</v>
      </c>
      <c r="AW645" s="14" t="s">
        <v>32</v>
      </c>
      <c r="AX645" s="14" t="s">
        <v>76</v>
      </c>
      <c r="AY645" s="276" t="s">
        <v>156</v>
      </c>
    </row>
    <row r="646" spans="1:51" s="13" customFormat="1" ht="12">
      <c r="A646" s="13"/>
      <c r="B646" s="255"/>
      <c r="C646" s="256"/>
      <c r="D646" s="257" t="s">
        <v>225</v>
      </c>
      <c r="E646" s="258" t="s">
        <v>1</v>
      </c>
      <c r="F646" s="259" t="s">
        <v>284</v>
      </c>
      <c r="G646" s="256"/>
      <c r="H646" s="258" t="s">
        <v>1</v>
      </c>
      <c r="I646" s="260"/>
      <c r="J646" s="256"/>
      <c r="K646" s="256"/>
      <c r="L646" s="261"/>
      <c r="M646" s="262"/>
      <c r="N646" s="263"/>
      <c r="O646" s="263"/>
      <c r="P646" s="263"/>
      <c r="Q646" s="263"/>
      <c r="R646" s="263"/>
      <c r="S646" s="263"/>
      <c r="T646" s="264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T646" s="265" t="s">
        <v>225</v>
      </c>
      <c r="AU646" s="265" t="s">
        <v>85</v>
      </c>
      <c r="AV646" s="13" t="s">
        <v>83</v>
      </c>
      <c r="AW646" s="13" t="s">
        <v>32</v>
      </c>
      <c r="AX646" s="13" t="s">
        <v>76</v>
      </c>
      <c r="AY646" s="265" t="s">
        <v>156</v>
      </c>
    </row>
    <row r="647" spans="1:51" s="14" customFormat="1" ht="12">
      <c r="A647" s="14"/>
      <c r="B647" s="266"/>
      <c r="C647" s="267"/>
      <c r="D647" s="257" t="s">
        <v>225</v>
      </c>
      <c r="E647" s="268" t="s">
        <v>1</v>
      </c>
      <c r="F647" s="269" t="s">
        <v>285</v>
      </c>
      <c r="G647" s="267"/>
      <c r="H647" s="270">
        <v>8.34</v>
      </c>
      <c r="I647" s="271"/>
      <c r="J647" s="267"/>
      <c r="K647" s="267"/>
      <c r="L647" s="272"/>
      <c r="M647" s="273"/>
      <c r="N647" s="274"/>
      <c r="O647" s="274"/>
      <c r="P647" s="274"/>
      <c r="Q647" s="274"/>
      <c r="R647" s="274"/>
      <c r="S647" s="274"/>
      <c r="T647" s="275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T647" s="276" t="s">
        <v>225</v>
      </c>
      <c r="AU647" s="276" t="s">
        <v>85</v>
      </c>
      <c r="AV647" s="14" t="s">
        <v>85</v>
      </c>
      <c r="AW647" s="14" t="s">
        <v>32</v>
      </c>
      <c r="AX647" s="14" t="s">
        <v>76</v>
      </c>
      <c r="AY647" s="276" t="s">
        <v>156</v>
      </c>
    </row>
    <row r="648" spans="1:51" s="13" customFormat="1" ht="12">
      <c r="A648" s="13"/>
      <c r="B648" s="255"/>
      <c r="C648" s="256"/>
      <c r="D648" s="257" t="s">
        <v>225</v>
      </c>
      <c r="E648" s="258" t="s">
        <v>1</v>
      </c>
      <c r="F648" s="259" t="s">
        <v>290</v>
      </c>
      <c r="G648" s="256"/>
      <c r="H648" s="258" t="s">
        <v>1</v>
      </c>
      <c r="I648" s="260"/>
      <c r="J648" s="256"/>
      <c r="K648" s="256"/>
      <c r="L648" s="261"/>
      <c r="M648" s="262"/>
      <c r="N648" s="263"/>
      <c r="O648" s="263"/>
      <c r="P648" s="263"/>
      <c r="Q648" s="263"/>
      <c r="R648" s="263"/>
      <c r="S648" s="263"/>
      <c r="T648" s="264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65" t="s">
        <v>225</v>
      </c>
      <c r="AU648" s="265" t="s">
        <v>85</v>
      </c>
      <c r="AV648" s="13" t="s">
        <v>83</v>
      </c>
      <c r="AW648" s="13" t="s">
        <v>32</v>
      </c>
      <c r="AX648" s="13" t="s">
        <v>76</v>
      </c>
      <c r="AY648" s="265" t="s">
        <v>156</v>
      </c>
    </row>
    <row r="649" spans="1:51" s="14" customFormat="1" ht="12">
      <c r="A649" s="14"/>
      <c r="B649" s="266"/>
      <c r="C649" s="267"/>
      <c r="D649" s="257" t="s">
        <v>225</v>
      </c>
      <c r="E649" s="268" t="s">
        <v>1</v>
      </c>
      <c r="F649" s="269" t="s">
        <v>291</v>
      </c>
      <c r="G649" s="267"/>
      <c r="H649" s="270">
        <v>2.19</v>
      </c>
      <c r="I649" s="271"/>
      <c r="J649" s="267"/>
      <c r="K649" s="267"/>
      <c r="L649" s="272"/>
      <c r="M649" s="273"/>
      <c r="N649" s="274"/>
      <c r="O649" s="274"/>
      <c r="P649" s="274"/>
      <c r="Q649" s="274"/>
      <c r="R649" s="274"/>
      <c r="S649" s="274"/>
      <c r="T649" s="275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T649" s="276" t="s">
        <v>225</v>
      </c>
      <c r="AU649" s="276" t="s">
        <v>85</v>
      </c>
      <c r="AV649" s="14" t="s">
        <v>85</v>
      </c>
      <c r="AW649" s="14" t="s">
        <v>32</v>
      </c>
      <c r="AX649" s="14" t="s">
        <v>76</v>
      </c>
      <c r="AY649" s="276" t="s">
        <v>156</v>
      </c>
    </row>
    <row r="650" spans="1:51" s="13" customFormat="1" ht="12">
      <c r="A650" s="13"/>
      <c r="B650" s="255"/>
      <c r="C650" s="256"/>
      <c r="D650" s="257" t="s">
        <v>225</v>
      </c>
      <c r="E650" s="258" t="s">
        <v>1</v>
      </c>
      <c r="F650" s="259" t="s">
        <v>296</v>
      </c>
      <c r="G650" s="256"/>
      <c r="H650" s="258" t="s">
        <v>1</v>
      </c>
      <c r="I650" s="260"/>
      <c r="J650" s="256"/>
      <c r="K650" s="256"/>
      <c r="L650" s="261"/>
      <c r="M650" s="262"/>
      <c r="N650" s="263"/>
      <c r="O650" s="263"/>
      <c r="P650" s="263"/>
      <c r="Q650" s="263"/>
      <c r="R650" s="263"/>
      <c r="S650" s="263"/>
      <c r="T650" s="264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T650" s="265" t="s">
        <v>225</v>
      </c>
      <c r="AU650" s="265" t="s">
        <v>85</v>
      </c>
      <c r="AV650" s="13" t="s">
        <v>83</v>
      </c>
      <c r="AW650" s="13" t="s">
        <v>32</v>
      </c>
      <c r="AX650" s="13" t="s">
        <v>76</v>
      </c>
      <c r="AY650" s="265" t="s">
        <v>156</v>
      </c>
    </row>
    <row r="651" spans="1:51" s="14" customFormat="1" ht="12">
      <c r="A651" s="14"/>
      <c r="B651" s="266"/>
      <c r="C651" s="267"/>
      <c r="D651" s="257" t="s">
        <v>225</v>
      </c>
      <c r="E651" s="268" t="s">
        <v>1</v>
      </c>
      <c r="F651" s="269" t="s">
        <v>297</v>
      </c>
      <c r="G651" s="267"/>
      <c r="H651" s="270">
        <v>2.06</v>
      </c>
      <c r="I651" s="271"/>
      <c r="J651" s="267"/>
      <c r="K651" s="267"/>
      <c r="L651" s="272"/>
      <c r="M651" s="273"/>
      <c r="N651" s="274"/>
      <c r="O651" s="274"/>
      <c r="P651" s="274"/>
      <c r="Q651" s="274"/>
      <c r="R651" s="274"/>
      <c r="S651" s="274"/>
      <c r="T651" s="275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T651" s="276" t="s">
        <v>225</v>
      </c>
      <c r="AU651" s="276" t="s">
        <v>85</v>
      </c>
      <c r="AV651" s="14" t="s">
        <v>85</v>
      </c>
      <c r="AW651" s="14" t="s">
        <v>32</v>
      </c>
      <c r="AX651" s="14" t="s">
        <v>76</v>
      </c>
      <c r="AY651" s="276" t="s">
        <v>156</v>
      </c>
    </row>
    <row r="652" spans="1:51" s="13" customFormat="1" ht="12">
      <c r="A652" s="13"/>
      <c r="B652" s="255"/>
      <c r="C652" s="256"/>
      <c r="D652" s="257" t="s">
        <v>225</v>
      </c>
      <c r="E652" s="258" t="s">
        <v>1</v>
      </c>
      <c r="F652" s="259" t="s">
        <v>298</v>
      </c>
      <c r="G652" s="256"/>
      <c r="H652" s="258" t="s">
        <v>1</v>
      </c>
      <c r="I652" s="260"/>
      <c r="J652" s="256"/>
      <c r="K652" s="256"/>
      <c r="L652" s="261"/>
      <c r="M652" s="262"/>
      <c r="N652" s="263"/>
      <c r="O652" s="263"/>
      <c r="P652" s="263"/>
      <c r="Q652" s="263"/>
      <c r="R652" s="263"/>
      <c r="S652" s="263"/>
      <c r="T652" s="264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T652" s="265" t="s">
        <v>225</v>
      </c>
      <c r="AU652" s="265" t="s">
        <v>85</v>
      </c>
      <c r="AV652" s="13" t="s">
        <v>83</v>
      </c>
      <c r="AW652" s="13" t="s">
        <v>32</v>
      </c>
      <c r="AX652" s="13" t="s">
        <v>76</v>
      </c>
      <c r="AY652" s="265" t="s">
        <v>156</v>
      </c>
    </row>
    <row r="653" spans="1:51" s="14" customFormat="1" ht="12">
      <c r="A653" s="14"/>
      <c r="B653" s="266"/>
      <c r="C653" s="267"/>
      <c r="D653" s="257" t="s">
        <v>225</v>
      </c>
      <c r="E653" s="268" t="s">
        <v>1</v>
      </c>
      <c r="F653" s="269" t="s">
        <v>299</v>
      </c>
      <c r="G653" s="267"/>
      <c r="H653" s="270">
        <v>1.36</v>
      </c>
      <c r="I653" s="271"/>
      <c r="J653" s="267"/>
      <c r="K653" s="267"/>
      <c r="L653" s="272"/>
      <c r="M653" s="273"/>
      <c r="N653" s="274"/>
      <c r="O653" s="274"/>
      <c r="P653" s="274"/>
      <c r="Q653" s="274"/>
      <c r="R653" s="274"/>
      <c r="S653" s="274"/>
      <c r="T653" s="275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T653" s="276" t="s">
        <v>225</v>
      </c>
      <c r="AU653" s="276" t="s">
        <v>85</v>
      </c>
      <c r="AV653" s="14" t="s">
        <v>85</v>
      </c>
      <c r="AW653" s="14" t="s">
        <v>32</v>
      </c>
      <c r="AX653" s="14" t="s">
        <v>76</v>
      </c>
      <c r="AY653" s="276" t="s">
        <v>156</v>
      </c>
    </row>
    <row r="654" spans="1:51" s="13" customFormat="1" ht="12">
      <c r="A654" s="13"/>
      <c r="B654" s="255"/>
      <c r="C654" s="256"/>
      <c r="D654" s="257" t="s">
        <v>225</v>
      </c>
      <c r="E654" s="258" t="s">
        <v>1</v>
      </c>
      <c r="F654" s="259" t="s">
        <v>302</v>
      </c>
      <c r="G654" s="256"/>
      <c r="H654" s="258" t="s">
        <v>1</v>
      </c>
      <c r="I654" s="260"/>
      <c r="J654" s="256"/>
      <c r="K654" s="256"/>
      <c r="L654" s="261"/>
      <c r="M654" s="262"/>
      <c r="N654" s="263"/>
      <c r="O654" s="263"/>
      <c r="P654" s="263"/>
      <c r="Q654" s="263"/>
      <c r="R654" s="263"/>
      <c r="S654" s="263"/>
      <c r="T654" s="264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T654" s="265" t="s">
        <v>225</v>
      </c>
      <c r="AU654" s="265" t="s">
        <v>85</v>
      </c>
      <c r="AV654" s="13" t="s">
        <v>83</v>
      </c>
      <c r="AW654" s="13" t="s">
        <v>32</v>
      </c>
      <c r="AX654" s="13" t="s">
        <v>76</v>
      </c>
      <c r="AY654" s="265" t="s">
        <v>156</v>
      </c>
    </row>
    <row r="655" spans="1:51" s="14" customFormat="1" ht="12">
      <c r="A655" s="14"/>
      <c r="B655" s="266"/>
      <c r="C655" s="267"/>
      <c r="D655" s="257" t="s">
        <v>225</v>
      </c>
      <c r="E655" s="268" t="s">
        <v>1</v>
      </c>
      <c r="F655" s="269" t="s">
        <v>303</v>
      </c>
      <c r="G655" s="267"/>
      <c r="H655" s="270">
        <v>2.5</v>
      </c>
      <c r="I655" s="271"/>
      <c r="J655" s="267"/>
      <c r="K655" s="267"/>
      <c r="L655" s="272"/>
      <c r="M655" s="273"/>
      <c r="N655" s="274"/>
      <c r="O655" s="274"/>
      <c r="P655" s="274"/>
      <c r="Q655" s="274"/>
      <c r="R655" s="274"/>
      <c r="S655" s="274"/>
      <c r="T655" s="275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T655" s="276" t="s">
        <v>225</v>
      </c>
      <c r="AU655" s="276" t="s">
        <v>85</v>
      </c>
      <c r="AV655" s="14" t="s">
        <v>85</v>
      </c>
      <c r="AW655" s="14" t="s">
        <v>32</v>
      </c>
      <c r="AX655" s="14" t="s">
        <v>76</v>
      </c>
      <c r="AY655" s="276" t="s">
        <v>156</v>
      </c>
    </row>
    <row r="656" spans="1:51" s="13" customFormat="1" ht="12">
      <c r="A656" s="13"/>
      <c r="B656" s="255"/>
      <c r="C656" s="256"/>
      <c r="D656" s="257" t="s">
        <v>225</v>
      </c>
      <c r="E656" s="258" t="s">
        <v>1</v>
      </c>
      <c r="F656" s="259" t="s">
        <v>304</v>
      </c>
      <c r="G656" s="256"/>
      <c r="H656" s="258" t="s">
        <v>1</v>
      </c>
      <c r="I656" s="260"/>
      <c r="J656" s="256"/>
      <c r="K656" s="256"/>
      <c r="L656" s="261"/>
      <c r="M656" s="262"/>
      <c r="N656" s="263"/>
      <c r="O656" s="263"/>
      <c r="P656" s="263"/>
      <c r="Q656" s="263"/>
      <c r="R656" s="263"/>
      <c r="S656" s="263"/>
      <c r="T656" s="264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T656" s="265" t="s">
        <v>225</v>
      </c>
      <c r="AU656" s="265" t="s">
        <v>85</v>
      </c>
      <c r="AV656" s="13" t="s">
        <v>83</v>
      </c>
      <c r="AW656" s="13" t="s">
        <v>32</v>
      </c>
      <c r="AX656" s="13" t="s">
        <v>76</v>
      </c>
      <c r="AY656" s="265" t="s">
        <v>156</v>
      </c>
    </row>
    <row r="657" spans="1:51" s="14" customFormat="1" ht="12">
      <c r="A657" s="14"/>
      <c r="B657" s="266"/>
      <c r="C657" s="267"/>
      <c r="D657" s="257" t="s">
        <v>225</v>
      </c>
      <c r="E657" s="268" t="s">
        <v>1</v>
      </c>
      <c r="F657" s="269" t="s">
        <v>1264</v>
      </c>
      <c r="G657" s="267"/>
      <c r="H657" s="270">
        <v>4.18</v>
      </c>
      <c r="I657" s="271"/>
      <c r="J657" s="267"/>
      <c r="K657" s="267"/>
      <c r="L657" s="272"/>
      <c r="M657" s="273"/>
      <c r="N657" s="274"/>
      <c r="O657" s="274"/>
      <c r="P657" s="274"/>
      <c r="Q657" s="274"/>
      <c r="R657" s="274"/>
      <c r="S657" s="274"/>
      <c r="T657" s="275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76" t="s">
        <v>225</v>
      </c>
      <c r="AU657" s="276" t="s">
        <v>85</v>
      </c>
      <c r="AV657" s="14" t="s">
        <v>85</v>
      </c>
      <c r="AW657" s="14" t="s">
        <v>32</v>
      </c>
      <c r="AX657" s="14" t="s">
        <v>76</v>
      </c>
      <c r="AY657" s="276" t="s">
        <v>156</v>
      </c>
    </row>
    <row r="658" spans="1:51" s="15" customFormat="1" ht="12">
      <c r="A658" s="15"/>
      <c r="B658" s="277"/>
      <c r="C658" s="278"/>
      <c r="D658" s="257" t="s">
        <v>225</v>
      </c>
      <c r="E658" s="279" t="s">
        <v>1</v>
      </c>
      <c r="F658" s="280" t="s">
        <v>228</v>
      </c>
      <c r="G658" s="278"/>
      <c r="H658" s="281">
        <v>91.53999999999999</v>
      </c>
      <c r="I658" s="282"/>
      <c r="J658" s="278"/>
      <c r="K658" s="278"/>
      <c r="L658" s="283"/>
      <c r="M658" s="284"/>
      <c r="N658" s="285"/>
      <c r="O658" s="285"/>
      <c r="P658" s="285"/>
      <c r="Q658" s="285"/>
      <c r="R658" s="285"/>
      <c r="S658" s="285"/>
      <c r="T658" s="286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T658" s="287" t="s">
        <v>225</v>
      </c>
      <c r="AU658" s="287" t="s">
        <v>85</v>
      </c>
      <c r="AV658" s="15" t="s">
        <v>173</v>
      </c>
      <c r="AW658" s="15" t="s">
        <v>32</v>
      </c>
      <c r="AX658" s="15" t="s">
        <v>83</v>
      </c>
      <c r="AY658" s="287" t="s">
        <v>156</v>
      </c>
    </row>
    <row r="659" spans="1:65" s="2" customFormat="1" ht="16.5" customHeight="1">
      <c r="A659" s="39"/>
      <c r="B659" s="40"/>
      <c r="C659" s="227" t="s">
        <v>1312</v>
      </c>
      <c r="D659" s="227" t="s">
        <v>159</v>
      </c>
      <c r="E659" s="228" t="s">
        <v>1313</v>
      </c>
      <c r="F659" s="229" t="s">
        <v>1314</v>
      </c>
      <c r="G659" s="230" t="s">
        <v>342</v>
      </c>
      <c r="H659" s="231">
        <v>73.34</v>
      </c>
      <c r="I659" s="232"/>
      <c r="J659" s="233">
        <f>ROUND(I659*H659,2)</f>
        <v>0</v>
      </c>
      <c r="K659" s="229" t="s">
        <v>218</v>
      </c>
      <c r="L659" s="45"/>
      <c r="M659" s="234" t="s">
        <v>1</v>
      </c>
      <c r="N659" s="235" t="s">
        <v>41</v>
      </c>
      <c r="O659" s="92"/>
      <c r="P659" s="236">
        <f>O659*H659</f>
        <v>0</v>
      </c>
      <c r="Q659" s="236">
        <v>3E-05</v>
      </c>
      <c r="R659" s="236">
        <f>Q659*H659</f>
        <v>0.0022002000000000002</v>
      </c>
      <c r="S659" s="236">
        <v>0</v>
      </c>
      <c r="T659" s="237">
        <f>S659*H659</f>
        <v>0</v>
      </c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R659" s="238" t="s">
        <v>335</v>
      </c>
      <c r="AT659" s="238" t="s">
        <v>159</v>
      </c>
      <c r="AU659" s="238" t="s">
        <v>85</v>
      </c>
      <c r="AY659" s="18" t="s">
        <v>156</v>
      </c>
      <c r="BE659" s="239">
        <f>IF(N659="základní",J659,0)</f>
        <v>0</v>
      </c>
      <c r="BF659" s="239">
        <f>IF(N659="snížená",J659,0)</f>
        <v>0</v>
      </c>
      <c r="BG659" s="239">
        <f>IF(N659="zákl. přenesená",J659,0)</f>
        <v>0</v>
      </c>
      <c r="BH659" s="239">
        <f>IF(N659="sníž. přenesená",J659,0)</f>
        <v>0</v>
      </c>
      <c r="BI659" s="239">
        <f>IF(N659="nulová",J659,0)</f>
        <v>0</v>
      </c>
      <c r="BJ659" s="18" t="s">
        <v>83</v>
      </c>
      <c r="BK659" s="239">
        <f>ROUND(I659*H659,2)</f>
        <v>0</v>
      </c>
      <c r="BL659" s="18" t="s">
        <v>335</v>
      </c>
      <c r="BM659" s="238" t="s">
        <v>1315</v>
      </c>
    </row>
    <row r="660" spans="1:65" s="2" customFormat="1" ht="16.5" customHeight="1">
      <c r="A660" s="39"/>
      <c r="B660" s="40"/>
      <c r="C660" s="227" t="s">
        <v>1316</v>
      </c>
      <c r="D660" s="227" t="s">
        <v>159</v>
      </c>
      <c r="E660" s="228" t="s">
        <v>1317</v>
      </c>
      <c r="F660" s="229" t="s">
        <v>1318</v>
      </c>
      <c r="G660" s="230" t="s">
        <v>342</v>
      </c>
      <c r="H660" s="231">
        <v>97.88</v>
      </c>
      <c r="I660" s="232"/>
      <c r="J660" s="233">
        <f>ROUND(I660*H660,2)</f>
        <v>0</v>
      </c>
      <c r="K660" s="229" t="s">
        <v>218</v>
      </c>
      <c r="L660" s="45"/>
      <c r="M660" s="234" t="s">
        <v>1</v>
      </c>
      <c r="N660" s="235" t="s">
        <v>41</v>
      </c>
      <c r="O660" s="92"/>
      <c r="P660" s="236">
        <f>O660*H660</f>
        <v>0</v>
      </c>
      <c r="Q660" s="236">
        <v>0.00032</v>
      </c>
      <c r="R660" s="236">
        <f>Q660*H660</f>
        <v>0.0313216</v>
      </c>
      <c r="S660" s="236">
        <v>0</v>
      </c>
      <c r="T660" s="237">
        <f>S660*H660</f>
        <v>0</v>
      </c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R660" s="238" t="s">
        <v>335</v>
      </c>
      <c r="AT660" s="238" t="s">
        <v>159</v>
      </c>
      <c r="AU660" s="238" t="s">
        <v>85</v>
      </c>
      <c r="AY660" s="18" t="s">
        <v>156</v>
      </c>
      <c r="BE660" s="239">
        <f>IF(N660="základní",J660,0)</f>
        <v>0</v>
      </c>
      <c r="BF660" s="239">
        <f>IF(N660="snížená",J660,0)</f>
        <v>0</v>
      </c>
      <c r="BG660" s="239">
        <f>IF(N660="zákl. přenesená",J660,0)</f>
        <v>0</v>
      </c>
      <c r="BH660" s="239">
        <f>IF(N660="sníž. přenesená",J660,0)</f>
        <v>0</v>
      </c>
      <c r="BI660" s="239">
        <f>IF(N660="nulová",J660,0)</f>
        <v>0</v>
      </c>
      <c r="BJ660" s="18" t="s">
        <v>83</v>
      </c>
      <c r="BK660" s="239">
        <f>ROUND(I660*H660,2)</f>
        <v>0</v>
      </c>
      <c r="BL660" s="18" t="s">
        <v>335</v>
      </c>
      <c r="BM660" s="238" t="s">
        <v>1319</v>
      </c>
    </row>
    <row r="661" spans="1:51" s="13" customFormat="1" ht="12">
      <c r="A661" s="13"/>
      <c r="B661" s="255"/>
      <c r="C661" s="256"/>
      <c r="D661" s="257" t="s">
        <v>225</v>
      </c>
      <c r="E661" s="258" t="s">
        <v>1</v>
      </c>
      <c r="F661" s="259" t="s">
        <v>280</v>
      </c>
      <c r="G661" s="256"/>
      <c r="H661" s="258" t="s">
        <v>1</v>
      </c>
      <c r="I661" s="260"/>
      <c r="J661" s="256"/>
      <c r="K661" s="256"/>
      <c r="L661" s="261"/>
      <c r="M661" s="262"/>
      <c r="N661" s="263"/>
      <c r="O661" s="263"/>
      <c r="P661" s="263"/>
      <c r="Q661" s="263"/>
      <c r="R661" s="263"/>
      <c r="S661" s="263"/>
      <c r="T661" s="264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T661" s="265" t="s">
        <v>225</v>
      </c>
      <c r="AU661" s="265" t="s">
        <v>85</v>
      </c>
      <c r="AV661" s="13" t="s">
        <v>83</v>
      </c>
      <c r="AW661" s="13" t="s">
        <v>32</v>
      </c>
      <c r="AX661" s="13" t="s">
        <v>76</v>
      </c>
      <c r="AY661" s="265" t="s">
        <v>156</v>
      </c>
    </row>
    <row r="662" spans="1:51" s="14" customFormat="1" ht="12">
      <c r="A662" s="14"/>
      <c r="B662" s="266"/>
      <c r="C662" s="267"/>
      <c r="D662" s="257" t="s">
        <v>225</v>
      </c>
      <c r="E662" s="268" t="s">
        <v>1</v>
      </c>
      <c r="F662" s="269" t="s">
        <v>1283</v>
      </c>
      <c r="G662" s="267"/>
      <c r="H662" s="270">
        <v>20.88</v>
      </c>
      <c r="I662" s="271"/>
      <c r="J662" s="267"/>
      <c r="K662" s="267"/>
      <c r="L662" s="272"/>
      <c r="M662" s="273"/>
      <c r="N662" s="274"/>
      <c r="O662" s="274"/>
      <c r="P662" s="274"/>
      <c r="Q662" s="274"/>
      <c r="R662" s="274"/>
      <c r="S662" s="274"/>
      <c r="T662" s="275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T662" s="276" t="s">
        <v>225</v>
      </c>
      <c r="AU662" s="276" t="s">
        <v>85</v>
      </c>
      <c r="AV662" s="14" t="s">
        <v>85</v>
      </c>
      <c r="AW662" s="14" t="s">
        <v>32</v>
      </c>
      <c r="AX662" s="14" t="s">
        <v>76</v>
      </c>
      <c r="AY662" s="276" t="s">
        <v>156</v>
      </c>
    </row>
    <row r="663" spans="1:51" s="13" customFormat="1" ht="12">
      <c r="A663" s="13"/>
      <c r="B663" s="255"/>
      <c r="C663" s="256"/>
      <c r="D663" s="257" t="s">
        <v>225</v>
      </c>
      <c r="E663" s="258" t="s">
        <v>1</v>
      </c>
      <c r="F663" s="259" t="s">
        <v>282</v>
      </c>
      <c r="G663" s="256"/>
      <c r="H663" s="258" t="s">
        <v>1</v>
      </c>
      <c r="I663" s="260"/>
      <c r="J663" s="256"/>
      <c r="K663" s="256"/>
      <c r="L663" s="261"/>
      <c r="M663" s="262"/>
      <c r="N663" s="263"/>
      <c r="O663" s="263"/>
      <c r="P663" s="263"/>
      <c r="Q663" s="263"/>
      <c r="R663" s="263"/>
      <c r="S663" s="263"/>
      <c r="T663" s="264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T663" s="265" t="s">
        <v>225</v>
      </c>
      <c r="AU663" s="265" t="s">
        <v>85</v>
      </c>
      <c r="AV663" s="13" t="s">
        <v>83</v>
      </c>
      <c r="AW663" s="13" t="s">
        <v>32</v>
      </c>
      <c r="AX663" s="13" t="s">
        <v>76</v>
      </c>
      <c r="AY663" s="265" t="s">
        <v>156</v>
      </c>
    </row>
    <row r="664" spans="1:51" s="14" customFormat="1" ht="12">
      <c r="A664" s="14"/>
      <c r="B664" s="266"/>
      <c r="C664" s="267"/>
      <c r="D664" s="257" t="s">
        <v>225</v>
      </c>
      <c r="E664" s="268" t="s">
        <v>1</v>
      </c>
      <c r="F664" s="269" t="s">
        <v>1320</v>
      </c>
      <c r="G664" s="267"/>
      <c r="H664" s="270">
        <v>29.5</v>
      </c>
      <c r="I664" s="271"/>
      <c r="J664" s="267"/>
      <c r="K664" s="267"/>
      <c r="L664" s="272"/>
      <c r="M664" s="273"/>
      <c r="N664" s="274"/>
      <c r="O664" s="274"/>
      <c r="P664" s="274"/>
      <c r="Q664" s="274"/>
      <c r="R664" s="274"/>
      <c r="S664" s="274"/>
      <c r="T664" s="275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T664" s="276" t="s">
        <v>225</v>
      </c>
      <c r="AU664" s="276" t="s">
        <v>85</v>
      </c>
      <c r="AV664" s="14" t="s">
        <v>85</v>
      </c>
      <c r="AW664" s="14" t="s">
        <v>32</v>
      </c>
      <c r="AX664" s="14" t="s">
        <v>76</v>
      </c>
      <c r="AY664" s="276" t="s">
        <v>156</v>
      </c>
    </row>
    <row r="665" spans="1:51" s="13" customFormat="1" ht="12">
      <c r="A665" s="13"/>
      <c r="B665" s="255"/>
      <c r="C665" s="256"/>
      <c r="D665" s="257" t="s">
        <v>225</v>
      </c>
      <c r="E665" s="258" t="s">
        <v>1</v>
      </c>
      <c r="F665" s="259" t="s">
        <v>284</v>
      </c>
      <c r="G665" s="256"/>
      <c r="H665" s="258" t="s">
        <v>1</v>
      </c>
      <c r="I665" s="260"/>
      <c r="J665" s="256"/>
      <c r="K665" s="256"/>
      <c r="L665" s="261"/>
      <c r="M665" s="262"/>
      <c r="N665" s="263"/>
      <c r="O665" s="263"/>
      <c r="P665" s="263"/>
      <c r="Q665" s="263"/>
      <c r="R665" s="263"/>
      <c r="S665" s="263"/>
      <c r="T665" s="264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T665" s="265" t="s">
        <v>225</v>
      </c>
      <c r="AU665" s="265" t="s">
        <v>85</v>
      </c>
      <c r="AV665" s="13" t="s">
        <v>83</v>
      </c>
      <c r="AW665" s="13" t="s">
        <v>32</v>
      </c>
      <c r="AX665" s="13" t="s">
        <v>76</v>
      </c>
      <c r="AY665" s="265" t="s">
        <v>156</v>
      </c>
    </row>
    <row r="666" spans="1:51" s="14" customFormat="1" ht="12">
      <c r="A666" s="14"/>
      <c r="B666" s="266"/>
      <c r="C666" s="267"/>
      <c r="D666" s="257" t="s">
        <v>225</v>
      </c>
      <c r="E666" s="268" t="s">
        <v>1</v>
      </c>
      <c r="F666" s="269" t="s">
        <v>1321</v>
      </c>
      <c r="G666" s="267"/>
      <c r="H666" s="270">
        <v>12.52</v>
      </c>
      <c r="I666" s="271"/>
      <c r="J666" s="267"/>
      <c r="K666" s="267"/>
      <c r="L666" s="272"/>
      <c r="M666" s="273"/>
      <c r="N666" s="274"/>
      <c r="O666" s="274"/>
      <c r="P666" s="274"/>
      <c r="Q666" s="274"/>
      <c r="R666" s="274"/>
      <c r="S666" s="274"/>
      <c r="T666" s="275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T666" s="276" t="s">
        <v>225</v>
      </c>
      <c r="AU666" s="276" t="s">
        <v>85</v>
      </c>
      <c r="AV666" s="14" t="s">
        <v>85</v>
      </c>
      <c r="AW666" s="14" t="s">
        <v>32</v>
      </c>
      <c r="AX666" s="14" t="s">
        <v>76</v>
      </c>
      <c r="AY666" s="276" t="s">
        <v>156</v>
      </c>
    </row>
    <row r="667" spans="1:51" s="13" customFormat="1" ht="12">
      <c r="A667" s="13"/>
      <c r="B667" s="255"/>
      <c r="C667" s="256"/>
      <c r="D667" s="257" t="s">
        <v>225</v>
      </c>
      <c r="E667" s="258" t="s">
        <v>1</v>
      </c>
      <c r="F667" s="259" t="s">
        <v>290</v>
      </c>
      <c r="G667" s="256"/>
      <c r="H667" s="258" t="s">
        <v>1</v>
      </c>
      <c r="I667" s="260"/>
      <c r="J667" s="256"/>
      <c r="K667" s="256"/>
      <c r="L667" s="261"/>
      <c r="M667" s="262"/>
      <c r="N667" s="263"/>
      <c r="O667" s="263"/>
      <c r="P667" s="263"/>
      <c r="Q667" s="263"/>
      <c r="R667" s="263"/>
      <c r="S667" s="263"/>
      <c r="T667" s="264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65" t="s">
        <v>225</v>
      </c>
      <c r="AU667" s="265" t="s">
        <v>85</v>
      </c>
      <c r="AV667" s="13" t="s">
        <v>83</v>
      </c>
      <c r="AW667" s="13" t="s">
        <v>32</v>
      </c>
      <c r="AX667" s="13" t="s">
        <v>76</v>
      </c>
      <c r="AY667" s="265" t="s">
        <v>156</v>
      </c>
    </row>
    <row r="668" spans="1:51" s="14" customFormat="1" ht="12">
      <c r="A668" s="14"/>
      <c r="B668" s="266"/>
      <c r="C668" s="267"/>
      <c r="D668" s="257" t="s">
        <v>225</v>
      </c>
      <c r="E668" s="268" t="s">
        <v>1</v>
      </c>
      <c r="F668" s="269" t="s">
        <v>1322</v>
      </c>
      <c r="G668" s="267"/>
      <c r="H668" s="270">
        <v>7.06</v>
      </c>
      <c r="I668" s="271"/>
      <c r="J668" s="267"/>
      <c r="K668" s="267"/>
      <c r="L668" s="272"/>
      <c r="M668" s="273"/>
      <c r="N668" s="274"/>
      <c r="O668" s="274"/>
      <c r="P668" s="274"/>
      <c r="Q668" s="274"/>
      <c r="R668" s="274"/>
      <c r="S668" s="274"/>
      <c r="T668" s="275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T668" s="276" t="s">
        <v>225</v>
      </c>
      <c r="AU668" s="276" t="s">
        <v>85</v>
      </c>
      <c r="AV668" s="14" t="s">
        <v>85</v>
      </c>
      <c r="AW668" s="14" t="s">
        <v>32</v>
      </c>
      <c r="AX668" s="14" t="s">
        <v>76</v>
      </c>
      <c r="AY668" s="276" t="s">
        <v>156</v>
      </c>
    </row>
    <row r="669" spans="1:51" s="13" customFormat="1" ht="12">
      <c r="A669" s="13"/>
      <c r="B669" s="255"/>
      <c r="C669" s="256"/>
      <c r="D669" s="257" t="s">
        <v>225</v>
      </c>
      <c r="E669" s="258" t="s">
        <v>1</v>
      </c>
      <c r="F669" s="259" t="s">
        <v>296</v>
      </c>
      <c r="G669" s="256"/>
      <c r="H669" s="258" t="s">
        <v>1</v>
      </c>
      <c r="I669" s="260"/>
      <c r="J669" s="256"/>
      <c r="K669" s="256"/>
      <c r="L669" s="261"/>
      <c r="M669" s="262"/>
      <c r="N669" s="263"/>
      <c r="O669" s="263"/>
      <c r="P669" s="263"/>
      <c r="Q669" s="263"/>
      <c r="R669" s="263"/>
      <c r="S669" s="263"/>
      <c r="T669" s="264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T669" s="265" t="s">
        <v>225</v>
      </c>
      <c r="AU669" s="265" t="s">
        <v>85</v>
      </c>
      <c r="AV669" s="13" t="s">
        <v>83</v>
      </c>
      <c r="AW669" s="13" t="s">
        <v>32</v>
      </c>
      <c r="AX669" s="13" t="s">
        <v>76</v>
      </c>
      <c r="AY669" s="265" t="s">
        <v>156</v>
      </c>
    </row>
    <row r="670" spans="1:51" s="14" customFormat="1" ht="12">
      <c r="A670" s="14"/>
      <c r="B670" s="266"/>
      <c r="C670" s="267"/>
      <c r="D670" s="257" t="s">
        <v>225</v>
      </c>
      <c r="E670" s="268" t="s">
        <v>1</v>
      </c>
      <c r="F670" s="269" t="s">
        <v>1323</v>
      </c>
      <c r="G670" s="267"/>
      <c r="H670" s="270">
        <v>6</v>
      </c>
      <c r="I670" s="271"/>
      <c r="J670" s="267"/>
      <c r="K670" s="267"/>
      <c r="L670" s="272"/>
      <c r="M670" s="273"/>
      <c r="N670" s="274"/>
      <c r="O670" s="274"/>
      <c r="P670" s="274"/>
      <c r="Q670" s="274"/>
      <c r="R670" s="274"/>
      <c r="S670" s="274"/>
      <c r="T670" s="275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T670" s="276" t="s">
        <v>225</v>
      </c>
      <c r="AU670" s="276" t="s">
        <v>85</v>
      </c>
      <c r="AV670" s="14" t="s">
        <v>85</v>
      </c>
      <c r="AW670" s="14" t="s">
        <v>32</v>
      </c>
      <c r="AX670" s="14" t="s">
        <v>76</v>
      </c>
      <c r="AY670" s="276" t="s">
        <v>156</v>
      </c>
    </row>
    <row r="671" spans="1:51" s="13" customFormat="1" ht="12">
      <c r="A671" s="13"/>
      <c r="B671" s="255"/>
      <c r="C671" s="256"/>
      <c r="D671" s="257" t="s">
        <v>225</v>
      </c>
      <c r="E671" s="258" t="s">
        <v>1</v>
      </c>
      <c r="F671" s="259" t="s">
        <v>298</v>
      </c>
      <c r="G671" s="256"/>
      <c r="H671" s="258" t="s">
        <v>1</v>
      </c>
      <c r="I671" s="260"/>
      <c r="J671" s="256"/>
      <c r="K671" s="256"/>
      <c r="L671" s="261"/>
      <c r="M671" s="262"/>
      <c r="N671" s="263"/>
      <c r="O671" s="263"/>
      <c r="P671" s="263"/>
      <c r="Q671" s="263"/>
      <c r="R671" s="263"/>
      <c r="S671" s="263"/>
      <c r="T671" s="264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T671" s="265" t="s">
        <v>225</v>
      </c>
      <c r="AU671" s="265" t="s">
        <v>85</v>
      </c>
      <c r="AV671" s="13" t="s">
        <v>83</v>
      </c>
      <c r="AW671" s="13" t="s">
        <v>32</v>
      </c>
      <c r="AX671" s="13" t="s">
        <v>76</v>
      </c>
      <c r="AY671" s="265" t="s">
        <v>156</v>
      </c>
    </row>
    <row r="672" spans="1:51" s="14" customFormat="1" ht="12">
      <c r="A672" s="14"/>
      <c r="B672" s="266"/>
      <c r="C672" s="267"/>
      <c r="D672" s="257" t="s">
        <v>225</v>
      </c>
      <c r="E672" s="268" t="s">
        <v>1</v>
      </c>
      <c r="F672" s="269" t="s">
        <v>1324</v>
      </c>
      <c r="G672" s="267"/>
      <c r="H672" s="270">
        <v>4.7</v>
      </c>
      <c r="I672" s="271"/>
      <c r="J672" s="267"/>
      <c r="K672" s="267"/>
      <c r="L672" s="272"/>
      <c r="M672" s="273"/>
      <c r="N672" s="274"/>
      <c r="O672" s="274"/>
      <c r="P672" s="274"/>
      <c r="Q672" s="274"/>
      <c r="R672" s="274"/>
      <c r="S672" s="274"/>
      <c r="T672" s="275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T672" s="276" t="s">
        <v>225</v>
      </c>
      <c r="AU672" s="276" t="s">
        <v>85</v>
      </c>
      <c r="AV672" s="14" t="s">
        <v>85</v>
      </c>
      <c r="AW672" s="14" t="s">
        <v>32</v>
      </c>
      <c r="AX672" s="14" t="s">
        <v>76</v>
      </c>
      <c r="AY672" s="276" t="s">
        <v>156</v>
      </c>
    </row>
    <row r="673" spans="1:51" s="13" customFormat="1" ht="12">
      <c r="A673" s="13"/>
      <c r="B673" s="255"/>
      <c r="C673" s="256"/>
      <c r="D673" s="257" t="s">
        <v>225</v>
      </c>
      <c r="E673" s="258" t="s">
        <v>1</v>
      </c>
      <c r="F673" s="259" t="s">
        <v>302</v>
      </c>
      <c r="G673" s="256"/>
      <c r="H673" s="258" t="s">
        <v>1</v>
      </c>
      <c r="I673" s="260"/>
      <c r="J673" s="256"/>
      <c r="K673" s="256"/>
      <c r="L673" s="261"/>
      <c r="M673" s="262"/>
      <c r="N673" s="263"/>
      <c r="O673" s="263"/>
      <c r="P673" s="263"/>
      <c r="Q673" s="263"/>
      <c r="R673" s="263"/>
      <c r="S673" s="263"/>
      <c r="T673" s="264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T673" s="265" t="s">
        <v>225</v>
      </c>
      <c r="AU673" s="265" t="s">
        <v>85</v>
      </c>
      <c r="AV673" s="13" t="s">
        <v>83</v>
      </c>
      <c r="AW673" s="13" t="s">
        <v>32</v>
      </c>
      <c r="AX673" s="13" t="s">
        <v>76</v>
      </c>
      <c r="AY673" s="265" t="s">
        <v>156</v>
      </c>
    </row>
    <row r="674" spans="1:51" s="14" customFormat="1" ht="12">
      <c r="A674" s="14"/>
      <c r="B674" s="266"/>
      <c r="C674" s="267"/>
      <c r="D674" s="257" t="s">
        <v>225</v>
      </c>
      <c r="E674" s="268" t="s">
        <v>1</v>
      </c>
      <c r="F674" s="269" t="s">
        <v>1325</v>
      </c>
      <c r="G674" s="267"/>
      <c r="H674" s="270">
        <v>7.22</v>
      </c>
      <c r="I674" s="271"/>
      <c r="J674" s="267"/>
      <c r="K674" s="267"/>
      <c r="L674" s="272"/>
      <c r="M674" s="273"/>
      <c r="N674" s="274"/>
      <c r="O674" s="274"/>
      <c r="P674" s="274"/>
      <c r="Q674" s="274"/>
      <c r="R674" s="274"/>
      <c r="S674" s="274"/>
      <c r="T674" s="275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T674" s="276" t="s">
        <v>225</v>
      </c>
      <c r="AU674" s="276" t="s">
        <v>85</v>
      </c>
      <c r="AV674" s="14" t="s">
        <v>85</v>
      </c>
      <c r="AW674" s="14" t="s">
        <v>32</v>
      </c>
      <c r="AX674" s="14" t="s">
        <v>76</v>
      </c>
      <c r="AY674" s="276" t="s">
        <v>156</v>
      </c>
    </row>
    <row r="675" spans="1:51" s="13" customFormat="1" ht="12">
      <c r="A675" s="13"/>
      <c r="B675" s="255"/>
      <c r="C675" s="256"/>
      <c r="D675" s="257" t="s">
        <v>225</v>
      </c>
      <c r="E675" s="258" t="s">
        <v>1</v>
      </c>
      <c r="F675" s="259" t="s">
        <v>304</v>
      </c>
      <c r="G675" s="256"/>
      <c r="H675" s="258" t="s">
        <v>1</v>
      </c>
      <c r="I675" s="260"/>
      <c r="J675" s="256"/>
      <c r="K675" s="256"/>
      <c r="L675" s="261"/>
      <c r="M675" s="262"/>
      <c r="N675" s="263"/>
      <c r="O675" s="263"/>
      <c r="P675" s="263"/>
      <c r="Q675" s="263"/>
      <c r="R675" s="263"/>
      <c r="S675" s="263"/>
      <c r="T675" s="264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T675" s="265" t="s">
        <v>225</v>
      </c>
      <c r="AU675" s="265" t="s">
        <v>85</v>
      </c>
      <c r="AV675" s="13" t="s">
        <v>83</v>
      </c>
      <c r="AW675" s="13" t="s">
        <v>32</v>
      </c>
      <c r="AX675" s="13" t="s">
        <v>76</v>
      </c>
      <c r="AY675" s="265" t="s">
        <v>156</v>
      </c>
    </row>
    <row r="676" spans="1:51" s="14" customFormat="1" ht="12">
      <c r="A676" s="14"/>
      <c r="B676" s="266"/>
      <c r="C676" s="267"/>
      <c r="D676" s="257" t="s">
        <v>225</v>
      </c>
      <c r="E676" s="268" t="s">
        <v>1</v>
      </c>
      <c r="F676" s="269" t="s">
        <v>1326</v>
      </c>
      <c r="G676" s="267"/>
      <c r="H676" s="270">
        <v>10</v>
      </c>
      <c r="I676" s="271"/>
      <c r="J676" s="267"/>
      <c r="K676" s="267"/>
      <c r="L676" s="272"/>
      <c r="M676" s="273"/>
      <c r="N676" s="274"/>
      <c r="O676" s="274"/>
      <c r="P676" s="274"/>
      <c r="Q676" s="274"/>
      <c r="R676" s="274"/>
      <c r="S676" s="274"/>
      <c r="T676" s="275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T676" s="276" t="s">
        <v>225</v>
      </c>
      <c r="AU676" s="276" t="s">
        <v>85</v>
      </c>
      <c r="AV676" s="14" t="s">
        <v>85</v>
      </c>
      <c r="AW676" s="14" t="s">
        <v>32</v>
      </c>
      <c r="AX676" s="14" t="s">
        <v>76</v>
      </c>
      <c r="AY676" s="276" t="s">
        <v>156</v>
      </c>
    </row>
    <row r="677" spans="1:51" s="15" customFormat="1" ht="12">
      <c r="A677" s="15"/>
      <c r="B677" s="277"/>
      <c r="C677" s="278"/>
      <c r="D677" s="257" t="s">
        <v>225</v>
      </c>
      <c r="E677" s="279" t="s">
        <v>1</v>
      </c>
      <c r="F677" s="280" t="s">
        <v>228</v>
      </c>
      <c r="G677" s="278"/>
      <c r="H677" s="281">
        <v>97.88</v>
      </c>
      <c r="I677" s="282"/>
      <c r="J677" s="278"/>
      <c r="K677" s="278"/>
      <c r="L677" s="283"/>
      <c r="M677" s="284"/>
      <c r="N677" s="285"/>
      <c r="O677" s="285"/>
      <c r="P677" s="285"/>
      <c r="Q677" s="285"/>
      <c r="R677" s="285"/>
      <c r="S677" s="285"/>
      <c r="T677" s="286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T677" s="287" t="s">
        <v>225</v>
      </c>
      <c r="AU677" s="287" t="s">
        <v>85</v>
      </c>
      <c r="AV677" s="15" t="s">
        <v>173</v>
      </c>
      <c r="AW677" s="15" t="s">
        <v>32</v>
      </c>
      <c r="AX677" s="15" t="s">
        <v>83</v>
      </c>
      <c r="AY677" s="287" t="s">
        <v>156</v>
      </c>
    </row>
    <row r="678" spans="1:65" s="2" customFormat="1" ht="24.15" customHeight="1">
      <c r="A678" s="39"/>
      <c r="B678" s="40"/>
      <c r="C678" s="227" t="s">
        <v>1327</v>
      </c>
      <c r="D678" s="227" t="s">
        <v>159</v>
      </c>
      <c r="E678" s="228" t="s">
        <v>1328</v>
      </c>
      <c r="F678" s="229" t="s">
        <v>1329</v>
      </c>
      <c r="G678" s="230" t="s">
        <v>414</v>
      </c>
      <c r="H678" s="231">
        <v>5.894</v>
      </c>
      <c r="I678" s="232"/>
      <c r="J678" s="233">
        <f>ROUND(I678*H678,2)</f>
        <v>0</v>
      </c>
      <c r="K678" s="229" t="s">
        <v>218</v>
      </c>
      <c r="L678" s="45"/>
      <c r="M678" s="234" t="s">
        <v>1</v>
      </c>
      <c r="N678" s="235" t="s">
        <v>41</v>
      </c>
      <c r="O678" s="92"/>
      <c r="P678" s="236">
        <f>O678*H678</f>
        <v>0</v>
      </c>
      <c r="Q678" s="236">
        <v>0</v>
      </c>
      <c r="R678" s="236">
        <f>Q678*H678</f>
        <v>0</v>
      </c>
      <c r="S678" s="236">
        <v>0</v>
      </c>
      <c r="T678" s="237">
        <f>S678*H678</f>
        <v>0</v>
      </c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R678" s="238" t="s">
        <v>335</v>
      </c>
      <c r="AT678" s="238" t="s">
        <v>159</v>
      </c>
      <c r="AU678" s="238" t="s">
        <v>85</v>
      </c>
      <c r="AY678" s="18" t="s">
        <v>156</v>
      </c>
      <c r="BE678" s="239">
        <f>IF(N678="základní",J678,0)</f>
        <v>0</v>
      </c>
      <c r="BF678" s="239">
        <f>IF(N678="snížená",J678,0)</f>
        <v>0</v>
      </c>
      <c r="BG678" s="239">
        <f>IF(N678="zákl. přenesená",J678,0)</f>
        <v>0</v>
      </c>
      <c r="BH678" s="239">
        <f>IF(N678="sníž. přenesená",J678,0)</f>
        <v>0</v>
      </c>
      <c r="BI678" s="239">
        <f>IF(N678="nulová",J678,0)</f>
        <v>0</v>
      </c>
      <c r="BJ678" s="18" t="s">
        <v>83</v>
      </c>
      <c r="BK678" s="239">
        <f>ROUND(I678*H678,2)</f>
        <v>0</v>
      </c>
      <c r="BL678" s="18" t="s">
        <v>335</v>
      </c>
      <c r="BM678" s="238" t="s">
        <v>1330</v>
      </c>
    </row>
    <row r="679" spans="1:63" s="12" customFormat="1" ht="22.8" customHeight="1">
      <c r="A679" s="12"/>
      <c r="B679" s="211"/>
      <c r="C679" s="212"/>
      <c r="D679" s="213" t="s">
        <v>75</v>
      </c>
      <c r="E679" s="225" t="s">
        <v>563</v>
      </c>
      <c r="F679" s="225" t="s">
        <v>564</v>
      </c>
      <c r="G679" s="212"/>
      <c r="H679" s="212"/>
      <c r="I679" s="215"/>
      <c r="J679" s="226">
        <f>BK679</f>
        <v>0</v>
      </c>
      <c r="K679" s="212"/>
      <c r="L679" s="217"/>
      <c r="M679" s="218"/>
      <c r="N679" s="219"/>
      <c r="O679" s="219"/>
      <c r="P679" s="220">
        <f>SUM(P680:P712)</f>
        <v>0</v>
      </c>
      <c r="Q679" s="219"/>
      <c r="R679" s="220">
        <f>SUM(R680:R712)</f>
        <v>0.21837484</v>
      </c>
      <c r="S679" s="219"/>
      <c r="T679" s="221">
        <f>SUM(T680:T712)</f>
        <v>0</v>
      </c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R679" s="222" t="s">
        <v>85</v>
      </c>
      <c r="AT679" s="223" t="s">
        <v>75</v>
      </c>
      <c r="AU679" s="223" t="s">
        <v>83</v>
      </c>
      <c r="AY679" s="222" t="s">
        <v>156</v>
      </c>
      <c r="BK679" s="224">
        <f>SUM(BK680:BK712)</f>
        <v>0</v>
      </c>
    </row>
    <row r="680" spans="1:65" s="2" customFormat="1" ht="16.5" customHeight="1">
      <c r="A680" s="39"/>
      <c r="B680" s="40"/>
      <c r="C680" s="227" t="s">
        <v>1331</v>
      </c>
      <c r="D680" s="227" t="s">
        <v>159</v>
      </c>
      <c r="E680" s="228" t="s">
        <v>1332</v>
      </c>
      <c r="F680" s="229" t="s">
        <v>1333</v>
      </c>
      <c r="G680" s="230" t="s">
        <v>237</v>
      </c>
      <c r="H680" s="231">
        <v>26.45</v>
      </c>
      <c r="I680" s="232"/>
      <c r="J680" s="233">
        <f>ROUND(I680*H680,2)</f>
        <v>0</v>
      </c>
      <c r="K680" s="229" t="s">
        <v>218</v>
      </c>
      <c r="L680" s="45"/>
      <c r="M680" s="234" t="s">
        <v>1</v>
      </c>
      <c r="N680" s="235" t="s">
        <v>41</v>
      </c>
      <c r="O680" s="92"/>
      <c r="P680" s="236">
        <f>O680*H680</f>
        <v>0</v>
      </c>
      <c r="Q680" s="236">
        <v>0</v>
      </c>
      <c r="R680" s="236">
        <f>Q680*H680</f>
        <v>0</v>
      </c>
      <c r="S680" s="236">
        <v>0</v>
      </c>
      <c r="T680" s="237">
        <f>S680*H680</f>
        <v>0</v>
      </c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R680" s="238" t="s">
        <v>335</v>
      </c>
      <c r="AT680" s="238" t="s">
        <v>159</v>
      </c>
      <c r="AU680" s="238" t="s">
        <v>85</v>
      </c>
      <c r="AY680" s="18" t="s">
        <v>156</v>
      </c>
      <c r="BE680" s="239">
        <f>IF(N680="základní",J680,0)</f>
        <v>0</v>
      </c>
      <c r="BF680" s="239">
        <f>IF(N680="snížená",J680,0)</f>
        <v>0</v>
      </c>
      <c r="BG680" s="239">
        <f>IF(N680="zákl. přenesená",J680,0)</f>
        <v>0</v>
      </c>
      <c r="BH680" s="239">
        <f>IF(N680="sníž. přenesená",J680,0)</f>
        <v>0</v>
      </c>
      <c r="BI680" s="239">
        <f>IF(N680="nulová",J680,0)</f>
        <v>0</v>
      </c>
      <c r="BJ680" s="18" t="s">
        <v>83</v>
      </c>
      <c r="BK680" s="239">
        <f>ROUND(I680*H680,2)</f>
        <v>0</v>
      </c>
      <c r="BL680" s="18" t="s">
        <v>335</v>
      </c>
      <c r="BM680" s="238" t="s">
        <v>1334</v>
      </c>
    </row>
    <row r="681" spans="1:51" s="13" customFormat="1" ht="12">
      <c r="A681" s="13"/>
      <c r="B681" s="255"/>
      <c r="C681" s="256"/>
      <c r="D681" s="257" t="s">
        <v>225</v>
      </c>
      <c r="E681" s="258" t="s">
        <v>1</v>
      </c>
      <c r="F681" s="259" t="s">
        <v>278</v>
      </c>
      <c r="G681" s="256"/>
      <c r="H681" s="258" t="s">
        <v>1</v>
      </c>
      <c r="I681" s="260"/>
      <c r="J681" s="256"/>
      <c r="K681" s="256"/>
      <c r="L681" s="261"/>
      <c r="M681" s="262"/>
      <c r="N681" s="263"/>
      <c r="O681" s="263"/>
      <c r="P681" s="263"/>
      <c r="Q681" s="263"/>
      <c r="R681" s="263"/>
      <c r="S681" s="263"/>
      <c r="T681" s="264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T681" s="265" t="s">
        <v>225</v>
      </c>
      <c r="AU681" s="265" t="s">
        <v>85</v>
      </c>
      <c r="AV681" s="13" t="s">
        <v>83</v>
      </c>
      <c r="AW681" s="13" t="s">
        <v>32</v>
      </c>
      <c r="AX681" s="13" t="s">
        <v>76</v>
      </c>
      <c r="AY681" s="265" t="s">
        <v>156</v>
      </c>
    </row>
    <row r="682" spans="1:51" s="14" customFormat="1" ht="12">
      <c r="A682" s="14"/>
      <c r="B682" s="266"/>
      <c r="C682" s="267"/>
      <c r="D682" s="257" t="s">
        <v>225</v>
      </c>
      <c r="E682" s="268" t="s">
        <v>1</v>
      </c>
      <c r="F682" s="269" t="s">
        <v>1335</v>
      </c>
      <c r="G682" s="267"/>
      <c r="H682" s="270">
        <v>19.11</v>
      </c>
      <c r="I682" s="271"/>
      <c r="J682" s="267"/>
      <c r="K682" s="267"/>
      <c r="L682" s="272"/>
      <c r="M682" s="273"/>
      <c r="N682" s="274"/>
      <c r="O682" s="274"/>
      <c r="P682" s="274"/>
      <c r="Q682" s="274"/>
      <c r="R682" s="274"/>
      <c r="S682" s="274"/>
      <c r="T682" s="275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T682" s="276" t="s">
        <v>225</v>
      </c>
      <c r="AU682" s="276" t="s">
        <v>85</v>
      </c>
      <c r="AV682" s="14" t="s">
        <v>85</v>
      </c>
      <c r="AW682" s="14" t="s">
        <v>32</v>
      </c>
      <c r="AX682" s="14" t="s">
        <v>76</v>
      </c>
      <c r="AY682" s="276" t="s">
        <v>156</v>
      </c>
    </row>
    <row r="683" spans="1:51" s="13" customFormat="1" ht="12">
      <c r="A683" s="13"/>
      <c r="B683" s="255"/>
      <c r="C683" s="256"/>
      <c r="D683" s="257" t="s">
        <v>225</v>
      </c>
      <c r="E683" s="258" t="s">
        <v>1</v>
      </c>
      <c r="F683" s="259" t="s">
        <v>292</v>
      </c>
      <c r="G683" s="256"/>
      <c r="H683" s="258" t="s">
        <v>1</v>
      </c>
      <c r="I683" s="260"/>
      <c r="J683" s="256"/>
      <c r="K683" s="256"/>
      <c r="L683" s="261"/>
      <c r="M683" s="262"/>
      <c r="N683" s="263"/>
      <c r="O683" s="263"/>
      <c r="P683" s="263"/>
      <c r="Q683" s="263"/>
      <c r="R683" s="263"/>
      <c r="S683" s="263"/>
      <c r="T683" s="264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T683" s="265" t="s">
        <v>225</v>
      </c>
      <c r="AU683" s="265" t="s">
        <v>85</v>
      </c>
      <c r="AV683" s="13" t="s">
        <v>83</v>
      </c>
      <c r="AW683" s="13" t="s">
        <v>32</v>
      </c>
      <c r="AX683" s="13" t="s">
        <v>76</v>
      </c>
      <c r="AY683" s="265" t="s">
        <v>156</v>
      </c>
    </row>
    <row r="684" spans="1:51" s="14" customFormat="1" ht="12">
      <c r="A684" s="14"/>
      <c r="B684" s="266"/>
      <c r="C684" s="267"/>
      <c r="D684" s="257" t="s">
        <v>225</v>
      </c>
      <c r="E684" s="268" t="s">
        <v>1</v>
      </c>
      <c r="F684" s="269" t="s">
        <v>293</v>
      </c>
      <c r="G684" s="267"/>
      <c r="H684" s="270">
        <v>3.57</v>
      </c>
      <c r="I684" s="271"/>
      <c r="J684" s="267"/>
      <c r="K684" s="267"/>
      <c r="L684" s="272"/>
      <c r="M684" s="273"/>
      <c r="N684" s="274"/>
      <c r="O684" s="274"/>
      <c r="P684" s="274"/>
      <c r="Q684" s="274"/>
      <c r="R684" s="274"/>
      <c r="S684" s="274"/>
      <c r="T684" s="275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T684" s="276" t="s">
        <v>225</v>
      </c>
      <c r="AU684" s="276" t="s">
        <v>85</v>
      </c>
      <c r="AV684" s="14" t="s">
        <v>85</v>
      </c>
      <c r="AW684" s="14" t="s">
        <v>32</v>
      </c>
      <c r="AX684" s="14" t="s">
        <v>76</v>
      </c>
      <c r="AY684" s="276" t="s">
        <v>156</v>
      </c>
    </row>
    <row r="685" spans="1:51" s="13" customFormat="1" ht="12">
      <c r="A685" s="13"/>
      <c r="B685" s="255"/>
      <c r="C685" s="256"/>
      <c r="D685" s="257" t="s">
        <v>225</v>
      </c>
      <c r="E685" s="258" t="s">
        <v>1</v>
      </c>
      <c r="F685" s="259" t="s">
        <v>294</v>
      </c>
      <c r="G685" s="256"/>
      <c r="H685" s="258" t="s">
        <v>1</v>
      </c>
      <c r="I685" s="260"/>
      <c r="J685" s="256"/>
      <c r="K685" s="256"/>
      <c r="L685" s="261"/>
      <c r="M685" s="262"/>
      <c r="N685" s="263"/>
      <c r="O685" s="263"/>
      <c r="P685" s="263"/>
      <c r="Q685" s="263"/>
      <c r="R685" s="263"/>
      <c r="S685" s="263"/>
      <c r="T685" s="264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T685" s="265" t="s">
        <v>225</v>
      </c>
      <c r="AU685" s="265" t="s">
        <v>85</v>
      </c>
      <c r="AV685" s="13" t="s">
        <v>83</v>
      </c>
      <c r="AW685" s="13" t="s">
        <v>32</v>
      </c>
      <c r="AX685" s="13" t="s">
        <v>76</v>
      </c>
      <c r="AY685" s="265" t="s">
        <v>156</v>
      </c>
    </row>
    <row r="686" spans="1:51" s="14" customFormat="1" ht="12">
      <c r="A686" s="14"/>
      <c r="B686" s="266"/>
      <c r="C686" s="267"/>
      <c r="D686" s="257" t="s">
        <v>225</v>
      </c>
      <c r="E686" s="268" t="s">
        <v>1</v>
      </c>
      <c r="F686" s="269" t="s">
        <v>295</v>
      </c>
      <c r="G686" s="267"/>
      <c r="H686" s="270">
        <v>3.77</v>
      </c>
      <c r="I686" s="271"/>
      <c r="J686" s="267"/>
      <c r="K686" s="267"/>
      <c r="L686" s="272"/>
      <c r="M686" s="273"/>
      <c r="N686" s="274"/>
      <c r="O686" s="274"/>
      <c r="P686" s="274"/>
      <c r="Q686" s="274"/>
      <c r="R686" s="274"/>
      <c r="S686" s="274"/>
      <c r="T686" s="275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T686" s="276" t="s">
        <v>225</v>
      </c>
      <c r="AU686" s="276" t="s">
        <v>85</v>
      </c>
      <c r="AV686" s="14" t="s">
        <v>85</v>
      </c>
      <c r="AW686" s="14" t="s">
        <v>32</v>
      </c>
      <c r="AX686" s="14" t="s">
        <v>76</v>
      </c>
      <c r="AY686" s="276" t="s">
        <v>156</v>
      </c>
    </row>
    <row r="687" spans="1:51" s="15" customFormat="1" ht="12">
      <c r="A687" s="15"/>
      <c r="B687" s="277"/>
      <c r="C687" s="278"/>
      <c r="D687" s="257" t="s">
        <v>225</v>
      </c>
      <c r="E687" s="279" t="s">
        <v>1</v>
      </c>
      <c r="F687" s="280" t="s">
        <v>228</v>
      </c>
      <c r="G687" s="278"/>
      <c r="H687" s="281">
        <v>26.45</v>
      </c>
      <c r="I687" s="282"/>
      <c r="J687" s="278"/>
      <c r="K687" s="278"/>
      <c r="L687" s="283"/>
      <c r="M687" s="284"/>
      <c r="N687" s="285"/>
      <c r="O687" s="285"/>
      <c r="P687" s="285"/>
      <c r="Q687" s="285"/>
      <c r="R687" s="285"/>
      <c r="S687" s="285"/>
      <c r="T687" s="286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T687" s="287" t="s">
        <v>225</v>
      </c>
      <c r="AU687" s="287" t="s">
        <v>85</v>
      </c>
      <c r="AV687" s="15" t="s">
        <v>173</v>
      </c>
      <c r="AW687" s="15" t="s">
        <v>32</v>
      </c>
      <c r="AX687" s="15" t="s">
        <v>83</v>
      </c>
      <c r="AY687" s="287" t="s">
        <v>156</v>
      </c>
    </row>
    <row r="688" spans="1:65" s="2" customFormat="1" ht="24.15" customHeight="1">
      <c r="A688" s="39"/>
      <c r="B688" s="40"/>
      <c r="C688" s="227" t="s">
        <v>1336</v>
      </c>
      <c r="D688" s="227" t="s">
        <v>159</v>
      </c>
      <c r="E688" s="228" t="s">
        <v>1337</v>
      </c>
      <c r="F688" s="229" t="s">
        <v>1338</v>
      </c>
      <c r="G688" s="230" t="s">
        <v>237</v>
      </c>
      <c r="H688" s="231">
        <v>26.45</v>
      </c>
      <c r="I688" s="232"/>
      <c r="J688" s="233">
        <f>ROUND(I688*H688,2)</f>
        <v>0</v>
      </c>
      <c r="K688" s="229" t="s">
        <v>218</v>
      </c>
      <c r="L688" s="45"/>
      <c r="M688" s="234" t="s">
        <v>1</v>
      </c>
      <c r="N688" s="235" t="s">
        <v>41</v>
      </c>
      <c r="O688" s="92"/>
      <c r="P688" s="236">
        <f>O688*H688</f>
        <v>0</v>
      </c>
      <c r="Q688" s="236">
        <v>7E-05</v>
      </c>
      <c r="R688" s="236">
        <f>Q688*H688</f>
        <v>0.0018514999999999998</v>
      </c>
      <c r="S688" s="236">
        <v>0</v>
      </c>
      <c r="T688" s="237">
        <f>S688*H688</f>
        <v>0</v>
      </c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R688" s="238" t="s">
        <v>335</v>
      </c>
      <c r="AT688" s="238" t="s">
        <v>159</v>
      </c>
      <c r="AU688" s="238" t="s">
        <v>85</v>
      </c>
      <c r="AY688" s="18" t="s">
        <v>156</v>
      </c>
      <c r="BE688" s="239">
        <f>IF(N688="základní",J688,0)</f>
        <v>0</v>
      </c>
      <c r="BF688" s="239">
        <f>IF(N688="snížená",J688,0)</f>
        <v>0</v>
      </c>
      <c r="BG688" s="239">
        <f>IF(N688="zákl. přenesená",J688,0)</f>
        <v>0</v>
      </c>
      <c r="BH688" s="239">
        <f>IF(N688="sníž. přenesená",J688,0)</f>
        <v>0</v>
      </c>
      <c r="BI688" s="239">
        <f>IF(N688="nulová",J688,0)</f>
        <v>0</v>
      </c>
      <c r="BJ688" s="18" t="s">
        <v>83</v>
      </c>
      <c r="BK688" s="239">
        <f>ROUND(I688*H688,2)</f>
        <v>0</v>
      </c>
      <c r="BL688" s="18" t="s">
        <v>335</v>
      </c>
      <c r="BM688" s="238" t="s">
        <v>1339</v>
      </c>
    </row>
    <row r="689" spans="1:65" s="2" customFormat="1" ht="24.15" customHeight="1">
      <c r="A689" s="39"/>
      <c r="B689" s="40"/>
      <c r="C689" s="227" t="s">
        <v>1340</v>
      </c>
      <c r="D689" s="227" t="s">
        <v>159</v>
      </c>
      <c r="E689" s="228" t="s">
        <v>1341</v>
      </c>
      <c r="F689" s="229" t="s">
        <v>1342</v>
      </c>
      <c r="G689" s="230" t="s">
        <v>237</v>
      </c>
      <c r="H689" s="231">
        <v>26.45</v>
      </c>
      <c r="I689" s="232"/>
      <c r="J689" s="233">
        <f>ROUND(I689*H689,2)</f>
        <v>0</v>
      </c>
      <c r="K689" s="229" t="s">
        <v>218</v>
      </c>
      <c r="L689" s="45"/>
      <c r="M689" s="234" t="s">
        <v>1</v>
      </c>
      <c r="N689" s="235" t="s">
        <v>41</v>
      </c>
      <c r="O689" s="92"/>
      <c r="P689" s="236">
        <f>O689*H689</f>
        <v>0</v>
      </c>
      <c r="Q689" s="236">
        <v>0.00455</v>
      </c>
      <c r="R689" s="236">
        <f>Q689*H689</f>
        <v>0.1203475</v>
      </c>
      <c r="S689" s="236">
        <v>0</v>
      </c>
      <c r="T689" s="237">
        <f>S689*H689</f>
        <v>0</v>
      </c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R689" s="238" t="s">
        <v>335</v>
      </c>
      <c r="AT689" s="238" t="s">
        <v>159</v>
      </c>
      <c r="AU689" s="238" t="s">
        <v>85</v>
      </c>
      <c r="AY689" s="18" t="s">
        <v>156</v>
      </c>
      <c r="BE689" s="239">
        <f>IF(N689="základní",J689,0)</f>
        <v>0</v>
      </c>
      <c r="BF689" s="239">
        <f>IF(N689="snížená",J689,0)</f>
        <v>0</v>
      </c>
      <c r="BG689" s="239">
        <f>IF(N689="zákl. přenesená",J689,0)</f>
        <v>0</v>
      </c>
      <c r="BH689" s="239">
        <f>IF(N689="sníž. přenesená",J689,0)</f>
        <v>0</v>
      </c>
      <c r="BI689" s="239">
        <f>IF(N689="nulová",J689,0)</f>
        <v>0</v>
      </c>
      <c r="BJ689" s="18" t="s">
        <v>83</v>
      </c>
      <c r="BK689" s="239">
        <f>ROUND(I689*H689,2)</f>
        <v>0</v>
      </c>
      <c r="BL689" s="18" t="s">
        <v>335</v>
      </c>
      <c r="BM689" s="238" t="s">
        <v>1343</v>
      </c>
    </row>
    <row r="690" spans="1:65" s="2" customFormat="1" ht="16.5" customHeight="1">
      <c r="A690" s="39"/>
      <c r="B690" s="40"/>
      <c r="C690" s="227" t="s">
        <v>1344</v>
      </c>
      <c r="D690" s="227" t="s">
        <v>159</v>
      </c>
      <c r="E690" s="228" t="s">
        <v>1345</v>
      </c>
      <c r="F690" s="229" t="s">
        <v>1346</v>
      </c>
      <c r="G690" s="230" t="s">
        <v>237</v>
      </c>
      <c r="H690" s="231">
        <v>26.45</v>
      </c>
      <c r="I690" s="232"/>
      <c r="J690" s="233">
        <f>ROUND(I690*H690,2)</f>
        <v>0</v>
      </c>
      <c r="K690" s="229" t="s">
        <v>218</v>
      </c>
      <c r="L690" s="45"/>
      <c r="M690" s="234" t="s">
        <v>1</v>
      </c>
      <c r="N690" s="235" t="s">
        <v>41</v>
      </c>
      <c r="O690" s="92"/>
      <c r="P690" s="236">
        <f>O690*H690</f>
        <v>0</v>
      </c>
      <c r="Q690" s="236">
        <v>0.0003</v>
      </c>
      <c r="R690" s="236">
        <f>Q690*H690</f>
        <v>0.007935</v>
      </c>
      <c r="S690" s="236">
        <v>0</v>
      </c>
      <c r="T690" s="237">
        <f>S690*H690</f>
        <v>0</v>
      </c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R690" s="238" t="s">
        <v>335</v>
      </c>
      <c r="AT690" s="238" t="s">
        <v>159</v>
      </c>
      <c r="AU690" s="238" t="s">
        <v>85</v>
      </c>
      <c r="AY690" s="18" t="s">
        <v>156</v>
      </c>
      <c r="BE690" s="239">
        <f>IF(N690="základní",J690,0)</f>
        <v>0</v>
      </c>
      <c r="BF690" s="239">
        <f>IF(N690="snížená",J690,0)</f>
        <v>0</v>
      </c>
      <c r="BG690" s="239">
        <f>IF(N690="zákl. přenesená",J690,0)</f>
        <v>0</v>
      </c>
      <c r="BH690" s="239">
        <f>IF(N690="sníž. přenesená",J690,0)</f>
        <v>0</v>
      </c>
      <c r="BI690" s="239">
        <f>IF(N690="nulová",J690,0)</f>
        <v>0</v>
      </c>
      <c r="BJ690" s="18" t="s">
        <v>83</v>
      </c>
      <c r="BK690" s="239">
        <f>ROUND(I690*H690,2)</f>
        <v>0</v>
      </c>
      <c r="BL690" s="18" t="s">
        <v>335</v>
      </c>
      <c r="BM690" s="238" t="s">
        <v>1347</v>
      </c>
    </row>
    <row r="691" spans="1:65" s="2" customFormat="1" ht="16.5" customHeight="1">
      <c r="A691" s="39"/>
      <c r="B691" s="40"/>
      <c r="C691" s="245" t="s">
        <v>1348</v>
      </c>
      <c r="D691" s="245" t="s">
        <v>220</v>
      </c>
      <c r="E691" s="246" t="s">
        <v>1349</v>
      </c>
      <c r="F691" s="247" t="s">
        <v>1350</v>
      </c>
      <c r="G691" s="248" t="s">
        <v>237</v>
      </c>
      <c r="H691" s="249">
        <v>29.095</v>
      </c>
      <c r="I691" s="250"/>
      <c r="J691" s="251">
        <f>ROUND(I691*H691,2)</f>
        <v>0</v>
      </c>
      <c r="K691" s="247" t="s">
        <v>218</v>
      </c>
      <c r="L691" s="252"/>
      <c r="M691" s="253" t="s">
        <v>1</v>
      </c>
      <c r="N691" s="254" t="s">
        <v>41</v>
      </c>
      <c r="O691" s="92"/>
      <c r="P691" s="236">
        <f>O691*H691</f>
        <v>0</v>
      </c>
      <c r="Q691" s="236">
        <v>0.00258</v>
      </c>
      <c r="R691" s="236">
        <f>Q691*H691</f>
        <v>0.0750651</v>
      </c>
      <c r="S691" s="236">
        <v>0</v>
      </c>
      <c r="T691" s="237">
        <f>S691*H691</f>
        <v>0</v>
      </c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R691" s="238" t="s">
        <v>477</v>
      </c>
      <c r="AT691" s="238" t="s">
        <v>220</v>
      </c>
      <c r="AU691" s="238" t="s">
        <v>85</v>
      </c>
      <c r="AY691" s="18" t="s">
        <v>156</v>
      </c>
      <c r="BE691" s="239">
        <f>IF(N691="základní",J691,0)</f>
        <v>0</v>
      </c>
      <c r="BF691" s="239">
        <f>IF(N691="snížená",J691,0)</f>
        <v>0</v>
      </c>
      <c r="BG691" s="239">
        <f>IF(N691="zákl. přenesená",J691,0)</f>
        <v>0</v>
      </c>
      <c r="BH691" s="239">
        <f>IF(N691="sníž. přenesená",J691,0)</f>
        <v>0</v>
      </c>
      <c r="BI691" s="239">
        <f>IF(N691="nulová",J691,0)</f>
        <v>0</v>
      </c>
      <c r="BJ691" s="18" t="s">
        <v>83</v>
      </c>
      <c r="BK691" s="239">
        <f>ROUND(I691*H691,2)</f>
        <v>0</v>
      </c>
      <c r="BL691" s="18" t="s">
        <v>335</v>
      </c>
      <c r="BM691" s="238" t="s">
        <v>1351</v>
      </c>
    </row>
    <row r="692" spans="1:51" s="14" customFormat="1" ht="12">
      <c r="A692" s="14"/>
      <c r="B692" s="266"/>
      <c r="C692" s="267"/>
      <c r="D692" s="257" t="s">
        <v>225</v>
      </c>
      <c r="E692" s="268" t="s">
        <v>1</v>
      </c>
      <c r="F692" s="269" t="s">
        <v>1352</v>
      </c>
      <c r="G692" s="267"/>
      <c r="H692" s="270">
        <v>29.095</v>
      </c>
      <c r="I692" s="271"/>
      <c r="J692" s="267"/>
      <c r="K692" s="267"/>
      <c r="L692" s="272"/>
      <c r="M692" s="273"/>
      <c r="N692" s="274"/>
      <c r="O692" s="274"/>
      <c r="P692" s="274"/>
      <c r="Q692" s="274"/>
      <c r="R692" s="274"/>
      <c r="S692" s="274"/>
      <c r="T692" s="275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T692" s="276" t="s">
        <v>225</v>
      </c>
      <c r="AU692" s="276" t="s">
        <v>85</v>
      </c>
      <c r="AV692" s="14" t="s">
        <v>85</v>
      </c>
      <c r="AW692" s="14" t="s">
        <v>32</v>
      </c>
      <c r="AX692" s="14" t="s">
        <v>76</v>
      </c>
      <c r="AY692" s="276" t="s">
        <v>156</v>
      </c>
    </row>
    <row r="693" spans="1:51" s="15" customFormat="1" ht="12">
      <c r="A693" s="15"/>
      <c r="B693" s="277"/>
      <c r="C693" s="278"/>
      <c r="D693" s="257" t="s">
        <v>225</v>
      </c>
      <c r="E693" s="279" t="s">
        <v>1</v>
      </c>
      <c r="F693" s="280" t="s">
        <v>228</v>
      </c>
      <c r="G693" s="278"/>
      <c r="H693" s="281">
        <v>29.095</v>
      </c>
      <c r="I693" s="282"/>
      <c r="J693" s="278"/>
      <c r="K693" s="278"/>
      <c r="L693" s="283"/>
      <c r="M693" s="284"/>
      <c r="N693" s="285"/>
      <c r="O693" s="285"/>
      <c r="P693" s="285"/>
      <c r="Q693" s="285"/>
      <c r="R693" s="285"/>
      <c r="S693" s="285"/>
      <c r="T693" s="286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T693" s="287" t="s">
        <v>225</v>
      </c>
      <c r="AU693" s="287" t="s">
        <v>85</v>
      </c>
      <c r="AV693" s="15" t="s">
        <v>173</v>
      </c>
      <c r="AW693" s="15" t="s">
        <v>32</v>
      </c>
      <c r="AX693" s="15" t="s">
        <v>83</v>
      </c>
      <c r="AY693" s="287" t="s">
        <v>156</v>
      </c>
    </row>
    <row r="694" spans="1:65" s="2" customFormat="1" ht="24.15" customHeight="1">
      <c r="A694" s="39"/>
      <c r="B694" s="40"/>
      <c r="C694" s="227" t="s">
        <v>1353</v>
      </c>
      <c r="D694" s="227" t="s">
        <v>159</v>
      </c>
      <c r="E694" s="228" t="s">
        <v>1354</v>
      </c>
      <c r="F694" s="229" t="s">
        <v>1355</v>
      </c>
      <c r="G694" s="230" t="s">
        <v>342</v>
      </c>
      <c r="H694" s="231">
        <v>16.531</v>
      </c>
      <c r="I694" s="232"/>
      <c r="J694" s="233">
        <f>ROUND(I694*H694,2)</f>
        <v>0</v>
      </c>
      <c r="K694" s="229" t="s">
        <v>218</v>
      </c>
      <c r="L694" s="45"/>
      <c r="M694" s="234" t="s">
        <v>1</v>
      </c>
      <c r="N694" s="235" t="s">
        <v>41</v>
      </c>
      <c r="O694" s="92"/>
      <c r="P694" s="236">
        <f>O694*H694</f>
        <v>0</v>
      </c>
      <c r="Q694" s="236">
        <v>2E-05</v>
      </c>
      <c r="R694" s="236">
        <f>Q694*H694</f>
        <v>0.00033062</v>
      </c>
      <c r="S694" s="236">
        <v>0</v>
      </c>
      <c r="T694" s="237">
        <f>S694*H694</f>
        <v>0</v>
      </c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R694" s="238" t="s">
        <v>335</v>
      </c>
      <c r="AT694" s="238" t="s">
        <v>159</v>
      </c>
      <c r="AU694" s="238" t="s">
        <v>85</v>
      </c>
      <c r="AY694" s="18" t="s">
        <v>156</v>
      </c>
      <c r="BE694" s="239">
        <f>IF(N694="základní",J694,0)</f>
        <v>0</v>
      </c>
      <c r="BF694" s="239">
        <f>IF(N694="snížená",J694,0)</f>
        <v>0</v>
      </c>
      <c r="BG694" s="239">
        <f>IF(N694="zákl. přenesená",J694,0)</f>
        <v>0</v>
      </c>
      <c r="BH694" s="239">
        <f>IF(N694="sníž. přenesená",J694,0)</f>
        <v>0</v>
      </c>
      <c r="BI694" s="239">
        <f>IF(N694="nulová",J694,0)</f>
        <v>0</v>
      </c>
      <c r="BJ694" s="18" t="s">
        <v>83</v>
      </c>
      <c r="BK694" s="239">
        <f>ROUND(I694*H694,2)</f>
        <v>0</v>
      </c>
      <c r="BL694" s="18" t="s">
        <v>335</v>
      </c>
      <c r="BM694" s="238" t="s">
        <v>1356</v>
      </c>
    </row>
    <row r="695" spans="1:51" s="14" customFormat="1" ht="12">
      <c r="A695" s="14"/>
      <c r="B695" s="266"/>
      <c r="C695" s="267"/>
      <c r="D695" s="257" t="s">
        <v>225</v>
      </c>
      <c r="E695" s="268" t="s">
        <v>1</v>
      </c>
      <c r="F695" s="269" t="s">
        <v>1357</v>
      </c>
      <c r="G695" s="267"/>
      <c r="H695" s="270">
        <v>16.531</v>
      </c>
      <c r="I695" s="271"/>
      <c r="J695" s="267"/>
      <c r="K695" s="267"/>
      <c r="L695" s="272"/>
      <c r="M695" s="273"/>
      <c r="N695" s="274"/>
      <c r="O695" s="274"/>
      <c r="P695" s="274"/>
      <c r="Q695" s="274"/>
      <c r="R695" s="274"/>
      <c r="S695" s="274"/>
      <c r="T695" s="275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T695" s="276" t="s">
        <v>225</v>
      </c>
      <c r="AU695" s="276" t="s">
        <v>85</v>
      </c>
      <c r="AV695" s="14" t="s">
        <v>85</v>
      </c>
      <c r="AW695" s="14" t="s">
        <v>32</v>
      </c>
      <c r="AX695" s="14" t="s">
        <v>76</v>
      </c>
      <c r="AY695" s="276" t="s">
        <v>156</v>
      </c>
    </row>
    <row r="696" spans="1:51" s="15" customFormat="1" ht="12">
      <c r="A696" s="15"/>
      <c r="B696" s="277"/>
      <c r="C696" s="278"/>
      <c r="D696" s="257" t="s">
        <v>225</v>
      </c>
      <c r="E696" s="279" t="s">
        <v>1</v>
      </c>
      <c r="F696" s="280" t="s">
        <v>228</v>
      </c>
      <c r="G696" s="278"/>
      <c r="H696" s="281">
        <v>16.531</v>
      </c>
      <c r="I696" s="282"/>
      <c r="J696" s="278"/>
      <c r="K696" s="278"/>
      <c r="L696" s="283"/>
      <c r="M696" s="284"/>
      <c r="N696" s="285"/>
      <c r="O696" s="285"/>
      <c r="P696" s="285"/>
      <c r="Q696" s="285"/>
      <c r="R696" s="285"/>
      <c r="S696" s="285"/>
      <c r="T696" s="286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T696" s="287" t="s">
        <v>225</v>
      </c>
      <c r="AU696" s="287" t="s">
        <v>85</v>
      </c>
      <c r="AV696" s="15" t="s">
        <v>173</v>
      </c>
      <c r="AW696" s="15" t="s">
        <v>32</v>
      </c>
      <c r="AX696" s="15" t="s">
        <v>83</v>
      </c>
      <c r="AY696" s="287" t="s">
        <v>156</v>
      </c>
    </row>
    <row r="697" spans="1:65" s="2" customFormat="1" ht="16.5" customHeight="1">
      <c r="A697" s="39"/>
      <c r="B697" s="40"/>
      <c r="C697" s="227" t="s">
        <v>1358</v>
      </c>
      <c r="D697" s="227" t="s">
        <v>159</v>
      </c>
      <c r="E697" s="228" t="s">
        <v>1359</v>
      </c>
      <c r="F697" s="229" t="s">
        <v>1360</v>
      </c>
      <c r="G697" s="230" t="s">
        <v>342</v>
      </c>
      <c r="H697" s="231">
        <v>54.8</v>
      </c>
      <c r="I697" s="232"/>
      <c r="J697" s="233">
        <f>ROUND(I697*H697,2)</f>
        <v>0</v>
      </c>
      <c r="K697" s="229" t="s">
        <v>218</v>
      </c>
      <c r="L697" s="45"/>
      <c r="M697" s="234" t="s">
        <v>1</v>
      </c>
      <c r="N697" s="235" t="s">
        <v>41</v>
      </c>
      <c r="O697" s="92"/>
      <c r="P697" s="236">
        <f>O697*H697</f>
        <v>0</v>
      </c>
      <c r="Q697" s="236">
        <v>1E-05</v>
      </c>
      <c r="R697" s="236">
        <f>Q697*H697</f>
        <v>0.000548</v>
      </c>
      <c r="S697" s="236">
        <v>0</v>
      </c>
      <c r="T697" s="237">
        <f>S697*H697</f>
        <v>0</v>
      </c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  <c r="AR697" s="238" t="s">
        <v>335</v>
      </c>
      <c r="AT697" s="238" t="s">
        <v>159</v>
      </c>
      <c r="AU697" s="238" t="s">
        <v>85</v>
      </c>
      <c r="AY697" s="18" t="s">
        <v>156</v>
      </c>
      <c r="BE697" s="239">
        <f>IF(N697="základní",J697,0)</f>
        <v>0</v>
      </c>
      <c r="BF697" s="239">
        <f>IF(N697="snížená",J697,0)</f>
        <v>0</v>
      </c>
      <c r="BG697" s="239">
        <f>IF(N697="zákl. přenesená",J697,0)</f>
        <v>0</v>
      </c>
      <c r="BH697" s="239">
        <f>IF(N697="sníž. přenesená",J697,0)</f>
        <v>0</v>
      </c>
      <c r="BI697" s="239">
        <f>IF(N697="nulová",J697,0)</f>
        <v>0</v>
      </c>
      <c r="BJ697" s="18" t="s">
        <v>83</v>
      </c>
      <c r="BK697" s="239">
        <f>ROUND(I697*H697,2)</f>
        <v>0</v>
      </c>
      <c r="BL697" s="18" t="s">
        <v>335</v>
      </c>
      <c r="BM697" s="238" t="s">
        <v>1361</v>
      </c>
    </row>
    <row r="698" spans="1:51" s="13" customFormat="1" ht="12">
      <c r="A698" s="13"/>
      <c r="B698" s="255"/>
      <c r="C698" s="256"/>
      <c r="D698" s="257" t="s">
        <v>225</v>
      </c>
      <c r="E698" s="258" t="s">
        <v>1</v>
      </c>
      <c r="F698" s="259" t="s">
        <v>278</v>
      </c>
      <c r="G698" s="256"/>
      <c r="H698" s="258" t="s">
        <v>1</v>
      </c>
      <c r="I698" s="260"/>
      <c r="J698" s="256"/>
      <c r="K698" s="256"/>
      <c r="L698" s="261"/>
      <c r="M698" s="262"/>
      <c r="N698" s="263"/>
      <c r="O698" s="263"/>
      <c r="P698" s="263"/>
      <c r="Q698" s="263"/>
      <c r="R698" s="263"/>
      <c r="S698" s="263"/>
      <c r="T698" s="264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T698" s="265" t="s">
        <v>225</v>
      </c>
      <c r="AU698" s="265" t="s">
        <v>85</v>
      </c>
      <c r="AV698" s="13" t="s">
        <v>83</v>
      </c>
      <c r="AW698" s="13" t="s">
        <v>32</v>
      </c>
      <c r="AX698" s="13" t="s">
        <v>76</v>
      </c>
      <c r="AY698" s="265" t="s">
        <v>156</v>
      </c>
    </row>
    <row r="699" spans="1:51" s="14" customFormat="1" ht="12">
      <c r="A699" s="14"/>
      <c r="B699" s="266"/>
      <c r="C699" s="267"/>
      <c r="D699" s="257" t="s">
        <v>225</v>
      </c>
      <c r="E699" s="268" t="s">
        <v>1</v>
      </c>
      <c r="F699" s="269" t="s">
        <v>573</v>
      </c>
      <c r="G699" s="267"/>
      <c r="H699" s="270">
        <v>23.78</v>
      </c>
      <c r="I699" s="271"/>
      <c r="J699" s="267"/>
      <c r="K699" s="267"/>
      <c r="L699" s="272"/>
      <c r="M699" s="273"/>
      <c r="N699" s="274"/>
      <c r="O699" s="274"/>
      <c r="P699" s="274"/>
      <c r="Q699" s="274"/>
      <c r="R699" s="274"/>
      <c r="S699" s="274"/>
      <c r="T699" s="275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T699" s="276" t="s">
        <v>225</v>
      </c>
      <c r="AU699" s="276" t="s">
        <v>85</v>
      </c>
      <c r="AV699" s="14" t="s">
        <v>85</v>
      </c>
      <c r="AW699" s="14" t="s">
        <v>32</v>
      </c>
      <c r="AX699" s="14" t="s">
        <v>76</v>
      </c>
      <c r="AY699" s="276" t="s">
        <v>156</v>
      </c>
    </row>
    <row r="700" spans="1:51" s="13" customFormat="1" ht="12">
      <c r="A700" s="13"/>
      <c r="B700" s="255"/>
      <c r="C700" s="256"/>
      <c r="D700" s="257" t="s">
        <v>225</v>
      </c>
      <c r="E700" s="258" t="s">
        <v>1</v>
      </c>
      <c r="F700" s="259" t="s">
        <v>292</v>
      </c>
      <c r="G700" s="256"/>
      <c r="H700" s="258" t="s">
        <v>1</v>
      </c>
      <c r="I700" s="260"/>
      <c r="J700" s="256"/>
      <c r="K700" s="256"/>
      <c r="L700" s="261"/>
      <c r="M700" s="262"/>
      <c r="N700" s="263"/>
      <c r="O700" s="263"/>
      <c r="P700" s="263"/>
      <c r="Q700" s="263"/>
      <c r="R700" s="263"/>
      <c r="S700" s="263"/>
      <c r="T700" s="264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265" t="s">
        <v>225</v>
      </c>
      <c r="AU700" s="265" t="s">
        <v>85</v>
      </c>
      <c r="AV700" s="13" t="s">
        <v>83</v>
      </c>
      <c r="AW700" s="13" t="s">
        <v>32</v>
      </c>
      <c r="AX700" s="13" t="s">
        <v>76</v>
      </c>
      <c r="AY700" s="265" t="s">
        <v>156</v>
      </c>
    </row>
    <row r="701" spans="1:51" s="14" customFormat="1" ht="12">
      <c r="A701" s="14"/>
      <c r="B701" s="266"/>
      <c r="C701" s="267"/>
      <c r="D701" s="257" t="s">
        <v>225</v>
      </c>
      <c r="E701" s="268" t="s">
        <v>1</v>
      </c>
      <c r="F701" s="269" t="s">
        <v>577</v>
      </c>
      <c r="G701" s="267"/>
      <c r="H701" s="270">
        <v>7.66</v>
      </c>
      <c r="I701" s="271"/>
      <c r="J701" s="267"/>
      <c r="K701" s="267"/>
      <c r="L701" s="272"/>
      <c r="M701" s="273"/>
      <c r="N701" s="274"/>
      <c r="O701" s="274"/>
      <c r="P701" s="274"/>
      <c r="Q701" s="274"/>
      <c r="R701" s="274"/>
      <c r="S701" s="274"/>
      <c r="T701" s="275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T701" s="276" t="s">
        <v>225</v>
      </c>
      <c r="AU701" s="276" t="s">
        <v>85</v>
      </c>
      <c r="AV701" s="14" t="s">
        <v>85</v>
      </c>
      <c r="AW701" s="14" t="s">
        <v>32</v>
      </c>
      <c r="AX701" s="14" t="s">
        <v>76</v>
      </c>
      <c r="AY701" s="276" t="s">
        <v>156</v>
      </c>
    </row>
    <row r="702" spans="1:51" s="13" customFormat="1" ht="12">
      <c r="A702" s="13"/>
      <c r="B702" s="255"/>
      <c r="C702" s="256"/>
      <c r="D702" s="257" t="s">
        <v>225</v>
      </c>
      <c r="E702" s="258" t="s">
        <v>1</v>
      </c>
      <c r="F702" s="259" t="s">
        <v>294</v>
      </c>
      <c r="G702" s="256"/>
      <c r="H702" s="258" t="s">
        <v>1</v>
      </c>
      <c r="I702" s="260"/>
      <c r="J702" s="256"/>
      <c r="K702" s="256"/>
      <c r="L702" s="261"/>
      <c r="M702" s="262"/>
      <c r="N702" s="263"/>
      <c r="O702" s="263"/>
      <c r="P702" s="263"/>
      <c r="Q702" s="263"/>
      <c r="R702" s="263"/>
      <c r="S702" s="263"/>
      <c r="T702" s="264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265" t="s">
        <v>225</v>
      </c>
      <c r="AU702" s="265" t="s">
        <v>85</v>
      </c>
      <c r="AV702" s="13" t="s">
        <v>83</v>
      </c>
      <c r="AW702" s="13" t="s">
        <v>32</v>
      </c>
      <c r="AX702" s="13" t="s">
        <v>76</v>
      </c>
      <c r="AY702" s="265" t="s">
        <v>156</v>
      </c>
    </row>
    <row r="703" spans="1:51" s="14" customFormat="1" ht="12">
      <c r="A703" s="14"/>
      <c r="B703" s="266"/>
      <c r="C703" s="267"/>
      <c r="D703" s="257" t="s">
        <v>225</v>
      </c>
      <c r="E703" s="268" t="s">
        <v>1</v>
      </c>
      <c r="F703" s="269" t="s">
        <v>578</v>
      </c>
      <c r="G703" s="267"/>
      <c r="H703" s="270">
        <v>7.86</v>
      </c>
      <c r="I703" s="271"/>
      <c r="J703" s="267"/>
      <c r="K703" s="267"/>
      <c r="L703" s="272"/>
      <c r="M703" s="273"/>
      <c r="N703" s="274"/>
      <c r="O703" s="274"/>
      <c r="P703" s="274"/>
      <c r="Q703" s="274"/>
      <c r="R703" s="274"/>
      <c r="S703" s="274"/>
      <c r="T703" s="275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T703" s="276" t="s">
        <v>225</v>
      </c>
      <c r="AU703" s="276" t="s">
        <v>85</v>
      </c>
      <c r="AV703" s="14" t="s">
        <v>85</v>
      </c>
      <c r="AW703" s="14" t="s">
        <v>32</v>
      </c>
      <c r="AX703" s="14" t="s">
        <v>76</v>
      </c>
      <c r="AY703" s="276" t="s">
        <v>156</v>
      </c>
    </row>
    <row r="704" spans="1:51" s="13" customFormat="1" ht="12">
      <c r="A704" s="13"/>
      <c r="B704" s="255"/>
      <c r="C704" s="256"/>
      <c r="D704" s="257" t="s">
        <v>225</v>
      </c>
      <c r="E704" s="258" t="s">
        <v>1</v>
      </c>
      <c r="F704" s="259" t="s">
        <v>649</v>
      </c>
      <c r="G704" s="256"/>
      <c r="H704" s="258" t="s">
        <v>1</v>
      </c>
      <c r="I704" s="260"/>
      <c r="J704" s="256"/>
      <c r="K704" s="256"/>
      <c r="L704" s="261"/>
      <c r="M704" s="262"/>
      <c r="N704" s="263"/>
      <c r="O704" s="263"/>
      <c r="P704" s="263"/>
      <c r="Q704" s="263"/>
      <c r="R704" s="263"/>
      <c r="S704" s="263"/>
      <c r="T704" s="264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T704" s="265" t="s">
        <v>225</v>
      </c>
      <c r="AU704" s="265" t="s">
        <v>85</v>
      </c>
      <c r="AV704" s="13" t="s">
        <v>83</v>
      </c>
      <c r="AW704" s="13" t="s">
        <v>32</v>
      </c>
      <c r="AX704" s="13" t="s">
        <v>76</v>
      </c>
      <c r="AY704" s="265" t="s">
        <v>156</v>
      </c>
    </row>
    <row r="705" spans="1:51" s="14" customFormat="1" ht="12">
      <c r="A705" s="14"/>
      <c r="B705" s="266"/>
      <c r="C705" s="267"/>
      <c r="D705" s="257" t="s">
        <v>225</v>
      </c>
      <c r="E705" s="268" t="s">
        <v>1</v>
      </c>
      <c r="F705" s="269" t="s">
        <v>1362</v>
      </c>
      <c r="G705" s="267"/>
      <c r="H705" s="270">
        <v>7.7</v>
      </c>
      <c r="I705" s="271"/>
      <c r="J705" s="267"/>
      <c r="K705" s="267"/>
      <c r="L705" s="272"/>
      <c r="M705" s="273"/>
      <c r="N705" s="274"/>
      <c r="O705" s="274"/>
      <c r="P705" s="274"/>
      <c r="Q705" s="274"/>
      <c r="R705" s="274"/>
      <c r="S705" s="274"/>
      <c r="T705" s="275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T705" s="276" t="s">
        <v>225</v>
      </c>
      <c r="AU705" s="276" t="s">
        <v>85</v>
      </c>
      <c r="AV705" s="14" t="s">
        <v>85</v>
      </c>
      <c r="AW705" s="14" t="s">
        <v>32</v>
      </c>
      <c r="AX705" s="14" t="s">
        <v>76</v>
      </c>
      <c r="AY705" s="276" t="s">
        <v>156</v>
      </c>
    </row>
    <row r="706" spans="1:51" s="13" customFormat="1" ht="12">
      <c r="A706" s="13"/>
      <c r="B706" s="255"/>
      <c r="C706" s="256"/>
      <c r="D706" s="257" t="s">
        <v>225</v>
      </c>
      <c r="E706" s="258" t="s">
        <v>1</v>
      </c>
      <c r="F706" s="259" t="s">
        <v>1136</v>
      </c>
      <c r="G706" s="256"/>
      <c r="H706" s="258" t="s">
        <v>1</v>
      </c>
      <c r="I706" s="260"/>
      <c r="J706" s="256"/>
      <c r="K706" s="256"/>
      <c r="L706" s="261"/>
      <c r="M706" s="262"/>
      <c r="N706" s="263"/>
      <c r="O706" s="263"/>
      <c r="P706" s="263"/>
      <c r="Q706" s="263"/>
      <c r="R706" s="263"/>
      <c r="S706" s="263"/>
      <c r="T706" s="264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T706" s="265" t="s">
        <v>225</v>
      </c>
      <c r="AU706" s="265" t="s">
        <v>85</v>
      </c>
      <c r="AV706" s="13" t="s">
        <v>83</v>
      </c>
      <c r="AW706" s="13" t="s">
        <v>32</v>
      </c>
      <c r="AX706" s="13" t="s">
        <v>76</v>
      </c>
      <c r="AY706" s="265" t="s">
        <v>156</v>
      </c>
    </row>
    <row r="707" spans="1:51" s="14" customFormat="1" ht="12">
      <c r="A707" s="14"/>
      <c r="B707" s="266"/>
      <c r="C707" s="267"/>
      <c r="D707" s="257" t="s">
        <v>225</v>
      </c>
      <c r="E707" s="268" t="s">
        <v>1</v>
      </c>
      <c r="F707" s="269" t="s">
        <v>1363</v>
      </c>
      <c r="G707" s="267"/>
      <c r="H707" s="270">
        <v>7.8</v>
      </c>
      <c r="I707" s="271"/>
      <c r="J707" s="267"/>
      <c r="K707" s="267"/>
      <c r="L707" s="272"/>
      <c r="M707" s="273"/>
      <c r="N707" s="274"/>
      <c r="O707" s="274"/>
      <c r="P707" s="274"/>
      <c r="Q707" s="274"/>
      <c r="R707" s="274"/>
      <c r="S707" s="274"/>
      <c r="T707" s="275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T707" s="276" t="s">
        <v>225</v>
      </c>
      <c r="AU707" s="276" t="s">
        <v>85</v>
      </c>
      <c r="AV707" s="14" t="s">
        <v>85</v>
      </c>
      <c r="AW707" s="14" t="s">
        <v>32</v>
      </c>
      <c r="AX707" s="14" t="s">
        <v>76</v>
      </c>
      <c r="AY707" s="276" t="s">
        <v>156</v>
      </c>
    </row>
    <row r="708" spans="1:51" s="15" customFormat="1" ht="12">
      <c r="A708" s="15"/>
      <c r="B708" s="277"/>
      <c r="C708" s="278"/>
      <c r="D708" s="257" t="s">
        <v>225</v>
      </c>
      <c r="E708" s="279" t="s">
        <v>1</v>
      </c>
      <c r="F708" s="280" t="s">
        <v>228</v>
      </c>
      <c r="G708" s="278"/>
      <c r="H708" s="281">
        <v>54.800000000000004</v>
      </c>
      <c r="I708" s="282"/>
      <c r="J708" s="278"/>
      <c r="K708" s="278"/>
      <c r="L708" s="283"/>
      <c r="M708" s="284"/>
      <c r="N708" s="285"/>
      <c r="O708" s="285"/>
      <c r="P708" s="285"/>
      <c r="Q708" s="285"/>
      <c r="R708" s="285"/>
      <c r="S708" s="285"/>
      <c r="T708" s="286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T708" s="287" t="s">
        <v>225</v>
      </c>
      <c r="AU708" s="287" t="s">
        <v>85</v>
      </c>
      <c r="AV708" s="15" t="s">
        <v>173</v>
      </c>
      <c r="AW708" s="15" t="s">
        <v>32</v>
      </c>
      <c r="AX708" s="15" t="s">
        <v>83</v>
      </c>
      <c r="AY708" s="287" t="s">
        <v>156</v>
      </c>
    </row>
    <row r="709" spans="1:65" s="2" customFormat="1" ht="16.5" customHeight="1">
      <c r="A709" s="39"/>
      <c r="B709" s="40"/>
      <c r="C709" s="245" t="s">
        <v>1364</v>
      </c>
      <c r="D709" s="245" t="s">
        <v>220</v>
      </c>
      <c r="E709" s="246" t="s">
        <v>1365</v>
      </c>
      <c r="F709" s="247" t="s">
        <v>1366</v>
      </c>
      <c r="G709" s="248" t="s">
        <v>342</v>
      </c>
      <c r="H709" s="249">
        <v>55.896</v>
      </c>
      <c r="I709" s="250"/>
      <c r="J709" s="251">
        <f>ROUND(I709*H709,2)</f>
        <v>0</v>
      </c>
      <c r="K709" s="247" t="s">
        <v>218</v>
      </c>
      <c r="L709" s="252"/>
      <c r="M709" s="253" t="s">
        <v>1</v>
      </c>
      <c r="N709" s="254" t="s">
        <v>41</v>
      </c>
      <c r="O709" s="92"/>
      <c r="P709" s="236">
        <f>O709*H709</f>
        <v>0</v>
      </c>
      <c r="Q709" s="236">
        <v>0.00022</v>
      </c>
      <c r="R709" s="236">
        <f>Q709*H709</f>
        <v>0.01229712</v>
      </c>
      <c r="S709" s="236">
        <v>0</v>
      </c>
      <c r="T709" s="237">
        <f>S709*H709</f>
        <v>0</v>
      </c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R709" s="238" t="s">
        <v>477</v>
      </c>
      <c r="AT709" s="238" t="s">
        <v>220</v>
      </c>
      <c r="AU709" s="238" t="s">
        <v>85</v>
      </c>
      <c r="AY709" s="18" t="s">
        <v>156</v>
      </c>
      <c r="BE709" s="239">
        <f>IF(N709="základní",J709,0)</f>
        <v>0</v>
      </c>
      <c r="BF709" s="239">
        <f>IF(N709="snížená",J709,0)</f>
        <v>0</v>
      </c>
      <c r="BG709" s="239">
        <f>IF(N709="zákl. přenesená",J709,0)</f>
        <v>0</v>
      </c>
      <c r="BH709" s="239">
        <f>IF(N709="sníž. přenesená",J709,0)</f>
        <v>0</v>
      </c>
      <c r="BI709" s="239">
        <f>IF(N709="nulová",J709,0)</f>
        <v>0</v>
      </c>
      <c r="BJ709" s="18" t="s">
        <v>83</v>
      </c>
      <c r="BK709" s="239">
        <f>ROUND(I709*H709,2)</f>
        <v>0</v>
      </c>
      <c r="BL709" s="18" t="s">
        <v>335</v>
      </c>
      <c r="BM709" s="238" t="s">
        <v>1367</v>
      </c>
    </row>
    <row r="710" spans="1:51" s="14" customFormat="1" ht="12">
      <c r="A710" s="14"/>
      <c r="B710" s="266"/>
      <c r="C710" s="267"/>
      <c r="D710" s="257" t="s">
        <v>225</v>
      </c>
      <c r="E710" s="268" t="s">
        <v>1</v>
      </c>
      <c r="F710" s="269" t="s">
        <v>1368</v>
      </c>
      <c r="G710" s="267"/>
      <c r="H710" s="270">
        <v>55.896</v>
      </c>
      <c r="I710" s="271"/>
      <c r="J710" s="267"/>
      <c r="K710" s="267"/>
      <c r="L710" s="272"/>
      <c r="M710" s="273"/>
      <c r="N710" s="274"/>
      <c r="O710" s="274"/>
      <c r="P710" s="274"/>
      <c r="Q710" s="274"/>
      <c r="R710" s="274"/>
      <c r="S710" s="274"/>
      <c r="T710" s="275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T710" s="276" t="s">
        <v>225</v>
      </c>
      <c r="AU710" s="276" t="s">
        <v>85</v>
      </c>
      <c r="AV710" s="14" t="s">
        <v>85</v>
      </c>
      <c r="AW710" s="14" t="s">
        <v>32</v>
      </c>
      <c r="AX710" s="14" t="s">
        <v>76</v>
      </c>
      <c r="AY710" s="276" t="s">
        <v>156</v>
      </c>
    </row>
    <row r="711" spans="1:51" s="15" customFormat="1" ht="12">
      <c r="A711" s="15"/>
      <c r="B711" s="277"/>
      <c r="C711" s="278"/>
      <c r="D711" s="257" t="s">
        <v>225</v>
      </c>
      <c r="E711" s="279" t="s">
        <v>1</v>
      </c>
      <c r="F711" s="280" t="s">
        <v>228</v>
      </c>
      <c r="G711" s="278"/>
      <c r="H711" s="281">
        <v>55.896</v>
      </c>
      <c r="I711" s="282"/>
      <c r="J711" s="278"/>
      <c r="K711" s="278"/>
      <c r="L711" s="283"/>
      <c r="M711" s="284"/>
      <c r="N711" s="285"/>
      <c r="O711" s="285"/>
      <c r="P711" s="285"/>
      <c r="Q711" s="285"/>
      <c r="R711" s="285"/>
      <c r="S711" s="285"/>
      <c r="T711" s="286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T711" s="287" t="s">
        <v>225</v>
      </c>
      <c r="AU711" s="287" t="s">
        <v>85</v>
      </c>
      <c r="AV711" s="15" t="s">
        <v>173</v>
      </c>
      <c r="AW711" s="15" t="s">
        <v>32</v>
      </c>
      <c r="AX711" s="15" t="s">
        <v>83</v>
      </c>
      <c r="AY711" s="287" t="s">
        <v>156</v>
      </c>
    </row>
    <row r="712" spans="1:65" s="2" customFormat="1" ht="24.15" customHeight="1">
      <c r="A712" s="39"/>
      <c r="B712" s="40"/>
      <c r="C712" s="227" t="s">
        <v>1369</v>
      </c>
      <c r="D712" s="227" t="s">
        <v>159</v>
      </c>
      <c r="E712" s="228" t="s">
        <v>1370</v>
      </c>
      <c r="F712" s="229" t="s">
        <v>1371</v>
      </c>
      <c r="G712" s="230" t="s">
        <v>414</v>
      </c>
      <c r="H712" s="231">
        <v>0.218</v>
      </c>
      <c r="I712" s="232"/>
      <c r="J712" s="233">
        <f>ROUND(I712*H712,2)</f>
        <v>0</v>
      </c>
      <c r="K712" s="229" t="s">
        <v>218</v>
      </c>
      <c r="L712" s="45"/>
      <c r="M712" s="234" t="s">
        <v>1</v>
      </c>
      <c r="N712" s="235" t="s">
        <v>41</v>
      </c>
      <c r="O712" s="92"/>
      <c r="P712" s="236">
        <f>O712*H712</f>
        <v>0</v>
      </c>
      <c r="Q712" s="236">
        <v>0</v>
      </c>
      <c r="R712" s="236">
        <f>Q712*H712</f>
        <v>0</v>
      </c>
      <c r="S712" s="236">
        <v>0</v>
      </c>
      <c r="T712" s="237">
        <f>S712*H712</f>
        <v>0</v>
      </c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R712" s="238" t="s">
        <v>335</v>
      </c>
      <c r="AT712" s="238" t="s">
        <v>159</v>
      </c>
      <c r="AU712" s="238" t="s">
        <v>85</v>
      </c>
      <c r="AY712" s="18" t="s">
        <v>156</v>
      </c>
      <c r="BE712" s="239">
        <f>IF(N712="základní",J712,0)</f>
        <v>0</v>
      </c>
      <c r="BF712" s="239">
        <f>IF(N712="snížená",J712,0)</f>
        <v>0</v>
      </c>
      <c r="BG712" s="239">
        <f>IF(N712="zákl. přenesená",J712,0)</f>
        <v>0</v>
      </c>
      <c r="BH712" s="239">
        <f>IF(N712="sníž. přenesená",J712,0)</f>
        <v>0</v>
      </c>
      <c r="BI712" s="239">
        <f>IF(N712="nulová",J712,0)</f>
        <v>0</v>
      </c>
      <c r="BJ712" s="18" t="s">
        <v>83</v>
      </c>
      <c r="BK712" s="239">
        <f>ROUND(I712*H712,2)</f>
        <v>0</v>
      </c>
      <c r="BL712" s="18" t="s">
        <v>335</v>
      </c>
      <c r="BM712" s="238" t="s">
        <v>1372</v>
      </c>
    </row>
    <row r="713" spans="1:63" s="12" customFormat="1" ht="22.8" customHeight="1">
      <c r="A713" s="12"/>
      <c r="B713" s="211"/>
      <c r="C713" s="212"/>
      <c r="D713" s="213" t="s">
        <v>75</v>
      </c>
      <c r="E713" s="225" t="s">
        <v>1373</v>
      </c>
      <c r="F713" s="225" t="s">
        <v>1374</v>
      </c>
      <c r="G713" s="212"/>
      <c r="H713" s="212"/>
      <c r="I713" s="215"/>
      <c r="J713" s="226">
        <f>BK713</f>
        <v>0</v>
      </c>
      <c r="K713" s="212"/>
      <c r="L713" s="217"/>
      <c r="M713" s="218"/>
      <c r="N713" s="219"/>
      <c r="O713" s="219"/>
      <c r="P713" s="220">
        <f>SUM(P714:P865)</f>
        <v>0</v>
      </c>
      <c r="Q713" s="219"/>
      <c r="R713" s="220">
        <f>SUM(R714:R865)</f>
        <v>4.4840478</v>
      </c>
      <c r="S713" s="219"/>
      <c r="T713" s="221">
        <f>SUM(T714:T865)</f>
        <v>0</v>
      </c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R713" s="222" t="s">
        <v>85</v>
      </c>
      <c r="AT713" s="223" t="s">
        <v>75</v>
      </c>
      <c r="AU713" s="223" t="s">
        <v>83</v>
      </c>
      <c r="AY713" s="222" t="s">
        <v>156</v>
      </c>
      <c r="BK713" s="224">
        <f>SUM(BK714:BK865)</f>
        <v>0</v>
      </c>
    </row>
    <row r="714" spans="1:65" s="2" customFormat="1" ht="16.5" customHeight="1">
      <c r="A714" s="39"/>
      <c r="B714" s="40"/>
      <c r="C714" s="227" t="s">
        <v>1375</v>
      </c>
      <c r="D714" s="227" t="s">
        <v>159</v>
      </c>
      <c r="E714" s="228" t="s">
        <v>1376</v>
      </c>
      <c r="F714" s="229" t="s">
        <v>1377</v>
      </c>
      <c r="G714" s="230" t="s">
        <v>237</v>
      </c>
      <c r="H714" s="231">
        <v>215.71</v>
      </c>
      <c r="I714" s="232"/>
      <c r="J714" s="233">
        <f>ROUND(I714*H714,2)</f>
        <v>0</v>
      </c>
      <c r="K714" s="229" t="s">
        <v>218</v>
      </c>
      <c r="L714" s="45"/>
      <c r="M714" s="234" t="s">
        <v>1</v>
      </c>
      <c r="N714" s="235" t="s">
        <v>41</v>
      </c>
      <c r="O714" s="92"/>
      <c r="P714" s="236">
        <f>O714*H714</f>
        <v>0</v>
      </c>
      <c r="Q714" s="236">
        <v>0.0003</v>
      </c>
      <c r="R714" s="236">
        <f>Q714*H714</f>
        <v>0.06471299999999999</v>
      </c>
      <c r="S714" s="236">
        <v>0</v>
      </c>
      <c r="T714" s="237">
        <f>S714*H714</f>
        <v>0</v>
      </c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R714" s="238" t="s">
        <v>335</v>
      </c>
      <c r="AT714" s="238" t="s">
        <v>159</v>
      </c>
      <c r="AU714" s="238" t="s">
        <v>85</v>
      </c>
      <c r="AY714" s="18" t="s">
        <v>156</v>
      </c>
      <c r="BE714" s="239">
        <f>IF(N714="základní",J714,0)</f>
        <v>0</v>
      </c>
      <c r="BF714" s="239">
        <f>IF(N714="snížená",J714,0)</f>
        <v>0</v>
      </c>
      <c r="BG714" s="239">
        <f>IF(N714="zákl. přenesená",J714,0)</f>
        <v>0</v>
      </c>
      <c r="BH714" s="239">
        <f>IF(N714="sníž. přenesená",J714,0)</f>
        <v>0</v>
      </c>
      <c r="BI714" s="239">
        <f>IF(N714="nulová",J714,0)</f>
        <v>0</v>
      </c>
      <c r="BJ714" s="18" t="s">
        <v>83</v>
      </c>
      <c r="BK714" s="239">
        <f>ROUND(I714*H714,2)</f>
        <v>0</v>
      </c>
      <c r="BL714" s="18" t="s">
        <v>335</v>
      </c>
      <c r="BM714" s="238" t="s">
        <v>1378</v>
      </c>
    </row>
    <row r="715" spans="1:51" s="13" customFormat="1" ht="12">
      <c r="A715" s="13"/>
      <c r="B715" s="255"/>
      <c r="C715" s="256"/>
      <c r="D715" s="257" t="s">
        <v>225</v>
      </c>
      <c r="E715" s="258" t="s">
        <v>1</v>
      </c>
      <c r="F715" s="259" t="s">
        <v>359</v>
      </c>
      <c r="G715" s="256"/>
      <c r="H715" s="258" t="s">
        <v>1</v>
      </c>
      <c r="I715" s="260"/>
      <c r="J715" s="256"/>
      <c r="K715" s="256"/>
      <c r="L715" s="261"/>
      <c r="M715" s="262"/>
      <c r="N715" s="263"/>
      <c r="O715" s="263"/>
      <c r="P715" s="263"/>
      <c r="Q715" s="263"/>
      <c r="R715" s="263"/>
      <c r="S715" s="263"/>
      <c r="T715" s="264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T715" s="265" t="s">
        <v>225</v>
      </c>
      <c r="AU715" s="265" t="s">
        <v>85</v>
      </c>
      <c r="AV715" s="13" t="s">
        <v>83</v>
      </c>
      <c r="AW715" s="13" t="s">
        <v>32</v>
      </c>
      <c r="AX715" s="13" t="s">
        <v>76</v>
      </c>
      <c r="AY715" s="265" t="s">
        <v>156</v>
      </c>
    </row>
    <row r="716" spans="1:51" s="14" customFormat="1" ht="12">
      <c r="A716" s="14"/>
      <c r="B716" s="266"/>
      <c r="C716" s="267"/>
      <c r="D716" s="257" t="s">
        <v>225</v>
      </c>
      <c r="E716" s="268" t="s">
        <v>1</v>
      </c>
      <c r="F716" s="269" t="s">
        <v>1379</v>
      </c>
      <c r="G716" s="267"/>
      <c r="H716" s="270">
        <v>24.96</v>
      </c>
      <c r="I716" s="271"/>
      <c r="J716" s="267"/>
      <c r="K716" s="267"/>
      <c r="L716" s="272"/>
      <c r="M716" s="273"/>
      <c r="N716" s="274"/>
      <c r="O716" s="274"/>
      <c r="P716" s="274"/>
      <c r="Q716" s="274"/>
      <c r="R716" s="274"/>
      <c r="S716" s="274"/>
      <c r="T716" s="275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T716" s="276" t="s">
        <v>225</v>
      </c>
      <c r="AU716" s="276" t="s">
        <v>85</v>
      </c>
      <c r="AV716" s="14" t="s">
        <v>85</v>
      </c>
      <c r="AW716" s="14" t="s">
        <v>32</v>
      </c>
      <c r="AX716" s="14" t="s">
        <v>76</v>
      </c>
      <c r="AY716" s="276" t="s">
        <v>156</v>
      </c>
    </row>
    <row r="717" spans="1:51" s="14" customFormat="1" ht="12">
      <c r="A717" s="14"/>
      <c r="B717" s="266"/>
      <c r="C717" s="267"/>
      <c r="D717" s="257" t="s">
        <v>225</v>
      </c>
      <c r="E717" s="268" t="s">
        <v>1</v>
      </c>
      <c r="F717" s="269" t="s">
        <v>1380</v>
      </c>
      <c r="G717" s="267"/>
      <c r="H717" s="270">
        <v>-2.4</v>
      </c>
      <c r="I717" s="271"/>
      <c r="J717" s="267"/>
      <c r="K717" s="267"/>
      <c r="L717" s="272"/>
      <c r="M717" s="273"/>
      <c r="N717" s="274"/>
      <c r="O717" s="274"/>
      <c r="P717" s="274"/>
      <c r="Q717" s="274"/>
      <c r="R717" s="274"/>
      <c r="S717" s="274"/>
      <c r="T717" s="275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T717" s="276" t="s">
        <v>225</v>
      </c>
      <c r="AU717" s="276" t="s">
        <v>85</v>
      </c>
      <c r="AV717" s="14" t="s">
        <v>85</v>
      </c>
      <c r="AW717" s="14" t="s">
        <v>32</v>
      </c>
      <c r="AX717" s="14" t="s">
        <v>76</v>
      </c>
      <c r="AY717" s="276" t="s">
        <v>156</v>
      </c>
    </row>
    <row r="718" spans="1:51" s="13" customFormat="1" ht="12">
      <c r="A718" s="13"/>
      <c r="B718" s="255"/>
      <c r="C718" s="256"/>
      <c r="D718" s="257" t="s">
        <v>225</v>
      </c>
      <c r="E718" s="258" t="s">
        <v>1</v>
      </c>
      <c r="F718" s="259" t="s">
        <v>361</v>
      </c>
      <c r="G718" s="256"/>
      <c r="H718" s="258" t="s">
        <v>1</v>
      </c>
      <c r="I718" s="260"/>
      <c r="J718" s="256"/>
      <c r="K718" s="256"/>
      <c r="L718" s="261"/>
      <c r="M718" s="262"/>
      <c r="N718" s="263"/>
      <c r="O718" s="263"/>
      <c r="P718" s="263"/>
      <c r="Q718" s="263"/>
      <c r="R718" s="263"/>
      <c r="S718" s="263"/>
      <c r="T718" s="264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T718" s="265" t="s">
        <v>225</v>
      </c>
      <c r="AU718" s="265" t="s">
        <v>85</v>
      </c>
      <c r="AV718" s="13" t="s">
        <v>83</v>
      </c>
      <c r="AW718" s="13" t="s">
        <v>32</v>
      </c>
      <c r="AX718" s="13" t="s">
        <v>76</v>
      </c>
      <c r="AY718" s="265" t="s">
        <v>156</v>
      </c>
    </row>
    <row r="719" spans="1:51" s="14" customFormat="1" ht="12">
      <c r="A719" s="14"/>
      <c r="B719" s="266"/>
      <c r="C719" s="267"/>
      <c r="D719" s="257" t="s">
        <v>225</v>
      </c>
      <c r="E719" s="268" t="s">
        <v>1</v>
      </c>
      <c r="F719" s="269" t="s">
        <v>1381</v>
      </c>
      <c r="G719" s="267"/>
      <c r="H719" s="270">
        <v>22.62</v>
      </c>
      <c r="I719" s="271"/>
      <c r="J719" s="267"/>
      <c r="K719" s="267"/>
      <c r="L719" s="272"/>
      <c r="M719" s="273"/>
      <c r="N719" s="274"/>
      <c r="O719" s="274"/>
      <c r="P719" s="274"/>
      <c r="Q719" s="274"/>
      <c r="R719" s="274"/>
      <c r="S719" s="274"/>
      <c r="T719" s="275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T719" s="276" t="s">
        <v>225</v>
      </c>
      <c r="AU719" s="276" t="s">
        <v>85</v>
      </c>
      <c r="AV719" s="14" t="s">
        <v>85</v>
      </c>
      <c r="AW719" s="14" t="s">
        <v>32</v>
      </c>
      <c r="AX719" s="14" t="s">
        <v>76</v>
      </c>
      <c r="AY719" s="276" t="s">
        <v>156</v>
      </c>
    </row>
    <row r="720" spans="1:51" s="14" customFormat="1" ht="12">
      <c r="A720" s="14"/>
      <c r="B720" s="266"/>
      <c r="C720" s="267"/>
      <c r="D720" s="257" t="s">
        <v>225</v>
      </c>
      <c r="E720" s="268" t="s">
        <v>1</v>
      </c>
      <c r="F720" s="269" t="s">
        <v>1380</v>
      </c>
      <c r="G720" s="267"/>
      <c r="H720" s="270">
        <v>-2.4</v>
      </c>
      <c r="I720" s="271"/>
      <c r="J720" s="267"/>
      <c r="K720" s="267"/>
      <c r="L720" s="272"/>
      <c r="M720" s="273"/>
      <c r="N720" s="274"/>
      <c r="O720" s="274"/>
      <c r="P720" s="274"/>
      <c r="Q720" s="274"/>
      <c r="R720" s="274"/>
      <c r="S720" s="274"/>
      <c r="T720" s="275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T720" s="276" t="s">
        <v>225</v>
      </c>
      <c r="AU720" s="276" t="s">
        <v>85</v>
      </c>
      <c r="AV720" s="14" t="s">
        <v>85</v>
      </c>
      <c r="AW720" s="14" t="s">
        <v>32</v>
      </c>
      <c r="AX720" s="14" t="s">
        <v>76</v>
      </c>
      <c r="AY720" s="276" t="s">
        <v>156</v>
      </c>
    </row>
    <row r="721" spans="1:51" s="13" customFormat="1" ht="12">
      <c r="A721" s="13"/>
      <c r="B721" s="255"/>
      <c r="C721" s="256"/>
      <c r="D721" s="257" t="s">
        <v>225</v>
      </c>
      <c r="E721" s="258" t="s">
        <v>1</v>
      </c>
      <c r="F721" s="259" t="s">
        <v>278</v>
      </c>
      <c r="G721" s="256"/>
      <c r="H721" s="258" t="s">
        <v>1</v>
      </c>
      <c r="I721" s="260"/>
      <c r="J721" s="256"/>
      <c r="K721" s="256"/>
      <c r="L721" s="261"/>
      <c r="M721" s="262"/>
      <c r="N721" s="263"/>
      <c r="O721" s="263"/>
      <c r="P721" s="263"/>
      <c r="Q721" s="263"/>
      <c r="R721" s="263"/>
      <c r="S721" s="263"/>
      <c r="T721" s="264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T721" s="265" t="s">
        <v>225</v>
      </c>
      <c r="AU721" s="265" t="s">
        <v>85</v>
      </c>
      <c r="AV721" s="13" t="s">
        <v>83</v>
      </c>
      <c r="AW721" s="13" t="s">
        <v>32</v>
      </c>
      <c r="AX721" s="13" t="s">
        <v>76</v>
      </c>
      <c r="AY721" s="265" t="s">
        <v>156</v>
      </c>
    </row>
    <row r="722" spans="1:51" s="14" customFormat="1" ht="12">
      <c r="A722" s="14"/>
      <c r="B722" s="266"/>
      <c r="C722" s="267"/>
      <c r="D722" s="257" t="s">
        <v>225</v>
      </c>
      <c r="E722" s="268" t="s">
        <v>1</v>
      </c>
      <c r="F722" s="269" t="s">
        <v>1382</v>
      </c>
      <c r="G722" s="267"/>
      <c r="H722" s="270">
        <v>35.67</v>
      </c>
      <c r="I722" s="271"/>
      <c r="J722" s="267"/>
      <c r="K722" s="267"/>
      <c r="L722" s="272"/>
      <c r="M722" s="273"/>
      <c r="N722" s="274"/>
      <c r="O722" s="274"/>
      <c r="P722" s="274"/>
      <c r="Q722" s="274"/>
      <c r="R722" s="274"/>
      <c r="S722" s="274"/>
      <c r="T722" s="275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T722" s="276" t="s">
        <v>225</v>
      </c>
      <c r="AU722" s="276" t="s">
        <v>85</v>
      </c>
      <c r="AV722" s="14" t="s">
        <v>85</v>
      </c>
      <c r="AW722" s="14" t="s">
        <v>32</v>
      </c>
      <c r="AX722" s="14" t="s">
        <v>76</v>
      </c>
      <c r="AY722" s="276" t="s">
        <v>156</v>
      </c>
    </row>
    <row r="723" spans="1:51" s="14" customFormat="1" ht="12">
      <c r="A723" s="14"/>
      <c r="B723" s="266"/>
      <c r="C723" s="267"/>
      <c r="D723" s="257" t="s">
        <v>225</v>
      </c>
      <c r="E723" s="268" t="s">
        <v>1</v>
      </c>
      <c r="F723" s="269" t="s">
        <v>1380</v>
      </c>
      <c r="G723" s="267"/>
      <c r="H723" s="270">
        <v>-2.4</v>
      </c>
      <c r="I723" s="271"/>
      <c r="J723" s="267"/>
      <c r="K723" s="267"/>
      <c r="L723" s="272"/>
      <c r="M723" s="273"/>
      <c r="N723" s="274"/>
      <c r="O723" s="274"/>
      <c r="P723" s="274"/>
      <c r="Q723" s="274"/>
      <c r="R723" s="274"/>
      <c r="S723" s="274"/>
      <c r="T723" s="275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T723" s="276" t="s">
        <v>225</v>
      </c>
      <c r="AU723" s="276" t="s">
        <v>85</v>
      </c>
      <c r="AV723" s="14" t="s">
        <v>85</v>
      </c>
      <c r="AW723" s="14" t="s">
        <v>32</v>
      </c>
      <c r="AX723" s="14" t="s">
        <v>76</v>
      </c>
      <c r="AY723" s="276" t="s">
        <v>156</v>
      </c>
    </row>
    <row r="724" spans="1:51" s="14" customFormat="1" ht="12">
      <c r="A724" s="14"/>
      <c r="B724" s="266"/>
      <c r="C724" s="267"/>
      <c r="D724" s="257" t="s">
        <v>225</v>
      </c>
      <c r="E724" s="268" t="s">
        <v>1</v>
      </c>
      <c r="F724" s="269" t="s">
        <v>1383</v>
      </c>
      <c r="G724" s="267"/>
      <c r="H724" s="270">
        <v>-1.35</v>
      </c>
      <c r="I724" s="271"/>
      <c r="J724" s="267"/>
      <c r="K724" s="267"/>
      <c r="L724" s="272"/>
      <c r="M724" s="273"/>
      <c r="N724" s="274"/>
      <c r="O724" s="274"/>
      <c r="P724" s="274"/>
      <c r="Q724" s="274"/>
      <c r="R724" s="274"/>
      <c r="S724" s="274"/>
      <c r="T724" s="275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T724" s="276" t="s">
        <v>225</v>
      </c>
      <c r="AU724" s="276" t="s">
        <v>85</v>
      </c>
      <c r="AV724" s="14" t="s">
        <v>85</v>
      </c>
      <c r="AW724" s="14" t="s">
        <v>32</v>
      </c>
      <c r="AX724" s="14" t="s">
        <v>76</v>
      </c>
      <c r="AY724" s="276" t="s">
        <v>156</v>
      </c>
    </row>
    <row r="725" spans="1:51" s="13" customFormat="1" ht="12">
      <c r="A725" s="13"/>
      <c r="B725" s="255"/>
      <c r="C725" s="256"/>
      <c r="D725" s="257" t="s">
        <v>225</v>
      </c>
      <c r="E725" s="258" t="s">
        <v>1</v>
      </c>
      <c r="F725" s="259" t="s">
        <v>282</v>
      </c>
      <c r="G725" s="256"/>
      <c r="H725" s="258" t="s">
        <v>1</v>
      </c>
      <c r="I725" s="260"/>
      <c r="J725" s="256"/>
      <c r="K725" s="256"/>
      <c r="L725" s="261"/>
      <c r="M725" s="262"/>
      <c r="N725" s="263"/>
      <c r="O725" s="263"/>
      <c r="P725" s="263"/>
      <c r="Q725" s="263"/>
      <c r="R725" s="263"/>
      <c r="S725" s="263"/>
      <c r="T725" s="264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T725" s="265" t="s">
        <v>225</v>
      </c>
      <c r="AU725" s="265" t="s">
        <v>85</v>
      </c>
      <c r="AV725" s="13" t="s">
        <v>83</v>
      </c>
      <c r="AW725" s="13" t="s">
        <v>32</v>
      </c>
      <c r="AX725" s="13" t="s">
        <v>76</v>
      </c>
      <c r="AY725" s="265" t="s">
        <v>156</v>
      </c>
    </row>
    <row r="726" spans="1:51" s="14" customFormat="1" ht="12">
      <c r="A726" s="14"/>
      <c r="B726" s="266"/>
      <c r="C726" s="267"/>
      <c r="D726" s="257" t="s">
        <v>225</v>
      </c>
      <c r="E726" s="268" t="s">
        <v>1</v>
      </c>
      <c r="F726" s="269" t="s">
        <v>1384</v>
      </c>
      <c r="G726" s="267"/>
      <c r="H726" s="270">
        <v>59.59</v>
      </c>
      <c r="I726" s="271"/>
      <c r="J726" s="267"/>
      <c r="K726" s="267"/>
      <c r="L726" s="272"/>
      <c r="M726" s="273"/>
      <c r="N726" s="274"/>
      <c r="O726" s="274"/>
      <c r="P726" s="274"/>
      <c r="Q726" s="274"/>
      <c r="R726" s="274"/>
      <c r="S726" s="274"/>
      <c r="T726" s="275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T726" s="276" t="s">
        <v>225</v>
      </c>
      <c r="AU726" s="276" t="s">
        <v>85</v>
      </c>
      <c r="AV726" s="14" t="s">
        <v>85</v>
      </c>
      <c r="AW726" s="14" t="s">
        <v>32</v>
      </c>
      <c r="AX726" s="14" t="s">
        <v>76</v>
      </c>
      <c r="AY726" s="276" t="s">
        <v>156</v>
      </c>
    </row>
    <row r="727" spans="1:51" s="14" customFormat="1" ht="12">
      <c r="A727" s="14"/>
      <c r="B727" s="266"/>
      <c r="C727" s="267"/>
      <c r="D727" s="257" t="s">
        <v>225</v>
      </c>
      <c r="E727" s="268" t="s">
        <v>1</v>
      </c>
      <c r="F727" s="269" t="s">
        <v>1385</v>
      </c>
      <c r="G727" s="267"/>
      <c r="H727" s="270">
        <v>-3.232</v>
      </c>
      <c r="I727" s="271"/>
      <c r="J727" s="267"/>
      <c r="K727" s="267"/>
      <c r="L727" s="272"/>
      <c r="M727" s="273"/>
      <c r="N727" s="274"/>
      <c r="O727" s="274"/>
      <c r="P727" s="274"/>
      <c r="Q727" s="274"/>
      <c r="R727" s="274"/>
      <c r="S727" s="274"/>
      <c r="T727" s="275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T727" s="276" t="s">
        <v>225</v>
      </c>
      <c r="AU727" s="276" t="s">
        <v>85</v>
      </c>
      <c r="AV727" s="14" t="s">
        <v>85</v>
      </c>
      <c r="AW727" s="14" t="s">
        <v>32</v>
      </c>
      <c r="AX727" s="14" t="s">
        <v>76</v>
      </c>
      <c r="AY727" s="276" t="s">
        <v>156</v>
      </c>
    </row>
    <row r="728" spans="1:51" s="13" customFormat="1" ht="12">
      <c r="A728" s="13"/>
      <c r="B728" s="255"/>
      <c r="C728" s="256"/>
      <c r="D728" s="257" t="s">
        <v>225</v>
      </c>
      <c r="E728" s="258" t="s">
        <v>1</v>
      </c>
      <c r="F728" s="259" t="s">
        <v>284</v>
      </c>
      <c r="G728" s="256"/>
      <c r="H728" s="258" t="s">
        <v>1</v>
      </c>
      <c r="I728" s="260"/>
      <c r="J728" s="256"/>
      <c r="K728" s="256"/>
      <c r="L728" s="261"/>
      <c r="M728" s="262"/>
      <c r="N728" s="263"/>
      <c r="O728" s="263"/>
      <c r="P728" s="263"/>
      <c r="Q728" s="263"/>
      <c r="R728" s="263"/>
      <c r="S728" s="263"/>
      <c r="T728" s="264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T728" s="265" t="s">
        <v>225</v>
      </c>
      <c r="AU728" s="265" t="s">
        <v>85</v>
      </c>
      <c r="AV728" s="13" t="s">
        <v>83</v>
      </c>
      <c r="AW728" s="13" t="s">
        <v>32</v>
      </c>
      <c r="AX728" s="13" t="s">
        <v>76</v>
      </c>
      <c r="AY728" s="265" t="s">
        <v>156</v>
      </c>
    </row>
    <row r="729" spans="1:51" s="14" customFormat="1" ht="12">
      <c r="A729" s="14"/>
      <c r="B729" s="266"/>
      <c r="C729" s="267"/>
      <c r="D729" s="257" t="s">
        <v>225</v>
      </c>
      <c r="E729" s="268" t="s">
        <v>1</v>
      </c>
      <c r="F729" s="269" t="s">
        <v>1386</v>
      </c>
      <c r="G729" s="267"/>
      <c r="H729" s="270">
        <v>25.29</v>
      </c>
      <c r="I729" s="271"/>
      <c r="J729" s="267"/>
      <c r="K729" s="267"/>
      <c r="L729" s="272"/>
      <c r="M729" s="273"/>
      <c r="N729" s="274"/>
      <c r="O729" s="274"/>
      <c r="P729" s="274"/>
      <c r="Q729" s="274"/>
      <c r="R729" s="274"/>
      <c r="S729" s="274"/>
      <c r="T729" s="275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T729" s="276" t="s">
        <v>225</v>
      </c>
      <c r="AU729" s="276" t="s">
        <v>85</v>
      </c>
      <c r="AV729" s="14" t="s">
        <v>85</v>
      </c>
      <c r="AW729" s="14" t="s">
        <v>32</v>
      </c>
      <c r="AX729" s="14" t="s">
        <v>76</v>
      </c>
      <c r="AY729" s="276" t="s">
        <v>156</v>
      </c>
    </row>
    <row r="730" spans="1:51" s="14" customFormat="1" ht="12">
      <c r="A730" s="14"/>
      <c r="B730" s="266"/>
      <c r="C730" s="267"/>
      <c r="D730" s="257" t="s">
        <v>225</v>
      </c>
      <c r="E730" s="268" t="s">
        <v>1</v>
      </c>
      <c r="F730" s="269" t="s">
        <v>1387</v>
      </c>
      <c r="G730" s="267"/>
      <c r="H730" s="270">
        <v>-1.616</v>
      </c>
      <c r="I730" s="271"/>
      <c r="J730" s="267"/>
      <c r="K730" s="267"/>
      <c r="L730" s="272"/>
      <c r="M730" s="273"/>
      <c r="N730" s="274"/>
      <c r="O730" s="274"/>
      <c r="P730" s="274"/>
      <c r="Q730" s="274"/>
      <c r="R730" s="274"/>
      <c r="S730" s="274"/>
      <c r="T730" s="275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T730" s="276" t="s">
        <v>225</v>
      </c>
      <c r="AU730" s="276" t="s">
        <v>85</v>
      </c>
      <c r="AV730" s="14" t="s">
        <v>85</v>
      </c>
      <c r="AW730" s="14" t="s">
        <v>32</v>
      </c>
      <c r="AX730" s="14" t="s">
        <v>76</v>
      </c>
      <c r="AY730" s="276" t="s">
        <v>156</v>
      </c>
    </row>
    <row r="731" spans="1:51" s="14" customFormat="1" ht="12">
      <c r="A731" s="14"/>
      <c r="B731" s="266"/>
      <c r="C731" s="267"/>
      <c r="D731" s="257" t="s">
        <v>225</v>
      </c>
      <c r="E731" s="268" t="s">
        <v>1</v>
      </c>
      <c r="F731" s="269" t="s">
        <v>1388</v>
      </c>
      <c r="G731" s="267"/>
      <c r="H731" s="270">
        <v>-0.202</v>
      </c>
      <c r="I731" s="271"/>
      <c r="J731" s="267"/>
      <c r="K731" s="267"/>
      <c r="L731" s="272"/>
      <c r="M731" s="273"/>
      <c r="N731" s="274"/>
      <c r="O731" s="274"/>
      <c r="P731" s="274"/>
      <c r="Q731" s="274"/>
      <c r="R731" s="274"/>
      <c r="S731" s="274"/>
      <c r="T731" s="275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T731" s="276" t="s">
        <v>225</v>
      </c>
      <c r="AU731" s="276" t="s">
        <v>85</v>
      </c>
      <c r="AV731" s="14" t="s">
        <v>85</v>
      </c>
      <c r="AW731" s="14" t="s">
        <v>32</v>
      </c>
      <c r="AX731" s="14" t="s">
        <v>76</v>
      </c>
      <c r="AY731" s="276" t="s">
        <v>156</v>
      </c>
    </row>
    <row r="732" spans="1:51" s="13" customFormat="1" ht="12">
      <c r="A732" s="13"/>
      <c r="B732" s="255"/>
      <c r="C732" s="256"/>
      <c r="D732" s="257" t="s">
        <v>225</v>
      </c>
      <c r="E732" s="258" t="s">
        <v>1</v>
      </c>
      <c r="F732" s="259" t="s">
        <v>290</v>
      </c>
      <c r="G732" s="256"/>
      <c r="H732" s="258" t="s">
        <v>1</v>
      </c>
      <c r="I732" s="260"/>
      <c r="J732" s="256"/>
      <c r="K732" s="256"/>
      <c r="L732" s="261"/>
      <c r="M732" s="262"/>
      <c r="N732" s="263"/>
      <c r="O732" s="263"/>
      <c r="P732" s="263"/>
      <c r="Q732" s="263"/>
      <c r="R732" s="263"/>
      <c r="S732" s="263"/>
      <c r="T732" s="264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T732" s="265" t="s">
        <v>225</v>
      </c>
      <c r="AU732" s="265" t="s">
        <v>85</v>
      </c>
      <c r="AV732" s="13" t="s">
        <v>83</v>
      </c>
      <c r="AW732" s="13" t="s">
        <v>32</v>
      </c>
      <c r="AX732" s="13" t="s">
        <v>76</v>
      </c>
      <c r="AY732" s="265" t="s">
        <v>156</v>
      </c>
    </row>
    <row r="733" spans="1:51" s="14" customFormat="1" ht="12">
      <c r="A733" s="14"/>
      <c r="B733" s="266"/>
      <c r="C733" s="267"/>
      <c r="D733" s="257" t="s">
        <v>225</v>
      </c>
      <c r="E733" s="268" t="s">
        <v>1</v>
      </c>
      <c r="F733" s="269" t="s">
        <v>1389</v>
      </c>
      <c r="G733" s="267"/>
      <c r="H733" s="270">
        <v>16.464</v>
      </c>
      <c r="I733" s="271"/>
      <c r="J733" s="267"/>
      <c r="K733" s="267"/>
      <c r="L733" s="272"/>
      <c r="M733" s="273"/>
      <c r="N733" s="274"/>
      <c r="O733" s="274"/>
      <c r="P733" s="274"/>
      <c r="Q733" s="274"/>
      <c r="R733" s="274"/>
      <c r="S733" s="274"/>
      <c r="T733" s="275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T733" s="276" t="s">
        <v>225</v>
      </c>
      <c r="AU733" s="276" t="s">
        <v>85</v>
      </c>
      <c r="AV733" s="14" t="s">
        <v>85</v>
      </c>
      <c r="AW733" s="14" t="s">
        <v>32</v>
      </c>
      <c r="AX733" s="14" t="s">
        <v>76</v>
      </c>
      <c r="AY733" s="276" t="s">
        <v>156</v>
      </c>
    </row>
    <row r="734" spans="1:51" s="14" customFormat="1" ht="12">
      <c r="A734" s="14"/>
      <c r="B734" s="266"/>
      <c r="C734" s="267"/>
      <c r="D734" s="257" t="s">
        <v>225</v>
      </c>
      <c r="E734" s="268" t="s">
        <v>1</v>
      </c>
      <c r="F734" s="269" t="s">
        <v>401</v>
      </c>
      <c r="G734" s="267"/>
      <c r="H734" s="270">
        <v>-1.2</v>
      </c>
      <c r="I734" s="271"/>
      <c r="J734" s="267"/>
      <c r="K734" s="267"/>
      <c r="L734" s="272"/>
      <c r="M734" s="273"/>
      <c r="N734" s="274"/>
      <c r="O734" s="274"/>
      <c r="P734" s="274"/>
      <c r="Q734" s="274"/>
      <c r="R734" s="274"/>
      <c r="S734" s="274"/>
      <c r="T734" s="275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T734" s="276" t="s">
        <v>225</v>
      </c>
      <c r="AU734" s="276" t="s">
        <v>85</v>
      </c>
      <c r="AV734" s="14" t="s">
        <v>85</v>
      </c>
      <c r="AW734" s="14" t="s">
        <v>32</v>
      </c>
      <c r="AX734" s="14" t="s">
        <v>76</v>
      </c>
      <c r="AY734" s="276" t="s">
        <v>156</v>
      </c>
    </row>
    <row r="735" spans="1:51" s="13" customFormat="1" ht="12">
      <c r="A735" s="13"/>
      <c r="B735" s="255"/>
      <c r="C735" s="256"/>
      <c r="D735" s="257" t="s">
        <v>225</v>
      </c>
      <c r="E735" s="258" t="s">
        <v>1</v>
      </c>
      <c r="F735" s="259" t="s">
        <v>296</v>
      </c>
      <c r="G735" s="256"/>
      <c r="H735" s="258" t="s">
        <v>1</v>
      </c>
      <c r="I735" s="260"/>
      <c r="J735" s="256"/>
      <c r="K735" s="256"/>
      <c r="L735" s="261"/>
      <c r="M735" s="262"/>
      <c r="N735" s="263"/>
      <c r="O735" s="263"/>
      <c r="P735" s="263"/>
      <c r="Q735" s="263"/>
      <c r="R735" s="263"/>
      <c r="S735" s="263"/>
      <c r="T735" s="264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T735" s="265" t="s">
        <v>225</v>
      </c>
      <c r="AU735" s="265" t="s">
        <v>85</v>
      </c>
      <c r="AV735" s="13" t="s">
        <v>83</v>
      </c>
      <c r="AW735" s="13" t="s">
        <v>32</v>
      </c>
      <c r="AX735" s="13" t="s">
        <v>76</v>
      </c>
      <c r="AY735" s="265" t="s">
        <v>156</v>
      </c>
    </row>
    <row r="736" spans="1:51" s="14" customFormat="1" ht="12">
      <c r="A736" s="14"/>
      <c r="B736" s="266"/>
      <c r="C736" s="267"/>
      <c r="D736" s="257" t="s">
        <v>225</v>
      </c>
      <c r="E736" s="268" t="s">
        <v>1</v>
      </c>
      <c r="F736" s="269" t="s">
        <v>1390</v>
      </c>
      <c r="G736" s="267"/>
      <c r="H736" s="270">
        <v>12.12</v>
      </c>
      <c r="I736" s="271"/>
      <c r="J736" s="267"/>
      <c r="K736" s="267"/>
      <c r="L736" s="272"/>
      <c r="M736" s="273"/>
      <c r="N736" s="274"/>
      <c r="O736" s="274"/>
      <c r="P736" s="274"/>
      <c r="Q736" s="274"/>
      <c r="R736" s="274"/>
      <c r="S736" s="274"/>
      <c r="T736" s="275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T736" s="276" t="s">
        <v>225</v>
      </c>
      <c r="AU736" s="276" t="s">
        <v>85</v>
      </c>
      <c r="AV736" s="14" t="s">
        <v>85</v>
      </c>
      <c r="AW736" s="14" t="s">
        <v>32</v>
      </c>
      <c r="AX736" s="14" t="s">
        <v>76</v>
      </c>
      <c r="AY736" s="276" t="s">
        <v>156</v>
      </c>
    </row>
    <row r="737" spans="1:51" s="14" customFormat="1" ht="12">
      <c r="A737" s="14"/>
      <c r="B737" s="266"/>
      <c r="C737" s="267"/>
      <c r="D737" s="257" t="s">
        <v>225</v>
      </c>
      <c r="E737" s="268" t="s">
        <v>1</v>
      </c>
      <c r="F737" s="269" t="s">
        <v>1391</v>
      </c>
      <c r="G737" s="267"/>
      <c r="H737" s="270">
        <v>-1.212</v>
      </c>
      <c r="I737" s="271"/>
      <c r="J737" s="267"/>
      <c r="K737" s="267"/>
      <c r="L737" s="272"/>
      <c r="M737" s="273"/>
      <c r="N737" s="274"/>
      <c r="O737" s="274"/>
      <c r="P737" s="274"/>
      <c r="Q737" s="274"/>
      <c r="R737" s="274"/>
      <c r="S737" s="274"/>
      <c r="T737" s="275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T737" s="276" t="s">
        <v>225</v>
      </c>
      <c r="AU737" s="276" t="s">
        <v>85</v>
      </c>
      <c r="AV737" s="14" t="s">
        <v>85</v>
      </c>
      <c r="AW737" s="14" t="s">
        <v>32</v>
      </c>
      <c r="AX737" s="14" t="s">
        <v>76</v>
      </c>
      <c r="AY737" s="276" t="s">
        <v>156</v>
      </c>
    </row>
    <row r="738" spans="1:51" s="14" customFormat="1" ht="12">
      <c r="A738" s="14"/>
      <c r="B738" s="266"/>
      <c r="C738" s="267"/>
      <c r="D738" s="257" t="s">
        <v>225</v>
      </c>
      <c r="E738" s="268" t="s">
        <v>1</v>
      </c>
      <c r="F738" s="269" t="s">
        <v>1392</v>
      </c>
      <c r="G738" s="267"/>
      <c r="H738" s="270">
        <v>-0.202</v>
      </c>
      <c r="I738" s="271"/>
      <c r="J738" s="267"/>
      <c r="K738" s="267"/>
      <c r="L738" s="272"/>
      <c r="M738" s="273"/>
      <c r="N738" s="274"/>
      <c r="O738" s="274"/>
      <c r="P738" s="274"/>
      <c r="Q738" s="274"/>
      <c r="R738" s="274"/>
      <c r="S738" s="274"/>
      <c r="T738" s="275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T738" s="276" t="s">
        <v>225</v>
      </c>
      <c r="AU738" s="276" t="s">
        <v>85</v>
      </c>
      <c r="AV738" s="14" t="s">
        <v>85</v>
      </c>
      <c r="AW738" s="14" t="s">
        <v>32</v>
      </c>
      <c r="AX738" s="14" t="s">
        <v>76</v>
      </c>
      <c r="AY738" s="276" t="s">
        <v>156</v>
      </c>
    </row>
    <row r="739" spans="1:51" s="13" customFormat="1" ht="12">
      <c r="A739" s="13"/>
      <c r="B739" s="255"/>
      <c r="C739" s="256"/>
      <c r="D739" s="257" t="s">
        <v>225</v>
      </c>
      <c r="E739" s="258" t="s">
        <v>1</v>
      </c>
      <c r="F739" s="259" t="s">
        <v>298</v>
      </c>
      <c r="G739" s="256"/>
      <c r="H739" s="258" t="s">
        <v>1</v>
      </c>
      <c r="I739" s="260"/>
      <c r="J739" s="256"/>
      <c r="K739" s="256"/>
      <c r="L739" s="261"/>
      <c r="M739" s="262"/>
      <c r="N739" s="263"/>
      <c r="O739" s="263"/>
      <c r="P739" s="263"/>
      <c r="Q739" s="263"/>
      <c r="R739" s="263"/>
      <c r="S739" s="263"/>
      <c r="T739" s="264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T739" s="265" t="s">
        <v>225</v>
      </c>
      <c r="AU739" s="265" t="s">
        <v>85</v>
      </c>
      <c r="AV739" s="13" t="s">
        <v>83</v>
      </c>
      <c r="AW739" s="13" t="s">
        <v>32</v>
      </c>
      <c r="AX739" s="13" t="s">
        <v>76</v>
      </c>
      <c r="AY739" s="265" t="s">
        <v>156</v>
      </c>
    </row>
    <row r="740" spans="1:51" s="14" customFormat="1" ht="12">
      <c r="A740" s="14"/>
      <c r="B740" s="266"/>
      <c r="C740" s="267"/>
      <c r="D740" s="257" t="s">
        <v>225</v>
      </c>
      <c r="E740" s="268" t="s">
        <v>1</v>
      </c>
      <c r="F740" s="269" t="s">
        <v>1393</v>
      </c>
      <c r="G740" s="267"/>
      <c r="H740" s="270">
        <v>9.494</v>
      </c>
      <c r="I740" s="271"/>
      <c r="J740" s="267"/>
      <c r="K740" s="267"/>
      <c r="L740" s="272"/>
      <c r="M740" s="273"/>
      <c r="N740" s="274"/>
      <c r="O740" s="274"/>
      <c r="P740" s="274"/>
      <c r="Q740" s="274"/>
      <c r="R740" s="274"/>
      <c r="S740" s="274"/>
      <c r="T740" s="275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T740" s="276" t="s">
        <v>225</v>
      </c>
      <c r="AU740" s="276" t="s">
        <v>85</v>
      </c>
      <c r="AV740" s="14" t="s">
        <v>85</v>
      </c>
      <c r="AW740" s="14" t="s">
        <v>32</v>
      </c>
      <c r="AX740" s="14" t="s">
        <v>76</v>
      </c>
      <c r="AY740" s="276" t="s">
        <v>156</v>
      </c>
    </row>
    <row r="741" spans="1:51" s="14" customFormat="1" ht="12">
      <c r="A741" s="14"/>
      <c r="B741" s="266"/>
      <c r="C741" s="267"/>
      <c r="D741" s="257" t="s">
        <v>225</v>
      </c>
      <c r="E741" s="268" t="s">
        <v>1</v>
      </c>
      <c r="F741" s="269" t="s">
        <v>1391</v>
      </c>
      <c r="G741" s="267"/>
      <c r="H741" s="270">
        <v>-1.212</v>
      </c>
      <c r="I741" s="271"/>
      <c r="J741" s="267"/>
      <c r="K741" s="267"/>
      <c r="L741" s="272"/>
      <c r="M741" s="273"/>
      <c r="N741" s="274"/>
      <c r="O741" s="274"/>
      <c r="P741" s="274"/>
      <c r="Q741" s="274"/>
      <c r="R741" s="274"/>
      <c r="S741" s="274"/>
      <c r="T741" s="275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T741" s="276" t="s">
        <v>225</v>
      </c>
      <c r="AU741" s="276" t="s">
        <v>85</v>
      </c>
      <c r="AV741" s="14" t="s">
        <v>85</v>
      </c>
      <c r="AW741" s="14" t="s">
        <v>32</v>
      </c>
      <c r="AX741" s="14" t="s">
        <v>76</v>
      </c>
      <c r="AY741" s="276" t="s">
        <v>156</v>
      </c>
    </row>
    <row r="742" spans="1:51" s="13" customFormat="1" ht="12">
      <c r="A742" s="13"/>
      <c r="B742" s="255"/>
      <c r="C742" s="256"/>
      <c r="D742" s="257" t="s">
        <v>225</v>
      </c>
      <c r="E742" s="258" t="s">
        <v>1</v>
      </c>
      <c r="F742" s="259" t="s">
        <v>302</v>
      </c>
      <c r="G742" s="256"/>
      <c r="H742" s="258" t="s">
        <v>1</v>
      </c>
      <c r="I742" s="260"/>
      <c r="J742" s="256"/>
      <c r="K742" s="256"/>
      <c r="L742" s="261"/>
      <c r="M742" s="262"/>
      <c r="N742" s="263"/>
      <c r="O742" s="263"/>
      <c r="P742" s="263"/>
      <c r="Q742" s="263"/>
      <c r="R742" s="263"/>
      <c r="S742" s="263"/>
      <c r="T742" s="264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T742" s="265" t="s">
        <v>225</v>
      </c>
      <c r="AU742" s="265" t="s">
        <v>85</v>
      </c>
      <c r="AV742" s="13" t="s">
        <v>83</v>
      </c>
      <c r="AW742" s="13" t="s">
        <v>32</v>
      </c>
      <c r="AX742" s="13" t="s">
        <v>76</v>
      </c>
      <c r="AY742" s="265" t="s">
        <v>156</v>
      </c>
    </row>
    <row r="743" spans="1:51" s="14" customFormat="1" ht="12">
      <c r="A743" s="14"/>
      <c r="B743" s="266"/>
      <c r="C743" s="267"/>
      <c r="D743" s="257" t="s">
        <v>225</v>
      </c>
      <c r="E743" s="268" t="s">
        <v>1</v>
      </c>
      <c r="F743" s="269" t="s">
        <v>1394</v>
      </c>
      <c r="G743" s="267"/>
      <c r="H743" s="270">
        <v>17.328</v>
      </c>
      <c r="I743" s="271"/>
      <c r="J743" s="267"/>
      <c r="K743" s="267"/>
      <c r="L743" s="272"/>
      <c r="M743" s="273"/>
      <c r="N743" s="274"/>
      <c r="O743" s="274"/>
      <c r="P743" s="274"/>
      <c r="Q743" s="274"/>
      <c r="R743" s="274"/>
      <c r="S743" s="274"/>
      <c r="T743" s="275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T743" s="276" t="s">
        <v>225</v>
      </c>
      <c r="AU743" s="276" t="s">
        <v>85</v>
      </c>
      <c r="AV743" s="14" t="s">
        <v>85</v>
      </c>
      <c r="AW743" s="14" t="s">
        <v>32</v>
      </c>
      <c r="AX743" s="14" t="s">
        <v>76</v>
      </c>
      <c r="AY743" s="276" t="s">
        <v>156</v>
      </c>
    </row>
    <row r="744" spans="1:51" s="14" customFormat="1" ht="12">
      <c r="A744" s="14"/>
      <c r="B744" s="266"/>
      <c r="C744" s="267"/>
      <c r="D744" s="257" t="s">
        <v>225</v>
      </c>
      <c r="E744" s="268" t="s">
        <v>1</v>
      </c>
      <c r="F744" s="269" t="s">
        <v>401</v>
      </c>
      <c r="G744" s="267"/>
      <c r="H744" s="270">
        <v>-1.2</v>
      </c>
      <c r="I744" s="271"/>
      <c r="J744" s="267"/>
      <c r="K744" s="267"/>
      <c r="L744" s="272"/>
      <c r="M744" s="273"/>
      <c r="N744" s="274"/>
      <c r="O744" s="274"/>
      <c r="P744" s="274"/>
      <c r="Q744" s="274"/>
      <c r="R744" s="274"/>
      <c r="S744" s="274"/>
      <c r="T744" s="275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T744" s="276" t="s">
        <v>225</v>
      </c>
      <c r="AU744" s="276" t="s">
        <v>85</v>
      </c>
      <c r="AV744" s="14" t="s">
        <v>85</v>
      </c>
      <c r="AW744" s="14" t="s">
        <v>32</v>
      </c>
      <c r="AX744" s="14" t="s">
        <v>76</v>
      </c>
      <c r="AY744" s="276" t="s">
        <v>156</v>
      </c>
    </row>
    <row r="745" spans="1:51" s="13" customFormat="1" ht="12">
      <c r="A745" s="13"/>
      <c r="B745" s="255"/>
      <c r="C745" s="256"/>
      <c r="D745" s="257" t="s">
        <v>225</v>
      </c>
      <c r="E745" s="258" t="s">
        <v>1</v>
      </c>
      <c r="F745" s="259" t="s">
        <v>304</v>
      </c>
      <c r="G745" s="256"/>
      <c r="H745" s="258" t="s">
        <v>1</v>
      </c>
      <c r="I745" s="260"/>
      <c r="J745" s="256"/>
      <c r="K745" s="256"/>
      <c r="L745" s="261"/>
      <c r="M745" s="262"/>
      <c r="N745" s="263"/>
      <c r="O745" s="263"/>
      <c r="P745" s="263"/>
      <c r="Q745" s="263"/>
      <c r="R745" s="263"/>
      <c r="S745" s="263"/>
      <c r="T745" s="264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T745" s="265" t="s">
        <v>225</v>
      </c>
      <c r="AU745" s="265" t="s">
        <v>85</v>
      </c>
      <c r="AV745" s="13" t="s">
        <v>83</v>
      </c>
      <c r="AW745" s="13" t="s">
        <v>32</v>
      </c>
      <c r="AX745" s="13" t="s">
        <v>76</v>
      </c>
      <c r="AY745" s="265" t="s">
        <v>156</v>
      </c>
    </row>
    <row r="746" spans="1:51" s="14" customFormat="1" ht="12">
      <c r="A746" s="14"/>
      <c r="B746" s="266"/>
      <c r="C746" s="267"/>
      <c r="D746" s="257" t="s">
        <v>225</v>
      </c>
      <c r="E746" s="268" t="s">
        <v>1</v>
      </c>
      <c r="F746" s="269" t="s">
        <v>380</v>
      </c>
      <c r="G746" s="267"/>
      <c r="H746" s="270">
        <v>12</v>
      </c>
      <c r="I746" s="271"/>
      <c r="J746" s="267"/>
      <c r="K746" s="267"/>
      <c r="L746" s="272"/>
      <c r="M746" s="273"/>
      <c r="N746" s="274"/>
      <c r="O746" s="274"/>
      <c r="P746" s="274"/>
      <c r="Q746" s="274"/>
      <c r="R746" s="274"/>
      <c r="S746" s="274"/>
      <c r="T746" s="275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T746" s="276" t="s">
        <v>225</v>
      </c>
      <c r="AU746" s="276" t="s">
        <v>85</v>
      </c>
      <c r="AV746" s="14" t="s">
        <v>85</v>
      </c>
      <c r="AW746" s="14" t="s">
        <v>32</v>
      </c>
      <c r="AX746" s="14" t="s">
        <v>76</v>
      </c>
      <c r="AY746" s="276" t="s">
        <v>156</v>
      </c>
    </row>
    <row r="747" spans="1:51" s="14" customFormat="1" ht="12">
      <c r="A747" s="14"/>
      <c r="B747" s="266"/>
      <c r="C747" s="267"/>
      <c r="D747" s="257" t="s">
        <v>225</v>
      </c>
      <c r="E747" s="268" t="s">
        <v>1</v>
      </c>
      <c r="F747" s="269" t="s">
        <v>401</v>
      </c>
      <c r="G747" s="267"/>
      <c r="H747" s="270">
        <v>-1.2</v>
      </c>
      <c r="I747" s="271"/>
      <c r="J747" s="267"/>
      <c r="K747" s="267"/>
      <c r="L747" s="272"/>
      <c r="M747" s="273"/>
      <c r="N747" s="274"/>
      <c r="O747" s="274"/>
      <c r="P747" s="274"/>
      <c r="Q747" s="274"/>
      <c r="R747" s="274"/>
      <c r="S747" s="274"/>
      <c r="T747" s="275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T747" s="276" t="s">
        <v>225</v>
      </c>
      <c r="AU747" s="276" t="s">
        <v>85</v>
      </c>
      <c r="AV747" s="14" t="s">
        <v>85</v>
      </c>
      <c r="AW747" s="14" t="s">
        <v>32</v>
      </c>
      <c r="AX747" s="14" t="s">
        <v>76</v>
      </c>
      <c r="AY747" s="276" t="s">
        <v>156</v>
      </c>
    </row>
    <row r="748" spans="1:51" s="15" customFormat="1" ht="12">
      <c r="A748" s="15"/>
      <c r="B748" s="277"/>
      <c r="C748" s="278"/>
      <c r="D748" s="257" t="s">
        <v>225</v>
      </c>
      <c r="E748" s="279" t="s">
        <v>1</v>
      </c>
      <c r="F748" s="280" t="s">
        <v>228</v>
      </c>
      <c r="G748" s="278"/>
      <c r="H748" s="281">
        <v>215.71000000000006</v>
      </c>
      <c r="I748" s="282"/>
      <c r="J748" s="278"/>
      <c r="K748" s="278"/>
      <c r="L748" s="283"/>
      <c r="M748" s="284"/>
      <c r="N748" s="285"/>
      <c r="O748" s="285"/>
      <c r="P748" s="285"/>
      <c r="Q748" s="285"/>
      <c r="R748" s="285"/>
      <c r="S748" s="285"/>
      <c r="T748" s="286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T748" s="287" t="s">
        <v>225</v>
      </c>
      <c r="AU748" s="287" t="s">
        <v>85</v>
      </c>
      <c r="AV748" s="15" t="s">
        <v>173</v>
      </c>
      <c r="AW748" s="15" t="s">
        <v>32</v>
      </c>
      <c r="AX748" s="15" t="s">
        <v>83</v>
      </c>
      <c r="AY748" s="287" t="s">
        <v>156</v>
      </c>
    </row>
    <row r="749" spans="1:65" s="2" customFormat="1" ht="24.15" customHeight="1">
      <c r="A749" s="39"/>
      <c r="B749" s="40"/>
      <c r="C749" s="227" t="s">
        <v>1395</v>
      </c>
      <c r="D749" s="227" t="s">
        <v>159</v>
      </c>
      <c r="E749" s="228" t="s">
        <v>1396</v>
      </c>
      <c r="F749" s="229" t="s">
        <v>1397</v>
      </c>
      <c r="G749" s="230" t="s">
        <v>237</v>
      </c>
      <c r="H749" s="231">
        <v>143.79</v>
      </c>
      <c r="I749" s="232"/>
      <c r="J749" s="233">
        <f>ROUND(I749*H749,2)</f>
        <v>0</v>
      </c>
      <c r="K749" s="229" t="s">
        <v>218</v>
      </c>
      <c r="L749" s="45"/>
      <c r="M749" s="234" t="s">
        <v>1</v>
      </c>
      <c r="N749" s="235" t="s">
        <v>41</v>
      </c>
      <c r="O749" s="92"/>
      <c r="P749" s="236">
        <f>O749*H749</f>
        <v>0</v>
      </c>
      <c r="Q749" s="236">
        <v>0.0015</v>
      </c>
      <c r="R749" s="236">
        <f>Q749*H749</f>
        <v>0.215685</v>
      </c>
      <c r="S749" s="236">
        <v>0</v>
      </c>
      <c r="T749" s="237">
        <f>S749*H749</f>
        <v>0</v>
      </c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E749" s="39"/>
      <c r="AR749" s="238" t="s">
        <v>335</v>
      </c>
      <c r="AT749" s="238" t="s">
        <v>159</v>
      </c>
      <c r="AU749" s="238" t="s">
        <v>85</v>
      </c>
      <c r="AY749" s="18" t="s">
        <v>156</v>
      </c>
      <c r="BE749" s="239">
        <f>IF(N749="základní",J749,0)</f>
        <v>0</v>
      </c>
      <c r="BF749" s="239">
        <f>IF(N749="snížená",J749,0)</f>
        <v>0</v>
      </c>
      <c r="BG749" s="239">
        <f>IF(N749="zákl. přenesená",J749,0)</f>
        <v>0</v>
      </c>
      <c r="BH749" s="239">
        <f>IF(N749="sníž. přenesená",J749,0)</f>
        <v>0</v>
      </c>
      <c r="BI749" s="239">
        <f>IF(N749="nulová",J749,0)</f>
        <v>0</v>
      </c>
      <c r="BJ749" s="18" t="s">
        <v>83</v>
      </c>
      <c r="BK749" s="239">
        <f>ROUND(I749*H749,2)</f>
        <v>0</v>
      </c>
      <c r="BL749" s="18" t="s">
        <v>335</v>
      </c>
      <c r="BM749" s="238" t="s">
        <v>1398</v>
      </c>
    </row>
    <row r="750" spans="1:51" s="13" customFormat="1" ht="12">
      <c r="A750" s="13"/>
      <c r="B750" s="255"/>
      <c r="C750" s="256"/>
      <c r="D750" s="257" t="s">
        <v>225</v>
      </c>
      <c r="E750" s="258" t="s">
        <v>1</v>
      </c>
      <c r="F750" s="259" t="s">
        <v>361</v>
      </c>
      <c r="G750" s="256"/>
      <c r="H750" s="258" t="s">
        <v>1</v>
      </c>
      <c r="I750" s="260"/>
      <c r="J750" s="256"/>
      <c r="K750" s="256"/>
      <c r="L750" s="261"/>
      <c r="M750" s="262"/>
      <c r="N750" s="263"/>
      <c r="O750" s="263"/>
      <c r="P750" s="263"/>
      <c r="Q750" s="263"/>
      <c r="R750" s="263"/>
      <c r="S750" s="263"/>
      <c r="T750" s="264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T750" s="265" t="s">
        <v>225</v>
      </c>
      <c r="AU750" s="265" t="s">
        <v>85</v>
      </c>
      <c r="AV750" s="13" t="s">
        <v>83</v>
      </c>
      <c r="AW750" s="13" t="s">
        <v>32</v>
      </c>
      <c r="AX750" s="13" t="s">
        <v>76</v>
      </c>
      <c r="AY750" s="265" t="s">
        <v>156</v>
      </c>
    </row>
    <row r="751" spans="1:51" s="14" customFormat="1" ht="12">
      <c r="A751" s="14"/>
      <c r="B751" s="266"/>
      <c r="C751" s="267"/>
      <c r="D751" s="257" t="s">
        <v>225</v>
      </c>
      <c r="E751" s="268" t="s">
        <v>1</v>
      </c>
      <c r="F751" s="269" t="s">
        <v>1399</v>
      </c>
      <c r="G751" s="267"/>
      <c r="H751" s="270">
        <v>2.3</v>
      </c>
      <c r="I751" s="271"/>
      <c r="J751" s="267"/>
      <c r="K751" s="267"/>
      <c r="L751" s="272"/>
      <c r="M751" s="273"/>
      <c r="N751" s="274"/>
      <c r="O751" s="274"/>
      <c r="P751" s="274"/>
      <c r="Q751" s="274"/>
      <c r="R751" s="274"/>
      <c r="S751" s="274"/>
      <c r="T751" s="275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T751" s="276" t="s">
        <v>225</v>
      </c>
      <c r="AU751" s="276" t="s">
        <v>85</v>
      </c>
      <c r="AV751" s="14" t="s">
        <v>85</v>
      </c>
      <c r="AW751" s="14" t="s">
        <v>32</v>
      </c>
      <c r="AX751" s="14" t="s">
        <v>76</v>
      </c>
      <c r="AY751" s="276" t="s">
        <v>156</v>
      </c>
    </row>
    <row r="752" spans="1:51" s="13" customFormat="1" ht="12">
      <c r="A752" s="13"/>
      <c r="B752" s="255"/>
      <c r="C752" s="256"/>
      <c r="D752" s="257" t="s">
        <v>225</v>
      </c>
      <c r="E752" s="258" t="s">
        <v>1</v>
      </c>
      <c r="F752" s="259" t="s">
        <v>282</v>
      </c>
      <c r="G752" s="256"/>
      <c r="H752" s="258" t="s">
        <v>1</v>
      </c>
      <c r="I752" s="260"/>
      <c r="J752" s="256"/>
      <c r="K752" s="256"/>
      <c r="L752" s="261"/>
      <c r="M752" s="262"/>
      <c r="N752" s="263"/>
      <c r="O752" s="263"/>
      <c r="P752" s="263"/>
      <c r="Q752" s="263"/>
      <c r="R752" s="263"/>
      <c r="S752" s="263"/>
      <c r="T752" s="264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T752" s="265" t="s">
        <v>225</v>
      </c>
      <c r="AU752" s="265" t="s">
        <v>85</v>
      </c>
      <c r="AV752" s="13" t="s">
        <v>83</v>
      </c>
      <c r="AW752" s="13" t="s">
        <v>32</v>
      </c>
      <c r="AX752" s="13" t="s">
        <v>76</v>
      </c>
      <c r="AY752" s="265" t="s">
        <v>156</v>
      </c>
    </row>
    <row r="753" spans="1:51" s="14" customFormat="1" ht="12">
      <c r="A753" s="14"/>
      <c r="B753" s="266"/>
      <c r="C753" s="267"/>
      <c r="D753" s="257" t="s">
        <v>225</v>
      </c>
      <c r="E753" s="268" t="s">
        <v>1</v>
      </c>
      <c r="F753" s="269" t="s">
        <v>1384</v>
      </c>
      <c r="G753" s="267"/>
      <c r="H753" s="270">
        <v>59.59</v>
      </c>
      <c r="I753" s="271"/>
      <c r="J753" s="267"/>
      <c r="K753" s="267"/>
      <c r="L753" s="272"/>
      <c r="M753" s="273"/>
      <c r="N753" s="274"/>
      <c r="O753" s="274"/>
      <c r="P753" s="274"/>
      <c r="Q753" s="274"/>
      <c r="R753" s="274"/>
      <c r="S753" s="274"/>
      <c r="T753" s="275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T753" s="276" t="s">
        <v>225</v>
      </c>
      <c r="AU753" s="276" t="s">
        <v>85</v>
      </c>
      <c r="AV753" s="14" t="s">
        <v>85</v>
      </c>
      <c r="AW753" s="14" t="s">
        <v>32</v>
      </c>
      <c r="AX753" s="14" t="s">
        <v>76</v>
      </c>
      <c r="AY753" s="276" t="s">
        <v>156</v>
      </c>
    </row>
    <row r="754" spans="1:51" s="14" customFormat="1" ht="12">
      <c r="A754" s="14"/>
      <c r="B754" s="266"/>
      <c r="C754" s="267"/>
      <c r="D754" s="257" t="s">
        <v>225</v>
      </c>
      <c r="E754" s="268" t="s">
        <v>1</v>
      </c>
      <c r="F754" s="269" t="s">
        <v>1385</v>
      </c>
      <c r="G754" s="267"/>
      <c r="H754" s="270">
        <v>-3.232</v>
      </c>
      <c r="I754" s="271"/>
      <c r="J754" s="267"/>
      <c r="K754" s="267"/>
      <c r="L754" s="272"/>
      <c r="M754" s="273"/>
      <c r="N754" s="274"/>
      <c r="O754" s="274"/>
      <c r="P754" s="274"/>
      <c r="Q754" s="274"/>
      <c r="R754" s="274"/>
      <c r="S754" s="274"/>
      <c r="T754" s="275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T754" s="276" t="s">
        <v>225</v>
      </c>
      <c r="AU754" s="276" t="s">
        <v>85</v>
      </c>
      <c r="AV754" s="14" t="s">
        <v>85</v>
      </c>
      <c r="AW754" s="14" t="s">
        <v>32</v>
      </c>
      <c r="AX754" s="14" t="s">
        <v>76</v>
      </c>
      <c r="AY754" s="276" t="s">
        <v>156</v>
      </c>
    </row>
    <row r="755" spans="1:51" s="13" customFormat="1" ht="12">
      <c r="A755" s="13"/>
      <c r="B755" s="255"/>
      <c r="C755" s="256"/>
      <c r="D755" s="257" t="s">
        <v>225</v>
      </c>
      <c r="E755" s="258" t="s">
        <v>1</v>
      </c>
      <c r="F755" s="259" t="s">
        <v>284</v>
      </c>
      <c r="G755" s="256"/>
      <c r="H755" s="258" t="s">
        <v>1</v>
      </c>
      <c r="I755" s="260"/>
      <c r="J755" s="256"/>
      <c r="K755" s="256"/>
      <c r="L755" s="261"/>
      <c r="M755" s="262"/>
      <c r="N755" s="263"/>
      <c r="O755" s="263"/>
      <c r="P755" s="263"/>
      <c r="Q755" s="263"/>
      <c r="R755" s="263"/>
      <c r="S755" s="263"/>
      <c r="T755" s="264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T755" s="265" t="s">
        <v>225</v>
      </c>
      <c r="AU755" s="265" t="s">
        <v>85</v>
      </c>
      <c r="AV755" s="13" t="s">
        <v>83</v>
      </c>
      <c r="AW755" s="13" t="s">
        <v>32</v>
      </c>
      <c r="AX755" s="13" t="s">
        <v>76</v>
      </c>
      <c r="AY755" s="265" t="s">
        <v>156</v>
      </c>
    </row>
    <row r="756" spans="1:51" s="14" customFormat="1" ht="12">
      <c r="A756" s="14"/>
      <c r="B756" s="266"/>
      <c r="C756" s="267"/>
      <c r="D756" s="257" t="s">
        <v>225</v>
      </c>
      <c r="E756" s="268" t="s">
        <v>1</v>
      </c>
      <c r="F756" s="269" t="s">
        <v>1386</v>
      </c>
      <c r="G756" s="267"/>
      <c r="H756" s="270">
        <v>25.29</v>
      </c>
      <c r="I756" s="271"/>
      <c r="J756" s="267"/>
      <c r="K756" s="267"/>
      <c r="L756" s="272"/>
      <c r="M756" s="273"/>
      <c r="N756" s="274"/>
      <c r="O756" s="274"/>
      <c r="P756" s="274"/>
      <c r="Q756" s="274"/>
      <c r="R756" s="274"/>
      <c r="S756" s="274"/>
      <c r="T756" s="275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T756" s="276" t="s">
        <v>225</v>
      </c>
      <c r="AU756" s="276" t="s">
        <v>85</v>
      </c>
      <c r="AV756" s="14" t="s">
        <v>85</v>
      </c>
      <c r="AW756" s="14" t="s">
        <v>32</v>
      </c>
      <c r="AX756" s="14" t="s">
        <v>76</v>
      </c>
      <c r="AY756" s="276" t="s">
        <v>156</v>
      </c>
    </row>
    <row r="757" spans="1:51" s="14" customFormat="1" ht="12">
      <c r="A757" s="14"/>
      <c r="B757" s="266"/>
      <c r="C757" s="267"/>
      <c r="D757" s="257" t="s">
        <v>225</v>
      </c>
      <c r="E757" s="268" t="s">
        <v>1</v>
      </c>
      <c r="F757" s="269" t="s">
        <v>1387</v>
      </c>
      <c r="G757" s="267"/>
      <c r="H757" s="270">
        <v>-1.616</v>
      </c>
      <c r="I757" s="271"/>
      <c r="J757" s="267"/>
      <c r="K757" s="267"/>
      <c r="L757" s="272"/>
      <c r="M757" s="273"/>
      <c r="N757" s="274"/>
      <c r="O757" s="274"/>
      <c r="P757" s="274"/>
      <c r="Q757" s="274"/>
      <c r="R757" s="274"/>
      <c r="S757" s="274"/>
      <c r="T757" s="275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T757" s="276" t="s">
        <v>225</v>
      </c>
      <c r="AU757" s="276" t="s">
        <v>85</v>
      </c>
      <c r="AV757" s="14" t="s">
        <v>85</v>
      </c>
      <c r="AW757" s="14" t="s">
        <v>32</v>
      </c>
      <c r="AX757" s="14" t="s">
        <v>76</v>
      </c>
      <c r="AY757" s="276" t="s">
        <v>156</v>
      </c>
    </row>
    <row r="758" spans="1:51" s="14" customFormat="1" ht="12">
      <c r="A758" s="14"/>
      <c r="B758" s="266"/>
      <c r="C758" s="267"/>
      <c r="D758" s="257" t="s">
        <v>225</v>
      </c>
      <c r="E758" s="268" t="s">
        <v>1</v>
      </c>
      <c r="F758" s="269" t="s">
        <v>1388</v>
      </c>
      <c r="G758" s="267"/>
      <c r="H758" s="270">
        <v>-0.202</v>
      </c>
      <c r="I758" s="271"/>
      <c r="J758" s="267"/>
      <c r="K758" s="267"/>
      <c r="L758" s="272"/>
      <c r="M758" s="273"/>
      <c r="N758" s="274"/>
      <c r="O758" s="274"/>
      <c r="P758" s="274"/>
      <c r="Q758" s="274"/>
      <c r="R758" s="274"/>
      <c r="S758" s="274"/>
      <c r="T758" s="275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T758" s="276" t="s">
        <v>225</v>
      </c>
      <c r="AU758" s="276" t="s">
        <v>85</v>
      </c>
      <c r="AV758" s="14" t="s">
        <v>85</v>
      </c>
      <c r="AW758" s="14" t="s">
        <v>32</v>
      </c>
      <c r="AX758" s="14" t="s">
        <v>76</v>
      </c>
      <c r="AY758" s="276" t="s">
        <v>156</v>
      </c>
    </row>
    <row r="759" spans="1:51" s="13" customFormat="1" ht="12">
      <c r="A759" s="13"/>
      <c r="B759" s="255"/>
      <c r="C759" s="256"/>
      <c r="D759" s="257" t="s">
        <v>225</v>
      </c>
      <c r="E759" s="258" t="s">
        <v>1</v>
      </c>
      <c r="F759" s="259" t="s">
        <v>290</v>
      </c>
      <c r="G759" s="256"/>
      <c r="H759" s="258" t="s">
        <v>1</v>
      </c>
      <c r="I759" s="260"/>
      <c r="J759" s="256"/>
      <c r="K759" s="256"/>
      <c r="L759" s="261"/>
      <c r="M759" s="262"/>
      <c r="N759" s="263"/>
      <c r="O759" s="263"/>
      <c r="P759" s="263"/>
      <c r="Q759" s="263"/>
      <c r="R759" s="263"/>
      <c r="S759" s="263"/>
      <c r="T759" s="264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T759" s="265" t="s">
        <v>225</v>
      </c>
      <c r="AU759" s="265" t="s">
        <v>85</v>
      </c>
      <c r="AV759" s="13" t="s">
        <v>83</v>
      </c>
      <c r="AW759" s="13" t="s">
        <v>32</v>
      </c>
      <c r="AX759" s="13" t="s">
        <v>76</v>
      </c>
      <c r="AY759" s="265" t="s">
        <v>156</v>
      </c>
    </row>
    <row r="760" spans="1:51" s="14" customFormat="1" ht="12">
      <c r="A760" s="14"/>
      <c r="B760" s="266"/>
      <c r="C760" s="267"/>
      <c r="D760" s="257" t="s">
        <v>225</v>
      </c>
      <c r="E760" s="268" t="s">
        <v>1</v>
      </c>
      <c r="F760" s="269" t="s">
        <v>1389</v>
      </c>
      <c r="G760" s="267"/>
      <c r="H760" s="270">
        <v>16.464</v>
      </c>
      <c r="I760" s="271"/>
      <c r="J760" s="267"/>
      <c r="K760" s="267"/>
      <c r="L760" s="272"/>
      <c r="M760" s="273"/>
      <c r="N760" s="274"/>
      <c r="O760" s="274"/>
      <c r="P760" s="274"/>
      <c r="Q760" s="274"/>
      <c r="R760" s="274"/>
      <c r="S760" s="274"/>
      <c r="T760" s="275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T760" s="276" t="s">
        <v>225</v>
      </c>
      <c r="AU760" s="276" t="s">
        <v>85</v>
      </c>
      <c r="AV760" s="14" t="s">
        <v>85</v>
      </c>
      <c r="AW760" s="14" t="s">
        <v>32</v>
      </c>
      <c r="AX760" s="14" t="s">
        <v>76</v>
      </c>
      <c r="AY760" s="276" t="s">
        <v>156</v>
      </c>
    </row>
    <row r="761" spans="1:51" s="14" customFormat="1" ht="12">
      <c r="A761" s="14"/>
      <c r="B761" s="266"/>
      <c r="C761" s="267"/>
      <c r="D761" s="257" t="s">
        <v>225</v>
      </c>
      <c r="E761" s="268" t="s">
        <v>1</v>
      </c>
      <c r="F761" s="269" t="s">
        <v>401</v>
      </c>
      <c r="G761" s="267"/>
      <c r="H761" s="270">
        <v>-1.2</v>
      </c>
      <c r="I761" s="271"/>
      <c r="J761" s="267"/>
      <c r="K761" s="267"/>
      <c r="L761" s="272"/>
      <c r="M761" s="273"/>
      <c r="N761" s="274"/>
      <c r="O761" s="274"/>
      <c r="P761" s="274"/>
      <c r="Q761" s="274"/>
      <c r="R761" s="274"/>
      <c r="S761" s="274"/>
      <c r="T761" s="275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T761" s="276" t="s">
        <v>225</v>
      </c>
      <c r="AU761" s="276" t="s">
        <v>85</v>
      </c>
      <c r="AV761" s="14" t="s">
        <v>85</v>
      </c>
      <c r="AW761" s="14" t="s">
        <v>32</v>
      </c>
      <c r="AX761" s="14" t="s">
        <v>76</v>
      </c>
      <c r="AY761" s="276" t="s">
        <v>156</v>
      </c>
    </row>
    <row r="762" spans="1:51" s="13" customFormat="1" ht="12">
      <c r="A762" s="13"/>
      <c r="B762" s="255"/>
      <c r="C762" s="256"/>
      <c r="D762" s="257" t="s">
        <v>225</v>
      </c>
      <c r="E762" s="258" t="s">
        <v>1</v>
      </c>
      <c r="F762" s="259" t="s">
        <v>296</v>
      </c>
      <c r="G762" s="256"/>
      <c r="H762" s="258" t="s">
        <v>1</v>
      </c>
      <c r="I762" s="260"/>
      <c r="J762" s="256"/>
      <c r="K762" s="256"/>
      <c r="L762" s="261"/>
      <c r="M762" s="262"/>
      <c r="N762" s="263"/>
      <c r="O762" s="263"/>
      <c r="P762" s="263"/>
      <c r="Q762" s="263"/>
      <c r="R762" s="263"/>
      <c r="S762" s="263"/>
      <c r="T762" s="264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T762" s="265" t="s">
        <v>225</v>
      </c>
      <c r="AU762" s="265" t="s">
        <v>85</v>
      </c>
      <c r="AV762" s="13" t="s">
        <v>83</v>
      </c>
      <c r="AW762" s="13" t="s">
        <v>32</v>
      </c>
      <c r="AX762" s="13" t="s">
        <v>76</v>
      </c>
      <c r="AY762" s="265" t="s">
        <v>156</v>
      </c>
    </row>
    <row r="763" spans="1:51" s="14" customFormat="1" ht="12">
      <c r="A763" s="14"/>
      <c r="B763" s="266"/>
      <c r="C763" s="267"/>
      <c r="D763" s="257" t="s">
        <v>225</v>
      </c>
      <c r="E763" s="268" t="s">
        <v>1</v>
      </c>
      <c r="F763" s="269" t="s">
        <v>1390</v>
      </c>
      <c r="G763" s="267"/>
      <c r="H763" s="270">
        <v>12.12</v>
      </c>
      <c r="I763" s="271"/>
      <c r="J763" s="267"/>
      <c r="K763" s="267"/>
      <c r="L763" s="272"/>
      <c r="M763" s="273"/>
      <c r="N763" s="274"/>
      <c r="O763" s="274"/>
      <c r="P763" s="274"/>
      <c r="Q763" s="274"/>
      <c r="R763" s="274"/>
      <c r="S763" s="274"/>
      <c r="T763" s="275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T763" s="276" t="s">
        <v>225</v>
      </c>
      <c r="AU763" s="276" t="s">
        <v>85</v>
      </c>
      <c r="AV763" s="14" t="s">
        <v>85</v>
      </c>
      <c r="AW763" s="14" t="s">
        <v>32</v>
      </c>
      <c r="AX763" s="14" t="s">
        <v>76</v>
      </c>
      <c r="AY763" s="276" t="s">
        <v>156</v>
      </c>
    </row>
    <row r="764" spans="1:51" s="14" customFormat="1" ht="12">
      <c r="A764" s="14"/>
      <c r="B764" s="266"/>
      <c r="C764" s="267"/>
      <c r="D764" s="257" t="s">
        <v>225</v>
      </c>
      <c r="E764" s="268" t="s">
        <v>1</v>
      </c>
      <c r="F764" s="269" t="s">
        <v>1391</v>
      </c>
      <c r="G764" s="267"/>
      <c r="H764" s="270">
        <v>-1.212</v>
      </c>
      <c r="I764" s="271"/>
      <c r="J764" s="267"/>
      <c r="K764" s="267"/>
      <c r="L764" s="272"/>
      <c r="M764" s="273"/>
      <c r="N764" s="274"/>
      <c r="O764" s="274"/>
      <c r="P764" s="274"/>
      <c r="Q764" s="274"/>
      <c r="R764" s="274"/>
      <c r="S764" s="274"/>
      <c r="T764" s="275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T764" s="276" t="s">
        <v>225</v>
      </c>
      <c r="AU764" s="276" t="s">
        <v>85</v>
      </c>
      <c r="AV764" s="14" t="s">
        <v>85</v>
      </c>
      <c r="AW764" s="14" t="s">
        <v>32</v>
      </c>
      <c r="AX764" s="14" t="s">
        <v>76</v>
      </c>
      <c r="AY764" s="276" t="s">
        <v>156</v>
      </c>
    </row>
    <row r="765" spans="1:51" s="14" customFormat="1" ht="12">
      <c r="A765" s="14"/>
      <c r="B765" s="266"/>
      <c r="C765" s="267"/>
      <c r="D765" s="257" t="s">
        <v>225</v>
      </c>
      <c r="E765" s="268" t="s">
        <v>1</v>
      </c>
      <c r="F765" s="269" t="s">
        <v>1392</v>
      </c>
      <c r="G765" s="267"/>
      <c r="H765" s="270">
        <v>-0.202</v>
      </c>
      <c r="I765" s="271"/>
      <c r="J765" s="267"/>
      <c r="K765" s="267"/>
      <c r="L765" s="272"/>
      <c r="M765" s="273"/>
      <c r="N765" s="274"/>
      <c r="O765" s="274"/>
      <c r="P765" s="274"/>
      <c r="Q765" s="274"/>
      <c r="R765" s="274"/>
      <c r="S765" s="274"/>
      <c r="T765" s="275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T765" s="276" t="s">
        <v>225</v>
      </c>
      <c r="AU765" s="276" t="s">
        <v>85</v>
      </c>
      <c r="AV765" s="14" t="s">
        <v>85</v>
      </c>
      <c r="AW765" s="14" t="s">
        <v>32</v>
      </c>
      <c r="AX765" s="14" t="s">
        <v>76</v>
      </c>
      <c r="AY765" s="276" t="s">
        <v>156</v>
      </c>
    </row>
    <row r="766" spans="1:51" s="13" customFormat="1" ht="12">
      <c r="A766" s="13"/>
      <c r="B766" s="255"/>
      <c r="C766" s="256"/>
      <c r="D766" s="257" t="s">
        <v>225</v>
      </c>
      <c r="E766" s="258" t="s">
        <v>1</v>
      </c>
      <c r="F766" s="259" t="s">
        <v>298</v>
      </c>
      <c r="G766" s="256"/>
      <c r="H766" s="258" t="s">
        <v>1</v>
      </c>
      <c r="I766" s="260"/>
      <c r="J766" s="256"/>
      <c r="K766" s="256"/>
      <c r="L766" s="261"/>
      <c r="M766" s="262"/>
      <c r="N766" s="263"/>
      <c r="O766" s="263"/>
      <c r="P766" s="263"/>
      <c r="Q766" s="263"/>
      <c r="R766" s="263"/>
      <c r="S766" s="263"/>
      <c r="T766" s="264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T766" s="265" t="s">
        <v>225</v>
      </c>
      <c r="AU766" s="265" t="s">
        <v>85</v>
      </c>
      <c r="AV766" s="13" t="s">
        <v>83</v>
      </c>
      <c r="AW766" s="13" t="s">
        <v>32</v>
      </c>
      <c r="AX766" s="13" t="s">
        <v>76</v>
      </c>
      <c r="AY766" s="265" t="s">
        <v>156</v>
      </c>
    </row>
    <row r="767" spans="1:51" s="14" customFormat="1" ht="12">
      <c r="A767" s="14"/>
      <c r="B767" s="266"/>
      <c r="C767" s="267"/>
      <c r="D767" s="257" t="s">
        <v>225</v>
      </c>
      <c r="E767" s="268" t="s">
        <v>1</v>
      </c>
      <c r="F767" s="269" t="s">
        <v>1393</v>
      </c>
      <c r="G767" s="267"/>
      <c r="H767" s="270">
        <v>9.494</v>
      </c>
      <c r="I767" s="271"/>
      <c r="J767" s="267"/>
      <c r="K767" s="267"/>
      <c r="L767" s="272"/>
      <c r="M767" s="273"/>
      <c r="N767" s="274"/>
      <c r="O767" s="274"/>
      <c r="P767" s="274"/>
      <c r="Q767" s="274"/>
      <c r="R767" s="274"/>
      <c r="S767" s="274"/>
      <c r="T767" s="275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T767" s="276" t="s">
        <v>225</v>
      </c>
      <c r="AU767" s="276" t="s">
        <v>85</v>
      </c>
      <c r="AV767" s="14" t="s">
        <v>85</v>
      </c>
      <c r="AW767" s="14" t="s">
        <v>32</v>
      </c>
      <c r="AX767" s="14" t="s">
        <v>76</v>
      </c>
      <c r="AY767" s="276" t="s">
        <v>156</v>
      </c>
    </row>
    <row r="768" spans="1:51" s="14" customFormat="1" ht="12">
      <c r="A768" s="14"/>
      <c r="B768" s="266"/>
      <c r="C768" s="267"/>
      <c r="D768" s="257" t="s">
        <v>225</v>
      </c>
      <c r="E768" s="268" t="s">
        <v>1</v>
      </c>
      <c r="F768" s="269" t="s">
        <v>1391</v>
      </c>
      <c r="G768" s="267"/>
      <c r="H768" s="270">
        <v>-1.212</v>
      </c>
      <c r="I768" s="271"/>
      <c r="J768" s="267"/>
      <c r="K768" s="267"/>
      <c r="L768" s="272"/>
      <c r="M768" s="273"/>
      <c r="N768" s="274"/>
      <c r="O768" s="274"/>
      <c r="P768" s="274"/>
      <c r="Q768" s="274"/>
      <c r="R768" s="274"/>
      <c r="S768" s="274"/>
      <c r="T768" s="275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T768" s="276" t="s">
        <v>225</v>
      </c>
      <c r="AU768" s="276" t="s">
        <v>85</v>
      </c>
      <c r="AV768" s="14" t="s">
        <v>85</v>
      </c>
      <c r="AW768" s="14" t="s">
        <v>32</v>
      </c>
      <c r="AX768" s="14" t="s">
        <v>76</v>
      </c>
      <c r="AY768" s="276" t="s">
        <v>156</v>
      </c>
    </row>
    <row r="769" spans="1:51" s="13" customFormat="1" ht="12">
      <c r="A769" s="13"/>
      <c r="B769" s="255"/>
      <c r="C769" s="256"/>
      <c r="D769" s="257" t="s">
        <v>225</v>
      </c>
      <c r="E769" s="258" t="s">
        <v>1</v>
      </c>
      <c r="F769" s="259" t="s">
        <v>302</v>
      </c>
      <c r="G769" s="256"/>
      <c r="H769" s="258" t="s">
        <v>1</v>
      </c>
      <c r="I769" s="260"/>
      <c r="J769" s="256"/>
      <c r="K769" s="256"/>
      <c r="L769" s="261"/>
      <c r="M769" s="262"/>
      <c r="N769" s="263"/>
      <c r="O769" s="263"/>
      <c r="P769" s="263"/>
      <c r="Q769" s="263"/>
      <c r="R769" s="263"/>
      <c r="S769" s="263"/>
      <c r="T769" s="264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T769" s="265" t="s">
        <v>225</v>
      </c>
      <c r="AU769" s="265" t="s">
        <v>85</v>
      </c>
      <c r="AV769" s="13" t="s">
        <v>83</v>
      </c>
      <c r="AW769" s="13" t="s">
        <v>32</v>
      </c>
      <c r="AX769" s="13" t="s">
        <v>76</v>
      </c>
      <c r="AY769" s="265" t="s">
        <v>156</v>
      </c>
    </row>
    <row r="770" spans="1:51" s="14" customFormat="1" ht="12">
      <c r="A770" s="14"/>
      <c r="B770" s="266"/>
      <c r="C770" s="267"/>
      <c r="D770" s="257" t="s">
        <v>225</v>
      </c>
      <c r="E770" s="268" t="s">
        <v>1</v>
      </c>
      <c r="F770" s="269" t="s">
        <v>1394</v>
      </c>
      <c r="G770" s="267"/>
      <c r="H770" s="270">
        <v>17.328</v>
      </c>
      <c r="I770" s="271"/>
      <c r="J770" s="267"/>
      <c r="K770" s="267"/>
      <c r="L770" s="272"/>
      <c r="M770" s="273"/>
      <c r="N770" s="274"/>
      <c r="O770" s="274"/>
      <c r="P770" s="274"/>
      <c r="Q770" s="274"/>
      <c r="R770" s="274"/>
      <c r="S770" s="274"/>
      <c r="T770" s="275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T770" s="276" t="s">
        <v>225</v>
      </c>
      <c r="AU770" s="276" t="s">
        <v>85</v>
      </c>
      <c r="AV770" s="14" t="s">
        <v>85</v>
      </c>
      <c r="AW770" s="14" t="s">
        <v>32</v>
      </c>
      <c r="AX770" s="14" t="s">
        <v>76</v>
      </c>
      <c r="AY770" s="276" t="s">
        <v>156</v>
      </c>
    </row>
    <row r="771" spans="1:51" s="14" customFormat="1" ht="12">
      <c r="A771" s="14"/>
      <c r="B771" s="266"/>
      <c r="C771" s="267"/>
      <c r="D771" s="257" t="s">
        <v>225</v>
      </c>
      <c r="E771" s="268" t="s">
        <v>1</v>
      </c>
      <c r="F771" s="269" t="s">
        <v>401</v>
      </c>
      <c r="G771" s="267"/>
      <c r="H771" s="270">
        <v>-1.2</v>
      </c>
      <c r="I771" s="271"/>
      <c r="J771" s="267"/>
      <c r="K771" s="267"/>
      <c r="L771" s="272"/>
      <c r="M771" s="273"/>
      <c r="N771" s="274"/>
      <c r="O771" s="274"/>
      <c r="P771" s="274"/>
      <c r="Q771" s="274"/>
      <c r="R771" s="274"/>
      <c r="S771" s="274"/>
      <c r="T771" s="275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T771" s="276" t="s">
        <v>225</v>
      </c>
      <c r="AU771" s="276" t="s">
        <v>85</v>
      </c>
      <c r="AV771" s="14" t="s">
        <v>85</v>
      </c>
      <c r="AW771" s="14" t="s">
        <v>32</v>
      </c>
      <c r="AX771" s="14" t="s">
        <v>76</v>
      </c>
      <c r="AY771" s="276" t="s">
        <v>156</v>
      </c>
    </row>
    <row r="772" spans="1:51" s="13" customFormat="1" ht="12">
      <c r="A772" s="13"/>
      <c r="B772" s="255"/>
      <c r="C772" s="256"/>
      <c r="D772" s="257" t="s">
        <v>225</v>
      </c>
      <c r="E772" s="258" t="s">
        <v>1</v>
      </c>
      <c r="F772" s="259" t="s">
        <v>304</v>
      </c>
      <c r="G772" s="256"/>
      <c r="H772" s="258" t="s">
        <v>1</v>
      </c>
      <c r="I772" s="260"/>
      <c r="J772" s="256"/>
      <c r="K772" s="256"/>
      <c r="L772" s="261"/>
      <c r="M772" s="262"/>
      <c r="N772" s="263"/>
      <c r="O772" s="263"/>
      <c r="P772" s="263"/>
      <c r="Q772" s="263"/>
      <c r="R772" s="263"/>
      <c r="S772" s="263"/>
      <c r="T772" s="264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T772" s="265" t="s">
        <v>225</v>
      </c>
      <c r="AU772" s="265" t="s">
        <v>85</v>
      </c>
      <c r="AV772" s="13" t="s">
        <v>83</v>
      </c>
      <c r="AW772" s="13" t="s">
        <v>32</v>
      </c>
      <c r="AX772" s="13" t="s">
        <v>76</v>
      </c>
      <c r="AY772" s="265" t="s">
        <v>156</v>
      </c>
    </row>
    <row r="773" spans="1:51" s="14" customFormat="1" ht="12">
      <c r="A773" s="14"/>
      <c r="B773" s="266"/>
      <c r="C773" s="267"/>
      <c r="D773" s="257" t="s">
        <v>225</v>
      </c>
      <c r="E773" s="268" t="s">
        <v>1</v>
      </c>
      <c r="F773" s="269" t="s">
        <v>380</v>
      </c>
      <c r="G773" s="267"/>
      <c r="H773" s="270">
        <v>12</v>
      </c>
      <c r="I773" s="271"/>
      <c r="J773" s="267"/>
      <c r="K773" s="267"/>
      <c r="L773" s="272"/>
      <c r="M773" s="273"/>
      <c r="N773" s="274"/>
      <c r="O773" s="274"/>
      <c r="P773" s="274"/>
      <c r="Q773" s="274"/>
      <c r="R773" s="274"/>
      <c r="S773" s="274"/>
      <c r="T773" s="275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T773" s="276" t="s">
        <v>225</v>
      </c>
      <c r="AU773" s="276" t="s">
        <v>85</v>
      </c>
      <c r="AV773" s="14" t="s">
        <v>85</v>
      </c>
      <c r="AW773" s="14" t="s">
        <v>32</v>
      </c>
      <c r="AX773" s="14" t="s">
        <v>76</v>
      </c>
      <c r="AY773" s="276" t="s">
        <v>156</v>
      </c>
    </row>
    <row r="774" spans="1:51" s="14" customFormat="1" ht="12">
      <c r="A774" s="14"/>
      <c r="B774" s="266"/>
      <c r="C774" s="267"/>
      <c r="D774" s="257" t="s">
        <v>225</v>
      </c>
      <c r="E774" s="268" t="s">
        <v>1</v>
      </c>
      <c r="F774" s="269" t="s">
        <v>1400</v>
      </c>
      <c r="G774" s="267"/>
      <c r="H774" s="270">
        <v>-0.72</v>
      </c>
      <c r="I774" s="271"/>
      <c r="J774" s="267"/>
      <c r="K774" s="267"/>
      <c r="L774" s="272"/>
      <c r="M774" s="273"/>
      <c r="N774" s="274"/>
      <c r="O774" s="274"/>
      <c r="P774" s="274"/>
      <c r="Q774" s="274"/>
      <c r="R774" s="274"/>
      <c r="S774" s="274"/>
      <c r="T774" s="275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T774" s="276" t="s">
        <v>225</v>
      </c>
      <c r="AU774" s="276" t="s">
        <v>85</v>
      </c>
      <c r="AV774" s="14" t="s">
        <v>85</v>
      </c>
      <c r="AW774" s="14" t="s">
        <v>32</v>
      </c>
      <c r="AX774" s="14" t="s">
        <v>76</v>
      </c>
      <c r="AY774" s="276" t="s">
        <v>156</v>
      </c>
    </row>
    <row r="775" spans="1:51" s="15" customFormat="1" ht="12">
      <c r="A775" s="15"/>
      <c r="B775" s="277"/>
      <c r="C775" s="278"/>
      <c r="D775" s="257" t="s">
        <v>225</v>
      </c>
      <c r="E775" s="279" t="s">
        <v>1</v>
      </c>
      <c r="F775" s="280" t="s">
        <v>228</v>
      </c>
      <c r="G775" s="278"/>
      <c r="H775" s="281">
        <v>143.79000000000002</v>
      </c>
      <c r="I775" s="282"/>
      <c r="J775" s="278"/>
      <c r="K775" s="278"/>
      <c r="L775" s="283"/>
      <c r="M775" s="284"/>
      <c r="N775" s="285"/>
      <c r="O775" s="285"/>
      <c r="P775" s="285"/>
      <c r="Q775" s="285"/>
      <c r="R775" s="285"/>
      <c r="S775" s="285"/>
      <c r="T775" s="286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T775" s="287" t="s">
        <v>225</v>
      </c>
      <c r="AU775" s="287" t="s">
        <v>85</v>
      </c>
      <c r="AV775" s="15" t="s">
        <v>173</v>
      </c>
      <c r="AW775" s="15" t="s">
        <v>32</v>
      </c>
      <c r="AX775" s="15" t="s">
        <v>83</v>
      </c>
      <c r="AY775" s="287" t="s">
        <v>156</v>
      </c>
    </row>
    <row r="776" spans="1:65" s="2" customFormat="1" ht="24.15" customHeight="1">
      <c r="A776" s="39"/>
      <c r="B776" s="40"/>
      <c r="C776" s="227" t="s">
        <v>1401</v>
      </c>
      <c r="D776" s="227" t="s">
        <v>159</v>
      </c>
      <c r="E776" s="228" t="s">
        <v>1402</v>
      </c>
      <c r="F776" s="229" t="s">
        <v>1403</v>
      </c>
      <c r="G776" s="230" t="s">
        <v>237</v>
      </c>
      <c r="H776" s="231">
        <v>215.71</v>
      </c>
      <c r="I776" s="232"/>
      <c r="J776" s="233">
        <f>ROUND(I776*H776,2)</f>
        <v>0</v>
      </c>
      <c r="K776" s="229" t="s">
        <v>218</v>
      </c>
      <c r="L776" s="45"/>
      <c r="M776" s="234" t="s">
        <v>1</v>
      </c>
      <c r="N776" s="235" t="s">
        <v>41</v>
      </c>
      <c r="O776" s="92"/>
      <c r="P776" s="236">
        <f>O776*H776</f>
        <v>0</v>
      </c>
      <c r="Q776" s="236">
        <v>0.006</v>
      </c>
      <c r="R776" s="236">
        <f>Q776*H776</f>
        <v>1.29426</v>
      </c>
      <c r="S776" s="236">
        <v>0</v>
      </c>
      <c r="T776" s="237">
        <f>S776*H776</f>
        <v>0</v>
      </c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  <c r="AE776" s="39"/>
      <c r="AR776" s="238" t="s">
        <v>335</v>
      </c>
      <c r="AT776" s="238" t="s">
        <v>159</v>
      </c>
      <c r="AU776" s="238" t="s">
        <v>85</v>
      </c>
      <c r="AY776" s="18" t="s">
        <v>156</v>
      </c>
      <c r="BE776" s="239">
        <f>IF(N776="základní",J776,0)</f>
        <v>0</v>
      </c>
      <c r="BF776" s="239">
        <f>IF(N776="snížená",J776,0)</f>
        <v>0</v>
      </c>
      <c r="BG776" s="239">
        <f>IF(N776="zákl. přenesená",J776,0)</f>
        <v>0</v>
      </c>
      <c r="BH776" s="239">
        <f>IF(N776="sníž. přenesená",J776,0)</f>
        <v>0</v>
      </c>
      <c r="BI776" s="239">
        <f>IF(N776="nulová",J776,0)</f>
        <v>0</v>
      </c>
      <c r="BJ776" s="18" t="s">
        <v>83</v>
      </c>
      <c r="BK776" s="239">
        <f>ROUND(I776*H776,2)</f>
        <v>0</v>
      </c>
      <c r="BL776" s="18" t="s">
        <v>335</v>
      </c>
      <c r="BM776" s="238" t="s">
        <v>1404</v>
      </c>
    </row>
    <row r="777" spans="1:65" s="2" customFormat="1" ht="16.5" customHeight="1">
      <c r="A777" s="39"/>
      <c r="B777" s="40"/>
      <c r="C777" s="245" t="s">
        <v>1405</v>
      </c>
      <c r="D777" s="245" t="s">
        <v>220</v>
      </c>
      <c r="E777" s="246" t="s">
        <v>1406</v>
      </c>
      <c r="F777" s="247" t="s">
        <v>1407</v>
      </c>
      <c r="G777" s="248" t="s">
        <v>237</v>
      </c>
      <c r="H777" s="249">
        <v>237.281</v>
      </c>
      <c r="I777" s="250"/>
      <c r="J777" s="251">
        <f>ROUND(I777*H777,2)</f>
        <v>0</v>
      </c>
      <c r="K777" s="247" t="s">
        <v>218</v>
      </c>
      <c r="L777" s="252"/>
      <c r="M777" s="253" t="s">
        <v>1</v>
      </c>
      <c r="N777" s="254" t="s">
        <v>41</v>
      </c>
      <c r="O777" s="92"/>
      <c r="P777" s="236">
        <f>O777*H777</f>
        <v>0</v>
      </c>
      <c r="Q777" s="236">
        <v>0.0118</v>
      </c>
      <c r="R777" s="236">
        <f>Q777*H777</f>
        <v>2.7999158</v>
      </c>
      <c r="S777" s="236">
        <v>0</v>
      </c>
      <c r="T777" s="237">
        <f>S777*H777</f>
        <v>0</v>
      </c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R777" s="238" t="s">
        <v>477</v>
      </c>
      <c r="AT777" s="238" t="s">
        <v>220</v>
      </c>
      <c r="AU777" s="238" t="s">
        <v>85</v>
      </c>
      <c r="AY777" s="18" t="s">
        <v>156</v>
      </c>
      <c r="BE777" s="239">
        <f>IF(N777="základní",J777,0)</f>
        <v>0</v>
      </c>
      <c r="BF777" s="239">
        <f>IF(N777="snížená",J777,0)</f>
        <v>0</v>
      </c>
      <c r="BG777" s="239">
        <f>IF(N777="zákl. přenesená",J777,0)</f>
        <v>0</v>
      </c>
      <c r="BH777" s="239">
        <f>IF(N777="sníž. přenesená",J777,0)</f>
        <v>0</v>
      </c>
      <c r="BI777" s="239">
        <f>IF(N777="nulová",J777,0)</f>
        <v>0</v>
      </c>
      <c r="BJ777" s="18" t="s">
        <v>83</v>
      </c>
      <c r="BK777" s="239">
        <f>ROUND(I777*H777,2)</f>
        <v>0</v>
      </c>
      <c r="BL777" s="18" t="s">
        <v>335</v>
      </c>
      <c r="BM777" s="238" t="s">
        <v>1408</v>
      </c>
    </row>
    <row r="778" spans="1:51" s="14" customFormat="1" ht="12">
      <c r="A778" s="14"/>
      <c r="B778" s="266"/>
      <c r="C778" s="267"/>
      <c r="D778" s="257" t="s">
        <v>225</v>
      </c>
      <c r="E778" s="268" t="s">
        <v>1</v>
      </c>
      <c r="F778" s="269" t="s">
        <v>1409</v>
      </c>
      <c r="G778" s="267"/>
      <c r="H778" s="270">
        <v>237.281</v>
      </c>
      <c r="I778" s="271"/>
      <c r="J778" s="267"/>
      <c r="K778" s="267"/>
      <c r="L778" s="272"/>
      <c r="M778" s="273"/>
      <c r="N778" s="274"/>
      <c r="O778" s="274"/>
      <c r="P778" s="274"/>
      <c r="Q778" s="274"/>
      <c r="R778" s="274"/>
      <c r="S778" s="274"/>
      <c r="T778" s="275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T778" s="276" t="s">
        <v>225</v>
      </c>
      <c r="AU778" s="276" t="s">
        <v>85</v>
      </c>
      <c r="AV778" s="14" t="s">
        <v>85</v>
      </c>
      <c r="AW778" s="14" t="s">
        <v>32</v>
      </c>
      <c r="AX778" s="14" t="s">
        <v>76</v>
      </c>
      <c r="AY778" s="276" t="s">
        <v>156</v>
      </c>
    </row>
    <row r="779" spans="1:51" s="15" customFormat="1" ht="12">
      <c r="A779" s="15"/>
      <c r="B779" s="277"/>
      <c r="C779" s="278"/>
      <c r="D779" s="257" t="s">
        <v>225</v>
      </c>
      <c r="E779" s="279" t="s">
        <v>1</v>
      </c>
      <c r="F779" s="280" t="s">
        <v>228</v>
      </c>
      <c r="G779" s="278"/>
      <c r="H779" s="281">
        <v>237.281</v>
      </c>
      <c r="I779" s="282"/>
      <c r="J779" s="278"/>
      <c r="K779" s="278"/>
      <c r="L779" s="283"/>
      <c r="M779" s="284"/>
      <c r="N779" s="285"/>
      <c r="O779" s="285"/>
      <c r="P779" s="285"/>
      <c r="Q779" s="285"/>
      <c r="R779" s="285"/>
      <c r="S779" s="285"/>
      <c r="T779" s="286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T779" s="287" t="s">
        <v>225</v>
      </c>
      <c r="AU779" s="287" t="s">
        <v>85</v>
      </c>
      <c r="AV779" s="15" t="s">
        <v>173</v>
      </c>
      <c r="AW779" s="15" t="s">
        <v>32</v>
      </c>
      <c r="AX779" s="15" t="s">
        <v>83</v>
      </c>
      <c r="AY779" s="287" t="s">
        <v>156</v>
      </c>
    </row>
    <row r="780" spans="1:65" s="2" customFormat="1" ht="24.15" customHeight="1">
      <c r="A780" s="39"/>
      <c r="B780" s="40"/>
      <c r="C780" s="227" t="s">
        <v>1410</v>
      </c>
      <c r="D780" s="227" t="s">
        <v>159</v>
      </c>
      <c r="E780" s="228" t="s">
        <v>1411</v>
      </c>
      <c r="F780" s="229" t="s">
        <v>1412</v>
      </c>
      <c r="G780" s="230" t="s">
        <v>237</v>
      </c>
      <c r="H780" s="231">
        <v>8.282</v>
      </c>
      <c r="I780" s="232"/>
      <c r="J780" s="233">
        <f>ROUND(I780*H780,2)</f>
        <v>0</v>
      </c>
      <c r="K780" s="229" t="s">
        <v>218</v>
      </c>
      <c r="L780" s="45"/>
      <c r="M780" s="234" t="s">
        <v>1</v>
      </c>
      <c r="N780" s="235" t="s">
        <v>41</v>
      </c>
      <c r="O780" s="92"/>
      <c r="P780" s="236">
        <f>O780*H780</f>
        <v>0</v>
      </c>
      <c r="Q780" s="236">
        <v>0</v>
      </c>
      <c r="R780" s="236">
        <f>Q780*H780</f>
        <v>0</v>
      </c>
      <c r="S780" s="236">
        <v>0</v>
      </c>
      <c r="T780" s="237">
        <f>S780*H780</f>
        <v>0</v>
      </c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  <c r="AR780" s="238" t="s">
        <v>335</v>
      </c>
      <c r="AT780" s="238" t="s">
        <v>159</v>
      </c>
      <c r="AU780" s="238" t="s">
        <v>85</v>
      </c>
      <c r="AY780" s="18" t="s">
        <v>156</v>
      </c>
      <c r="BE780" s="239">
        <f>IF(N780="základní",J780,0)</f>
        <v>0</v>
      </c>
      <c r="BF780" s="239">
        <f>IF(N780="snížená",J780,0)</f>
        <v>0</v>
      </c>
      <c r="BG780" s="239">
        <f>IF(N780="zákl. přenesená",J780,0)</f>
        <v>0</v>
      </c>
      <c r="BH780" s="239">
        <f>IF(N780="sníž. přenesená",J780,0)</f>
        <v>0</v>
      </c>
      <c r="BI780" s="239">
        <f>IF(N780="nulová",J780,0)</f>
        <v>0</v>
      </c>
      <c r="BJ780" s="18" t="s">
        <v>83</v>
      </c>
      <c r="BK780" s="239">
        <f>ROUND(I780*H780,2)</f>
        <v>0</v>
      </c>
      <c r="BL780" s="18" t="s">
        <v>335</v>
      </c>
      <c r="BM780" s="238" t="s">
        <v>1413</v>
      </c>
    </row>
    <row r="781" spans="1:51" s="13" customFormat="1" ht="12">
      <c r="A781" s="13"/>
      <c r="B781" s="255"/>
      <c r="C781" s="256"/>
      <c r="D781" s="257" t="s">
        <v>225</v>
      </c>
      <c r="E781" s="258" t="s">
        <v>1</v>
      </c>
      <c r="F781" s="259" t="s">
        <v>298</v>
      </c>
      <c r="G781" s="256"/>
      <c r="H781" s="258" t="s">
        <v>1</v>
      </c>
      <c r="I781" s="260"/>
      <c r="J781" s="256"/>
      <c r="K781" s="256"/>
      <c r="L781" s="261"/>
      <c r="M781" s="262"/>
      <c r="N781" s="263"/>
      <c r="O781" s="263"/>
      <c r="P781" s="263"/>
      <c r="Q781" s="263"/>
      <c r="R781" s="263"/>
      <c r="S781" s="263"/>
      <c r="T781" s="264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T781" s="265" t="s">
        <v>225</v>
      </c>
      <c r="AU781" s="265" t="s">
        <v>85</v>
      </c>
      <c r="AV781" s="13" t="s">
        <v>83</v>
      </c>
      <c r="AW781" s="13" t="s">
        <v>32</v>
      </c>
      <c r="AX781" s="13" t="s">
        <v>76</v>
      </c>
      <c r="AY781" s="265" t="s">
        <v>156</v>
      </c>
    </row>
    <row r="782" spans="1:51" s="14" customFormat="1" ht="12">
      <c r="A782" s="14"/>
      <c r="B782" s="266"/>
      <c r="C782" s="267"/>
      <c r="D782" s="257" t="s">
        <v>225</v>
      </c>
      <c r="E782" s="268" t="s">
        <v>1</v>
      </c>
      <c r="F782" s="269" t="s">
        <v>1393</v>
      </c>
      <c r="G782" s="267"/>
      <c r="H782" s="270">
        <v>9.494</v>
      </c>
      <c r="I782" s="271"/>
      <c r="J782" s="267"/>
      <c r="K782" s="267"/>
      <c r="L782" s="272"/>
      <c r="M782" s="273"/>
      <c r="N782" s="274"/>
      <c r="O782" s="274"/>
      <c r="P782" s="274"/>
      <c r="Q782" s="274"/>
      <c r="R782" s="274"/>
      <c r="S782" s="274"/>
      <c r="T782" s="275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T782" s="276" t="s">
        <v>225</v>
      </c>
      <c r="AU782" s="276" t="s">
        <v>85</v>
      </c>
      <c r="AV782" s="14" t="s">
        <v>85</v>
      </c>
      <c r="AW782" s="14" t="s">
        <v>32</v>
      </c>
      <c r="AX782" s="14" t="s">
        <v>76</v>
      </c>
      <c r="AY782" s="276" t="s">
        <v>156</v>
      </c>
    </row>
    <row r="783" spans="1:51" s="14" customFormat="1" ht="12">
      <c r="A783" s="14"/>
      <c r="B783" s="266"/>
      <c r="C783" s="267"/>
      <c r="D783" s="257" t="s">
        <v>225</v>
      </c>
      <c r="E783" s="268" t="s">
        <v>1</v>
      </c>
      <c r="F783" s="269" t="s">
        <v>1391</v>
      </c>
      <c r="G783" s="267"/>
      <c r="H783" s="270">
        <v>-1.212</v>
      </c>
      <c r="I783" s="271"/>
      <c r="J783" s="267"/>
      <c r="K783" s="267"/>
      <c r="L783" s="272"/>
      <c r="M783" s="273"/>
      <c r="N783" s="274"/>
      <c r="O783" s="274"/>
      <c r="P783" s="274"/>
      <c r="Q783" s="274"/>
      <c r="R783" s="274"/>
      <c r="S783" s="274"/>
      <c r="T783" s="275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T783" s="276" t="s">
        <v>225</v>
      </c>
      <c r="AU783" s="276" t="s">
        <v>85</v>
      </c>
      <c r="AV783" s="14" t="s">
        <v>85</v>
      </c>
      <c r="AW783" s="14" t="s">
        <v>32</v>
      </c>
      <c r="AX783" s="14" t="s">
        <v>76</v>
      </c>
      <c r="AY783" s="276" t="s">
        <v>156</v>
      </c>
    </row>
    <row r="784" spans="1:51" s="15" customFormat="1" ht="12">
      <c r="A784" s="15"/>
      <c r="B784" s="277"/>
      <c r="C784" s="278"/>
      <c r="D784" s="257" t="s">
        <v>225</v>
      </c>
      <c r="E784" s="279" t="s">
        <v>1</v>
      </c>
      <c r="F784" s="280" t="s">
        <v>228</v>
      </c>
      <c r="G784" s="278"/>
      <c r="H784" s="281">
        <v>8.282</v>
      </c>
      <c r="I784" s="282"/>
      <c r="J784" s="278"/>
      <c r="K784" s="278"/>
      <c r="L784" s="283"/>
      <c r="M784" s="284"/>
      <c r="N784" s="285"/>
      <c r="O784" s="285"/>
      <c r="P784" s="285"/>
      <c r="Q784" s="285"/>
      <c r="R784" s="285"/>
      <c r="S784" s="285"/>
      <c r="T784" s="286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T784" s="287" t="s">
        <v>225</v>
      </c>
      <c r="AU784" s="287" t="s">
        <v>85</v>
      </c>
      <c r="AV784" s="15" t="s">
        <v>173</v>
      </c>
      <c r="AW784" s="15" t="s">
        <v>32</v>
      </c>
      <c r="AX784" s="15" t="s">
        <v>83</v>
      </c>
      <c r="AY784" s="287" t="s">
        <v>156</v>
      </c>
    </row>
    <row r="785" spans="1:65" s="2" customFormat="1" ht="16.5" customHeight="1">
      <c r="A785" s="39"/>
      <c r="B785" s="40"/>
      <c r="C785" s="227" t="s">
        <v>1414</v>
      </c>
      <c r="D785" s="227" t="s">
        <v>159</v>
      </c>
      <c r="E785" s="228" t="s">
        <v>1415</v>
      </c>
      <c r="F785" s="229" t="s">
        <v>1416</v>
      </c>
      <c r="G785" s="230" t="s">
        <v>342</v>
      </c>
      <c r="H785" s="231">
        <v>158.16</v>
      </c>
      <c r="I785" s="232"/>
      <c r="J785" s="233">
        <f>ROUND(I785*H785,2)</f>
        <v>0</v>
      </c>
      <c r="K785" s="229" t="s">
        <v>1</v>
      </c>
      <c r="L785" s="45"/>
      <c r="M785" s="234" t="s">
        <v>1</v>
      </c>
      <c r="N785" s="235" t="s">
        <v>41</v>
      </c>
      <c r="O785" s="92"/>
      <c r="P785" s="236">
        <f>O785*H785</f>
        <v>0</v>
      </c>
      <c r="Q785" s="236">
        <v>0.00055</v>
      </c>
      <c r="R785" s="236">
        <f>Q785*H785</f>
        <v>0.08698800000000001</v>
      </c>
      <c r="S785" s="236">
        <v>0</v>
      </c>
      <c r="T785" s="237">
        <f>S785*H785</f>
        <v>0</v>
      </c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R785" s="238" t="s">
        <v>335</v>
      </c>
      <c r="AT785" s="238" t="s">
        <v>159</v>
      </c>
      <c r="AU785" s="238" t="s">
        <v>85</v>
      </c>
      <c r="AY785" s="18" t="s">
        <v>156</v>
      </c>
      <c r="BE785" s="239">
        <f>IF(N785="základní",J785,0)</f>
        <v>0</v>
      </c>
      <c r="BF785" s="239">
        <f>IF(N785="snížená",J785,0)</f>
        <v>0</v>
      </c>
      <c r="BG785" s="239">
        <f>IF(N785="zákl. přenesená",J785,0)</f>
        <v>0</v>
      </c>
      <c r="BH785" s="239">
        <f>IF(N785="sníž. přenesená",J785,0)</f>
        <v>0</v>
      </c>
      <c r="BI785" s="239">
        <f>IF(N785="nulová",J785,0)</f>
        <v>0</v>
      </c>
      <c r="BJ785" s="18" t="s">
        <v>83</v>
      </c>
      <c r="BK785" s="239">
        <f>ROUND(I785*H785,2)</f>
        <v>0</v>
      </c>
      <c r="BL785" s="18" t="s">
        <v>335</v>
      </c>
      <c r="BM785" s="238" t="s">
        <v>1417</v>
      </c>
    </row>
    <row r="786" spans="1:51" s="13" customFormat="1" ht="12">
      <c r="A786" s="13"/>
      <c r="B786" s="255"/>
      <c r="C786" s="256"/>
      <c r="D786" s="257" t="s">
        <v>225</v>
      </c>
      <c r="E786" s="258" t="s">
        <v>1</v>
      </c>
      <c r="F786" s="259" t="s">
        <v>359</v>
      </c>
      <c r="G786" s="256"/>
      <c r="H786" s="258" t="s">
        <v>1</v>
      </c>
      <c r="I786" s="260"/>
      <c r="J786" s="256"/>
      <c r="K786" s="256"/>
      <c r="L786" s="261"/>
      <c r="M786" s="262"/>
      <c r="N786" s="263"/>
      <c r="O786" s="263"/>
      <c r="P786" s="263"/>
      <c r="Q786" s="263"/>
      <c r="R786" s="263"/>
      <c r="S786" s="263"/>
      <c r="T786" s="264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T786" s="265" t="s">
        <v>225</v>
      </c>
      <c r="AU786" s="265" t="s">
        <v>85</v>
      </c>
      <c r="AV786" s="13" t="s">
        <v>83</v>
      </c>
      <c r="AW786" s="13" t="s">
        <v>32</v>
      </c>
      <c r="AX786" s="13" t="s">
        <v>76</v>
      </c>
      <c r="AY786" s="265" t="s">
        <v>156</v>
      </c>
    </row>
    <row r="787" spans="1:51" s="14" customFormat="1" ht="12">
      <c r="A787" s="14"/>
      <c r="B787" s="266"/>
      <c r="C787" s="267"/>
      <c r="D787" s="257" t="s">
        <v>225</v>
      </c>
      <c r="E787" s="268" t="s">
        <v>1</v>
      </c>
      <c r="F787" s="269" t="s">
        <v>1418</v>
      </c>
      <c r="G787" s="267"/>
      <c r="H787" s="270">
        <v>16.64</v>
      </c>
      <c r="I787" s="271"/>
      <c r="J787" s="267"/>
      <c r="K787" s="267"/>
      <c r="L787" s="272"/>
      <c r="M787" s="273"/>
      <c r="N787" s="274"/>
      <c r="O787" s="274"/>
      <c r="P787" s="274"/>
      <c r="Q787" s="274"/>
      <c r="R787" s="274"/>
      <c r="S787" s="274"/>
      <c r="T787" s="275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T787" s="276" t="s">
        <v>225</v>
      </c>
      <c r="AU787" s="276" t="s">
        <v>85</v>
      </c>
      <c r="AV787" s="14" t="s">
        <v>85</v>
      </c>
      <c r="AW787" s="14" t="s">
        <v>32</v>
      </c>
      <c r="AX787" s="14" t="s">
        <v>76</v>
      </c>
      <c r="AY787" s="276" t="s">
        <v>156</v>
      </c>
    </row>
    <row r="788" spans="1:51" s="14" customFormat="1" ht="12">
      <c r="A788" s="14"/>
      <c r="B788" s="266"/>
      <c r="C788" s="267"/>
      <c r="D788" s="257" t="s">
        <v>225</v>
      </c>
      <c r="E788" s="268" t="s">
        <v>1</v>
      </c>
      <c r="F788" s="269" t="s">
        <v>886</v>
      </c>
      <c r="G788" s="267"/>
      <c r="H788" s="270">
        <v>-1.6</v>
      </c>
      <c r="I788" s="271"/>
      <c r="J788" s="267"/>
      <c r="K788" s="267"/>
      <c r="L788" s="272"/>
      <c r="M788" s="273"/>
      <c r="N788" s="274"/>
      <c r="O788" s="274"/>
      <c r="P788" s="274"/>
      <c r="Q788" s="274"/>
      <c r="R788" s="274"/>
      <c r="S788" s="274"/>
      <c r="T788" s="275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T788" s="276" t="s">
        <v>225</v>
      </c>
      <c r="AU788" s="276" t="s">
        <v>85</v>
      </c>
      <c r="AV788" s="14" t="s">
        <v>85</v>
      </c>
      <c r="AW788" s="14" t="s">
        <v>32</v>
      </c>
      <c r="AX788" s="14" t="s">
        <v>76</v>
      </c>
      <c r="AY788" s="276" t="s">
        <v>156</v>
      </c>
    </row>
    <row r="789" spans="1:51" s="13" customFormat="1" ht="12">
      <c r="A789" s="13"/>
      <c r="B789" s="255"/>
      <c r="C789" s="256"/>
      <c r="D789" s="257" t="s">
        <v>225</v>
      </c>
      <c r="E789" s="258" t="s">
        <v>1</v>
      </c>
      <c r="F789" s="259" t="s">
        <v>361</v>
      </c>
      <c r="G789" s="256"/>
      <c r="H789" s="258" t="s">
        <v>1</v>
      </c>
      <c r="I789" s="260"/>
      <c r="J789" s="256"/>
      <c r="K789" s="256"/>
      <c r="L789" s="261"/>
      <c r="M789" s="262"/>
      <c r="N789" s="263"/>
      <c r="O789" s="263"/>
      <c r="P789" s="263"/>
      <c r="Q789" s="263"/>
      <c r="R789" s="263"/>
      <c r="S789" s="263"/>
      <c r="T789" s="264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T789" s="265" t="s">
        <v>225</v>
      </c>
      <c r="AU789" s="265" t="s">
        <v>85</v>
      </c>
      <c r="AV789" s="13" t="s">
        <v>83</v>
      </c>
      <c r="AW789" s="13" t="s">
        <v>32</v>
      </c>
      <c r="AX789" s="13" t="s">
        <v>76</v>
      </c>
      <c r="AY789" s="265" t="s">
        <v>156</v>
      </c>
    </row>
    <row r="790" spans="1:51" s="14" customFormat="1" ht="12">
      <c r="A790" s="14"/>
      <c r="B790" s="266"/>
      <c r="C790" s="267"/>
      <c r="D790" s="257" t="s">
        <v>225</v>
      </c>
      <c r="E790" s="268" t="s">
        <v>1</v>
      </c>
      <c r="F790" s="269" t="s">
        <v>1419</v>
      </c>
      <c r="G790" s="267"/>
      <c r="H790" s="270">
        <v>15.08</v>
      </c>
      <c r="I790" s="271"/>
      <c r="J790" s="267"/>
      <c r="K790" s="267"/>
      <c r="L790" s="272"/>
      <c r="M790" s="273"/>
      <c r="N790" s="274"/>
      <c r="O790" s="274"/>
      <c r="P790" s="274"/>
      <c r="Q790" s="274"/>
      <c r="R790" s="274"/>
      <c r="S790" s="274"/>
      <c r="T790" s="275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T790" s="276" t="s">
        <v>225</v>
      </c>
      <c r="AU790" s="276" t="s">
        <v>85</v>
      </c>
      <c r="AV790" s="14" t="s">
        <v>85</v>
      </c>
      <c r="AW790" s="14" t="s">
        <v>32</v>
      </c>
      <c r="AX790" s="14" t="s">
        <v>76</v>
      </c>
      <c r="AY790" s="276" t="s">
        <v>156</v>
      </c>
    </row>
    <row r="791" spans="1:51" s="14" customFormat="1" ht="12">
      <c r="A791" s="14"/>
      <c r="B791" s="266"/>
      <c r="C791" s="267"/>
      <c r="D791" s="257" t="s">
        <v>225</v>
      </c>
      <c r="E791" s="268" t="s">
        <v>1</v>
      </c>
      <c r="F791" s="269" t="s">
        <v>886</v>
      </c>
      <c r="G791" s="267"/>
      <c r="H791" s="270">
        <v>-1.6</v>
      </c>
      <c r="I791" s="271"/>
      <c r="J791" s="267"/>
      <c r="K791" s="267"/>
      <c r="L791" s="272"/>
      <c r="M791" s="273"/>
      <c r="N791" s="274"/>
      <c r="O791" s="274"/>
      <c r="P791" s="274"/>
      <c r="Q791" s="274"/>
      <c r="R791" s="274"/>
      <c r="S791" s="274"/>
      <c r="T791" s="275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T791" s="276" t="s">
        <v>225</v>
      </c>
      <c r="AU791" s="276" t="s">
        <v>85</v>
      </c>
      <c r="AV791" s="14" t="s">
        <v>85</v>
      </c>
      <c r="AW791" s="14" t="s">
        <v>32</v>
      </c>
      <c r="AX791" s="14" t="s">
        <v>76</v>
      </c>
      <c r="AY791" s="276" t="s">
        <v>156</v>
      </c>
    </row>
    <row r="792" spans="1:51" s="13" customFormat="1" ht="12">
      <c r="A792" s="13"/>
      <c r="B792" s="255"/>
      <c r="C792" s="256"/>
      <c r="D792" s="257" t="s">
        <v>225</v>
      </c>
      <c r="E792" s="258" t="s">
        <v>1</v>
      </c>
      <c r="F792" s="259" t="s">
        <v>278</v>
      </c>
      <c r="G792" s="256"/>
      <c r="H792" s="258" t="s">
        <v>1</v>
      </c>
      <c r="I792" s="260"/>
      <c r="J792" s="256"/>
      <c r="K792" s="256"/>
      <c r="L792" s="261"/>
      <c r="M792" s="262"/>
      <c r="N792" s="263"/>
      <c r="O792" s="263"/>
      <c r="P792" s="263"/>
      <c r="Q792" s="263"/>
      <c r="R792" s="263"/>
      <c r="S792" s="263"/>
      <c r="T792" s="264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T792" s="265" t="s">
        <v>225</v>
      </c>
      <c r="AU792" s="265" t="s">
        <v>85</v>
      </c>
      <c r="AV792" s="13" t="s">
        <v>83</v>
      </c>
      <c r="AW792" s="13" t="s">
        <v>32</v>
      </c>
      <c r="AX792" s="13" t="s">
        <v>76</v>
      </c>
      <c r="AY792" s="265" t="s">
        <v>156</v>
      </c>
    </row>
    <row r="793" spans="1:51" s="14" customFormat="1" ht="12">
      <c r="A793" s="14"/>
      <c r="B793" s="266"/>
      <c r="C793" s="267"/>
      <c r="D793" s="257" t="s">
        <v>225</v>
      </c>
      <c r="E793" s="268" t="s">
        <v>1</v>
      </c>
      <c r="F793" s="269" t="s">
        <v>573</v>
      </c>
      <c r="G793" s="267"/>
      <c r="H793" s="270">
        <v>23.78</v>
      </c>
      <c r="I793" s="271"/>
      <c r="J793" s="267"/>
      <c r="K793" s="267"/>
      <c r="L793" s="272"/>
      <c r="M793" s="273"/>
      <c r="N793" s="274"/>
      <c r="O793" s="274"/>
      <c r="P793" s="274"/>
      <c r="Q793" s="274"/>
      <c r="R793" s="274"/>
      <c r="S793" s="274"/>
      <c r="T793" s="275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T793" s="276" t="s">
        <v>225</v>
      </c>
      <c r="AU793" s="276" t="s">
        <v>85</v>
      </c>
      <c r="AV793" s="14" t="s">
        <v>85</v>
      </c>
      <c r="AW793" s="14" t="s">
        <v>32</v>
      </c>
      <c r="AX793" s="14" t="s">
        <v>76</v>
      </c>
      <c r="AY793" s="276" t="s">
        <v>156</v>
      </c>
    </row>
    <row r="794" spans="1:51" s="14" customFormat="1" ht="12">
      <c r="A794" s="14"/>
      <c r="B794" s="266"/>
      <c r="C794" s="267"/>
      <c r="D794" s="257" t="s">
        <v>225</v>
      </c>
      <c r="E794" s="268" t="s">
        <v>1</v>
      </c>
      <c r="F794" s="269" t="s">
        <v>886</v>
      </c>
      <c r="G794" s="267"/>
      <c r="H794" s="270">
        <v>-1.6</v>
      </c>
      <c r="I794" s="271"/>
      <c r="J794" s="267"/>
      <c r="K794" s="267"/>
      <c r="L794" s="272"/>
      <c r="M794" s="273"/>
      <c r="N794" s="274"/>
      <c r="O794" s="274"/>
      <c r="P794" s="274"/>
      <c r="Q794" s="274"/>
      <c r="R794" s="274"/>
      <c r="S794" s="274"/>
      <c r="T794" s="275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T794" s="276" t="s">
        <v>225</v>
      </c>
      <c r="AU794" s="276" t="s">
        <v>85</v>
      </c>
      <c r="AV794" s="14" t="s">
        <v>85</v>
      </c>
      <c r="AW794" s="14" t="s">
        <v>32</v>
      </c>
      <c r="AX794" s="14" t="s">
        <v>76</v>
      </c>
      <c r="AY794" s="276" t="s">
        <v>156</v>
      </c>
    </row>
    <row r="795" spans="1:51" s="14" customFormat="1" ht="12">
      <c r="A795" s="14"/>
      <c r="B795" s="266"/>
      <c r="C795" s="267"/>
      <c r="D795" s="257" t="s">
        <v>225</v>
      </c>
      <c r="E795" s="268" t="s">
        <v>1</v>
      </c>
      <c r="F795" s="269" t="s">
        <v>1420</v>
      </c>
      <c r="G795" s="267"/>
      <c r="H795" s="270">
        <v>-0.9</v>
      </c>
      <c r="I795" s="271"/>
      <c r="J795" s="267"/>
      <c r="K795" s="267"/>
      <c r="L795" s="272"/>
      <c r="M795" s="273"/>
      <c r="N795" s="274"/>
      <c r="O795" s="274"/>
      <c r="P795" s="274"/>
      <c r="Q795" s="274"/>
      <c r="R795" s="274"/>
      <c r="S795" s="274"/>
      <c r="T795" s="275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T795" s="276" t="s">
        <v>225</v>
      </c>
      <c r="AU795" s="276" t="s">
        <v>85</v>
      </c>
      <c r="AV795" s="14" t="s">
        <v>85</v>
      </c>
      <c r="AW795" s="14" t="s">
        <v>32</v>
      </c>
      <c r="AX795" s="14" t="s">
        <v>76</v>
      </c>
      <c r="AY795" s="276" t="s">
        <v>156</v>
      </c>
    </row>
    <row r="796" spans="1:51" s="13" customFormat="1" ht="12">
      <c r="A796" s="13"/>
      <c r="B796" s="255"/>
      <c r="C796" s="256"/>
      <c r="D796" s="257" t="s">
        <v>225</v>
      </c>
      <c r="E796" s="258" t="s">
        <v>1</v>
      </c>
      <c r="F796" s="259" t="s">
        <v>282</v>
      </c>
      <c r="G796" s="256"/>
      <c r="H796" s="258" t="s">
        <v>1</v>
      </c>
      <c r="I796" s="260"/>
      <c r="J796" s="256"/>
      <c r="K796" s="256"/>
      <c r="L796" s="261"/>
      <c r="M796" s="262"/>
      <c r="N796" s="263"/>
      <c r="O796" s="263"/>
      <c r="P796" s="263"/>
      <c r="Q796" s="263"/>
      <c r="R796" s="263"/>
      <c r="S796" s="263"/>
      <c r="T796" s="264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T796" s="265" t="s">
        <v>225</v>
      </c>
      <c r="AU796" s="265" t="s">
        <v>85</v>
      </c>
      <c r="AV796" s="13" t="s">
        <v>83</v>
      </c>
      <c r="AW796" s="13" t="s">
        <v>32</v>
      </c>
      <c r="AX796" s="13" t="s">
        <v>76</v>
      </c>
      <c r="AY796" s="265" t="s">
        <v>156</v>
      </c>
    </row>
    <row r="797" spans="1:51" s="14" customFormat="1" ht="12">
      <c r="A797" s="14"/>
      <c r="B797" s="266"/>
      <c r="C797" s="267"/>
      <c r="D797" s="257" t="s">
        <v>225</v>
      </c>
      <c r="E797" s="268" t="s">
        <v>1</v>
      </c>
      <c r="F797" s="269" t="s">
        <v>1320</v>
      </c>
      <c r="G797" s="267"/>
      <c r="H797" s="270">
        <v>29.5</v>
      </c>
      <c r="I797" s="271"/>
      <c r="J797" s="267"/>
      <c r="K797" s="267"/>
      <c r="L797" s="272"/>
      <c r="M797" s="273"/>
      <c r="N797" s="274"/>
      <c r="O797" s="274"/>
      <c r="P797" s="274"/>
      <c r="Q797" s="274"/>
      <c r="R797" s="274"/>
      <c r="S797" s="274"/>
      <c r="T797" s="275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T797" s="276" t="s">
        <v>225</v>
      </c>
      <c r="AU797" s="276" t="s">
        <v>85</v>
      </c>
      <c r="AV797" s="14" t="s">
        <v>85</v>
      </c>
      <c r="AW797" s="14" t="s">
        <v>32</v>
      </c>
      <c r="AX797" s="14" t="s">
        <v>76</v>
      </c>
      <c r="AY797" s="276" t="s">
        <v>156</v>
      </c>
    </row>
    <row r="798" spans="1:51" s="14" customFormat="1" ht="12">
      <c r="A798" s="14"/>
      <c r="B798" s="266"/>
      <c r="C798" s="267"/>
      <c r="D798" s="257" t="s">
        <v>225</v>
      </c>
      <c r="E798" s="268" t="s">
        <v>1</v>
      </c>
      <c r="F798" s="269" t="s">
        <v>1421</v>
      </c>
      <c r="G798" s="267"/>
      <c r="H798" s="270">
        <v>10.52</v>
      </c>
      <c r="I798" s="271"/>
      <c r="J798" s="267"/>
      <c r="K798" s="267"/>
      <c r="L798" s="272"/>
      <c r="M798" s="273"/>
      <c r="N798" s="274"/>
      <c r="O798" s="274"/>
      <c r="P798" s="274"/>
      <c r="Q798" s="274"/>
      <c r="R798" s="274"/>
      <c r="S798" s="274"/>
      <c r="T798" s="275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T798" s="276" t="s">
        <v>225</v>
      </c>
      <c r="AU798" s="276" t="s">
        <v>85</v>
      </c>
      <c r="AV798" s="14" t="s">
        <v>85</v>
      </c>
      <c r="AW798" s="14" t="s">
        <v>32</v>
      </c>
      <c r="AX798" s="14" t="s">
        <v>76</v>
      </c>
      <c r="AY798" s="276" t="s">
        <v>156</v>
      </c>
    </row>
    <row r="799" spans="1:51" s="13" customFormat="1" ht="12">
      <c r="A799" s="13"/>
      <c r="B799" s="255"/>
      <c r="C799" s="256"/>
      <c r="D799" s="257" t="s">
        <v>225</v>
      </c>
      <c r="E799" s="258" t="s">
        <v>1</v>
      </c>
      <c r="F799" s="259" t="s">
        <v>284</v>
      </c>
      <c r="G799" s="256"/>
      <c r="H799" s="258" t="s">
        <v>1</v>
      </c>
      <c r="I799" s="260"/>
      <c r="J799" s="256"/>
      <c r="K799" s="256"/>
      <c r="L799" s="261"/>
      <c r="M799" s="262"/>
      <c r="N799" s="263"/>
      <c r="O799" s="263"/>
      <c r="P799" s="263"/>
      <c r="Q799" s="263"/>
      <c r="R799" s="263"/>
      <c r="S799" s="263"/>
      <c r="T799" s="264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T799" s="265" t="s">
        <v>225</v>
      </c>
      <c r="AU799" s="265" t="s">
        <v>85</v>
      </c>
      <c r="AV799" s="13" t="s">
        <v>83</v>
      </c>
      <c r="AW799" s="13" t="s">
        <v>32</v>
      </c>
      <c r="AX799" s="13" t="s">
        <v>76</v>
      </c>
      <c r="AY799" s="265" t="s">
        <v>156</v>
      </c>
    </row>
    <row r="800" spans="1:51" s="14" customFormat="1" ht="12">
      <c r="A800" s="14"/>
      <c r="B800" s="266"/>
      <c r="C800" s="267"/>
      <c r="D800" s="257" t="s">
        <v>225</v>
      </c>
      <c r="E800" s="268" t="s">
        <v>1</v>
      </c>
      <c r="F800" s="269" t="s">
        <v>1321</v>
      </c>
      <c r="G800" s="267"/>
      <c r="H800" s="270">
        <v>12.52</v>
      </c>
      <c r="I800" s="271"/>
      <c r="J800" s="267"/>
      <c r="K800" s="267"/>
      <c r="L800" s="272"/>
      <c r="M800" s="273"/>
      <c r="N800" s="274"/>
      <c r="O800" s="274"/>
      <c r="P800" s="274"/>
      <c r="Q800" s="274"/>
      <c r="R800" s="274"/>
      <c r="S800" s="274"/>
      <c r="T800" s="275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T800" s="276" t="s">
        <v>225</v>
      </c>
      <c r="AU800" s="276" t="s">
        <v>85</v>
      </c>
      <c r="AV800" s="14" t="s">
        <v>85</v>
      </c>
      <c r="AW800" s="14" t="s">
        <v>32</v>
      </c>
      <c r="AX800" s="14" t="s">
        <v>76</v>
      </c>
      <c r="AY800" s="276" t="s">
        <v>156</v>
      </c>
    </row>
    <row r="801" spans="1:51" s="14" customFormat="1" ht="12">
      <c r="A801" s="14"/>
      <c r="B801" s="266"/>
      <c r="C801" s="267"/>
      <c r="D801" s="257" t="s">
        <v>225</v>
      </c>
      <c r="E801" s="268" t="s">
        <v>1</v>
      </c>
      <c r="F801" s="269" t="s">
        <v>1422</v>
      </c>
      <c r="G801" s="267"/>
      <c r="H801" s="270">
        <v>-0.8</v>
      </c>
      <c r="I801" s="271"/>
      <c r="J801" s="267"/>
      <c r="K801" s="267"/>
      <c r="L801" s="272"/>
      <c r="M801" s="273"/>
      <c r="N801" s="274"/>
      <c r="O801" s="274"/>
      <c r="P801" s="274"/>
      <c r="Q801" s="274"/>
      <c r="R801" s="274"/>
      <c r="S801" s="274"/>
      <c r="T801" s="275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T801" s="276" t="s">
        <v>225</v>
      </c>
      <c r="AU801" s="276" t="s">
        <v>85</v>
      </c>
      <c r="AV801" s="14" t="s">
        <v>85</v>
      </c>
      <c r="AW801" s="14" t="s">
        <v>32</v>
      </c>
      <c r="AX801" s="14" t="s">
        <v>76</v>
      </c>
      <c r="AY801" s="276" t="s">
        <v>156</v>
      </c>
    </row>
    <row r="802" spans="1:51" s="14" customFormat="1" ht="12">
      <c r="A802" s="14"/>
      <c r="B802" s="266"/>
      <c r="C802" s="267"/>
      <c r="D802" s="257" t="s">
        <v>225</v>
      </c>
      <c r="E802" s="268" t="s">
        <v>1</v>
      </c>
      <c r="F802" s="269" t="s">
        <v>1423</v>
      </c>
      <c r="G802" s="267"/>
      <c r="H802" s="270">
        <v>-0.1</v>
      </c>
      <c r="I802" s="271"/>
      <c r="J802" s="267"/>
      <c r="K802" s="267"/>
      <c r="L802" s="272"/>
      <c r="M802" s="273"/>
      <c r="N802" s="274"/>
      <c r="O802" s="274"/>
      <c r="P802" s="274"/>
      <c r="Q802" s="274"/>
      <c r="R802" s="274"/>
      <c r="S802" s="274"/>
      <c r="T802" s="275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T802" s="276" t="s">
        <v>225</v>
      </c>
      <c r="AU802" s="276" t="s">
        <v>85</v>
      </c>
      <c r="AV802" s="14" t="s">
        <v>85</v>
      </c>
      <c r="AW802" s="14" t="s">
        <v>32</v>
      </c>
      <c r="AX802" s="14" t="s">
        <v>76</v>
      </c>
      <c r="AY802" s="276" t="s">
        <v>156</v>
      </c>
    </row>
    <row r="803" spans="1:51" s="13" customFormat="1" ht="12">
      <c r="A803" s="13"/>
      <c r="B803" s="255"/>
      <c r="C803" s="256"/>
      <c r="D803" s="257" t="s">
        <v>225</v>
      </c>
      <c r="E803" s="258" t="s">
        <v>1</v>
      </c>
      <c r="F803" s="259" t="s">
        <v>290</v>
      </c>
      <c r="G803" s="256"/>
      <c r="H803" s="258" t="s">
        <v>1</v>
      </c>
      <c r="I803" s="260"/>
      <c r="J803" s="256"/>
      <c r="K803" s="256"/>
      <c r="L803" s="261"/>
      <c r="M803" s="262"/>
      <c r="N803" s="263"/>
      <c r="O803" s="263"/>
      <c r="P803" s="263"/>
      <c r="Q803" s="263"/>
      <c r="R803" s="263"/>
      <c r="S803" s="263"/>
      <c r="T803" s="264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T803" s="265" t="s">
        <v>225</v>
      </c>
      <c r="AU803" s="265" t="s">
        <v>85</v>
      </c>
      <c r="AV803" s="13" t="s">
        <v>83</v>
      </c>
      <c r="AW803" s="13" t="s">
        <v>32</v>
      </c>
      <c r="AX803" s="13" t="s">
        <v>76</v>
      </c>
      <c r="AY803" s="265" t="s">
        <v>156</v>
      </c>
    </row>
    <row r="804" spans="1:51" s="14" customFormat="1" ht="12">
      <c r="A804" s="14"/>
      <c r="B804" s="266"/>
      <c r="C804" s="267"/>
      <c r="D804" s="257" t="s">
        <v>225</v>
      </c>
      <c r="E804" s="268" t="s">
        <v>1</v>
      </c>
      <c r="F804" s="269" t="s">
        <v>1424</v>
      </c>
      <c r="G804" s="267"/>
      <c r="H804" s="270">
        <v>6.86</v>
      </c>
      <c r="I804" s="271"/>
      <c r="J804" s="267"/>
      <c r="K804" s="267"/>
      <c r="L804" s="272"/>
      <c r="M804" s="273"/>
      <c r="N804" s="274"/>
      <c r="O804" s="274"/>
      <c r="P804" s="274"/>
      <c r="Q804" s="274"/>
      <c r="R804" s="274"/>
      <c r="S804" s="274"/>
      <c r="T804" s="275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T804" s="276" t="s">
        <v>225</v>
      </c>
      <c r="AU804" s="276" t="s">
        <v>85</v>
      </c>
      <c r="AV804" s="14" t="s">
        <v>85</v>
      </c>
      <c r="AW804" s="14" t="s">
        <v>32</v>
      </c>
      <c r="AX804" s="14" t="s">
        <v>76</v>
      </c>
      <c r="AY804" s="276" t="s">
        <v>156</v>
      </c>
    </row>
    <row r="805" spans="1:51" s="14" customFormat="1" ht="12">
      <c r="A805" s="14"/>
      <c r="B805" s="266"/>
      <c r="C805" s="267"/>
      <c r="D805" s="257" t="s">
        <v>225</v>
      </c>
      <c r="E805" s="268" t="s">
        <v>1</v>
      </c>
      <c r="F805" s="269" t="s">
        <v>1425</v>
      </c>
      <c r="G805" s="267"/>
      <c r="H805" s="270">
        <v>3.44</v>
      </c>
      <c r="I805" s="271"/>
      <c r="J805" s="267"/>
      <c r="K805" s="267"/>
      <c r="L805" s="272"/>
      <c r="M805" s="273"/>
      <c r="N805" s="274"/>
      <c r="O805" s="274"/>
      <c r="P805" s="274"/>
      <c r="Q805" s="274"/>
      <c r="R805" s="274"/>
      <c r="S805" s="274"/>
      <c r="T805" s="275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T805" s="276" t="s">
        <v>225</v>
      </c>
      <c r="AU805" s="276" t="s">
        <v>85</v>
      </c>
      <c r="AV805" s="14" t="s">
        <v>85</v>
      </c>
      <c r="AW805" s="14" t="s">
        <v>32</v>
      </c>
      <c r="AX805" s="14" t="s">
        <v>76</v>
      </c>
      <c r="AY805" s="276" t="s">
        <v>156</v>
      </c>
    </row>
    <row r="806" spans="1:51" s="13" customFormat="1" ht="12">
      <c r="A806" s="13"/>
      <c r="B806" s="255"/>
      <c r="C806" s="256"/>
      <c r="D806" s="257" t="s">
        <v>225</v>
      </c>
      <c r="E806" s="258" t="s">
        <v>1</v>
      </c>
      <c r="F806" s="259" t="s">
        <v>296</v>
      </c>
      <c r="G806" s="256"/>
      <c r="H806" s="258" t="s">
        <v>1</v>
      </c>
      <c r="I806" s="260"/>
      <c r="J806" s="256"/>
      <c r="K806" s="256"/>
      <c r="L806" s="261"/>
      <c r="M806" s="262"/>
      <c r="N806" s="263"/>
      <c r="O806" s="263"/>
      <c r="P806" s="263"/>
      <c r="Q806" s="263"/>
      <c r="R806" s="263"/>
      <c r="S806" s="263"/>
      <c r="T806" s="264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T806" s="265" t="s">
        <v>225</v>
      </c>
      <c r="AU806" s="265" t="s">
        <v>85</v>
      </c>
      <c r="AV806" s="13" t="s">
        <v>83</v>
      </c>
      <c r="AW806" s="13" t="s">
        <v>32</v>
      </c>
      <c r="AX806" s="13" t="s">
        <v>76</v>
      </c>
      <c r="AY806" s="265" t="s">
        <v>156</v>
      </c>
    </row>
    <row r="807" spans="1:51" s="14" customFormat="1" ht="12">
      <c r="A807" s="14"/>
      <c r="B807" s="266"/>
      <c r="C807" s="267"/>
      <c r="D807" s="257" t="s">
        <v>225</v>
      </c>
      <c r="E807" s="268" t="s">
        <v>1</v>
      </c>
      <c r="F807" s="269" t="s">
        <v>1323</v>
      </c>
      <c r="G807" s="267"/>
      <c r="H807" s="270">
        <v>6</v>
      </c>
      <c r="I807" s="271"/>
      <c r="J807" s="267"/>
      <c r="K807" s="267"/>
      <c r="L807" s="272"/>
      <c r="M807" s="273"/>
      <c r="N807" s="274"/>
      <c r="O807" s="274"/>
      <c r="P807" s="274"/>
      <c r="Q807" s="274"/>
      <c r="R807" s="274"/>
      <c r="S807" s="274"/>
      <c r="T807" s="275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T807" s="276" t="s">
        <v>225</v>
      </c>
      <c r="AU807" s="276" t="s">
        <v>85</v>
      </c>
      <c r="AV807" s="14" t="s">
        <v>85</v>
      </c>
      <c r="AW807" s="14" t="s">
        <v>32</v>
      </c>
      <c r="AX807" s="14" t="s">
        <v>76</v>
      </c>
      <c r="AY807" s="276" t="s">
        <v>156</v>
      </c>
    </row>
    <row r="808" spans="1:51" s="14" customFormat="1" ht="12">
      <c r="A808" s="14"/>
      <c r="B808" s="266"/>
      <c r="C808" s="267"/>
      <c r="D808" s="257" t="s">
        <v>225</v>
      </c>
      <c r="E808" s="268" t="s">
        <v>1</v>
      </c>
      <c r="F808" s="269" t="s">
        <v>1426</v>
      </c>
      <c r="G808" s="267"/>
      <c r="H808" s="270">
        <v>-0.6</v>
      </c>
      <c r="I808" s="271"/>
      <c r="J808" s="267"/>
      <c r="K808" s="267"/>
      <c r="L808" s="272"/>
      <c r="M808" s="273"/>
      <c r="N808" s="274"/>
      <c r="O808" s="274"/>
      <c r="P808" s="274"/>
      <c r="Q808" s="274"/>
      <c r="R808" s="274"/>
      <c r="S808" s="274"/>
      <c r="T808" s="275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T808" s="276" t="s">
        <v>225</v>
      </c>
      <c r="AU808" s="276" t="s">
        <v>85</v>
      </c>
      <c r="AV808" s="14" t="s">
        <v>85</v>
      </c>
      <c r="AW808" s="14" t="s">
        <v>32</v>
      </c>
      <c r="AX808" s="14" t="s">
        <v>76</v>
      </c>
      <c r="AY808" s="276" t="s">
        <v>156</v>
      </c>
    </row>
    <row r="809" spans="1:51" s="14" customFormat="1" ht="12">
      <c r="A809" s="14"/>
      <c r="B809" s="266"/>
      <c r="C809" s="267"/>
      <c r="D809" s="257" t="s">
        <v>225</v>
      </c>
      <c r="E809" s="268" t="s">
        <v>1</v>
      </c>
      <c r="F809" s="269" t="s">
        <v>1427</v>
      </c>
      <c r="G809" s="267"/>
      <c r="H809" s="270">
        <v>-0.1</v>
      </c>
      <c r="I809" s="271"/>
      <c r="J809" s="267"/>
      <c r="K809" s="267"/>
      <c r="L809" s="272"/>
      <c r="M809" s="273"/>
      <c r="N809" s="274"/>
      <c r="O809" s="274"/>
      <c r="P809" s="274"/>
      <c r="Q809" s="274"/>
      <c r="R809" s="274"/>
      <c r="S809" s="274"/>
      <c r="T809" s="275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T809" s="276" t="s">
        <v>225</v>
      </c>
      <c r="AU809" s="276" t="s">
        <v>85</v>
      </c>
      <c r="AV809" s="14" t="s">
        <v>85</v>
      </c>
      <c r="AW809" s="14" t="s">
        <v>32</v>
      </c>
      <c r="AX809" s="14" t="s">
        <v>76</v>
      </c>
      <c r="AY809" s="276" t="s">
        <v>156</v>
      </c>
    </row>
    <row r="810" spans="1:51" s="13" customFormat="1" ht="12">
      <c r="A810" s="13"/>
      <c r="B810" s="255"/>
      <c r="C810" s="256"/>
      <c r="D810" s="257" t="s">
        <v>225</v>
      </c>
      <c r="E810" s="258" t="s">
        <v>1</v>
      </c>
      <c r="F810" s="259" t="s">
        <v>298</v>
      </c>
      <c r="G810" s="256"/>
      <c r="H810" s="258" t="s">
        <v>1</v>
      </c>
      <c r="I810" s="260"/>
      <c r="J810" s="256"/>
      <c r="K810" s="256"/>
      <c r="L810" s="261"/>
      <c r="M810" s="262"/>
      <c r="N810" s="263"/>
      <c r="O810" s="263"/>
      <c r="P810" s="263"/>
      <c r="Q810" s="263"/>
      <c r="R810" s="263"/>
      <c r="S810" s="263"/>
      <c r="T810" s="264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T810" s="265" t="s">
        <v>225</v>
      </c>
      <c r="AU810" s="265" t="s">
        <v>85</v>
      </c>
      <c r="AV810" s="13" t="s">
        <v>83</v>
      </c>
      <c r="AW810" s="13" t="s">
        <v>32</v>
      </c>
      <c r="AX810" s="13" t="s">
        <v>76</v>
      </c>
      <c r="AY810" s="265" t="s">
        <v>156</v>
      </c>
    </row>
    <row r="811" spans="1:51" s="14" customFormat="1" ht="12">
      <c r="A811" s="14"/>
      <c r="B811" s="266"/>
      <c r="C811" s="267"/>
      <c r="D811" s="257" t="s">
        <v>225</v>
      </c>
      <c r="E811" s="268" t="s">
        <v>1</v>
      </c>
      <c r="F811" s="269" t="s">
        <v>1324</v>
      </c>
      <c r="G811" s="267"/>
      <c r="H811" s="270">
        <v>4.7</v>
      </c>
      <c r="I811" s="271"/>
      <c r="J811" s="267"/>
      <c r="K811" s="267"/>
      <c r="L811" s="272"/>
      <c r="M811" s="273"/>
      <c r="N811" s="274"/>
      <c r="O811" s="274"/>
      <c r="P811" s="274"/>
      <c r="Q811" s="274"/>
      <c r="R811" s="274"/>
      <c r="S811" s="274"/>
      <c r="T811" s="275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T811" s="276" t="s">
        <v>225</v>
      </c>
      <c r="AU811" s="276" t="s">
        <v>85</v>
      </c>
      <c r="AV811" s="14" t="s">
        <v>85</v>
      </c>
      <c r="AW811" s="14" t="s">
        <v>32</v>
      </c>
      <c r="AX811" s="14" t="s">
        <v>76</v>
      </c>
      <c r="AY811" s="276" t="s">
        <v>156</v>
      </c>
    </row>
    <row r="812" spans="1:51" s="14" customFormat="1" ht="12">
      <c r="A812" s="14"/>
      <c r="B812" s="266"/>
      <c r="C812" s="267"/>
      <c r="D812" s="257" t="s">
        <v>225</v>
      </c>
      <c r="E812" s="268" t="s">
        <v>1</v>
      </c>
      <c r="F812" s="269" t="s">
        <v>1426</v>
      </c>
      <c r="G812" s="267"/>
      <c r="H812" s="270">
        <v>-0.6</v>
      </c>
      <c r="I812" s="271"/>
      <c r="J812" s="267"/>
      <c r="K812" s="267"/>
      <c r="L812" s="272"/>
      <c r="M812" s="273"/>
      <c r="N812" s="274"/>
      <c r="O812" s="274"/>
      <c r="P812" s="274"/>
      <c r="Q812" s="274"/>
      <c r="R812" s="274"/>
      <c r="S812" s="274"/>
      <c r="T812" s="275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T812" s="276" t="s">
        <v>225</v>
      </c>
      <c r="AU812" s="276" t="s">
        <v>85</v>
      </c>
      <c r="AV812" s="14" t="s">
        <v>85</v>
      </c>
      <c r="AW812" s="14" t="s">
        <v>32</v>
      </c>
      <c r="AX812" s="14" t="s">
        <v>76</v>
      </c>
      <c r="AY812" s="276" t="s">
        <v>156</v>
      </c>
    </row>
    <row r="813" spans="1:51" s="13" customFormat="1" ht="12">
      <c r="A813" s="13"/>
      <c r="B813" s="255"/>
      <c r="C813" s="256"/>
      <c r="D813" s="257" t="s">
        <v>225</v>
      </c>
      <c r="E813" s="258" t="s">
        <v>1</v>
      </c>
      <c r="F813" s="259" t="s">
        <v>302</v>
      </c>
      <c r="G813" s="256"/>
      <c r="H813" s="258" t="s">
        <v>1</v>
      </c>
      <c r="I813" s="260"/>
      <c r="J813" s="256"/>
      <c r="K813" s="256"/>
      <c r="L813" s="261"/>
      <c r="M813" s="262"/>
      <c r="N813" s="263"/>
      <c r="O813" s="263"/>
      <c r="P813" s="263"/>
      <c r="Q813" s="263"/>
      <c r="R813" s="263"/>
      <c r="S813" s="263"/>
      <c r="T813" s="264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T813" s="265" t="s">
        <v>225</v>
      </c>
      <c r="AU813" s="265" t="s">
        <v>85</v>
      </c>
      <c r="AV813" s="13" t="s">
        <v>83</v>
      </c>
      <c r="AW813" s="13" t="s">
        <v>32</v>
      </c>
      <c r="AX813" s="13" t="s">
        <v>76</v>
      </c>
      <c r="AY813" s="265" t="s">
        <v>156</v>
      </c>
    </row>
    <row r="814" spans="1:51" s="14" customFormat="1" ht="12">
      <c r="A814" s="14"/>
      <c r="B814" s="266"/>
      <c r="C814" s="267"/>
      <c r="D814" s="257" t="s">
        <v>225</v>
      </c>
      <c r="E814" s="268" t="s">
        <v>1</v>
      </c>
      <c r="F814" s="269" t="s">
        <v>1325</v>
      </c>
      <c r="G814" s="267"/>
      <c r="H814" s="270">
        <v>7.22</v>
      </c>
      <c r="I814" s="271"/>
      <c r="J814" s="267"/>
      <c r="K814" s="267"/>
      <c r="L814" s="272"/>
      <c r="M814" s="273"/>
      <c r="N814" s="274"/>
      <c r="O814" s="274"/>
      <c r="P814" s="274"/>
      <c r="Q814" s="274"/>
      <c r="R814" s="274"/>
      <c r="S814" s="274"/>
      <c r="T814" s="275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T814" s="276" t="s">
        <v>225</v>
      </c>
      <c r="AU814" s="276" t="s">
        <v>85</v>
      </c>
      <c r="AV814" s="14" t="s">
        <v>85</v>
      </c>
      <c r="AW814" s="14" t="s">
        <v>32</v>
      </c>
      <c r="AX814" s="14" t="s">
        <v>76</v>
      </c>
      <c r="AY814" s="276" t="s">
        <v>156</v>
      </c>
    </row>
    <row r="815" spans="1:51" s="14" customFormat="1" ht="12">
      <c r="A815" s="14"/>
      <c r="B815" s="266"/>
      <c r="C815" s="267"/>
      <c r="D815" s="257" t="s">
        <v>225</v>
      </c>
      <c r="E815" s="268" t="s">
        <v>1</v>
      </c>
      <c r="F815" s="269" t="s">
        <v>1428</v>
      </c>
      <c r="G815" s="267"/>
      <c r="H815" s="270">
        <v>9.6</v>
      </c>
      <c r="I815" s="271"/>
      <c r="J815" s="267"/>
      <c r="K815" s="267"/>
      <c r="L815" s="272"/>
      <c r="M815" s="273"/>
      <c r="N815" s="274"/>
      <c r="O815" s="274"/>
      <c r="P815" s="274"/>
      <c r="Q815" s="274"/>
      <c r="R815" s="274"/>
      <c r="S815" s="274"/>
      <c r="T815" s="275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T815" s="276" t="s">
        <v>225</v>
      </c>
      <c r="AU815" s="276" t="s">
        <v>85</v>
      </c>
      <c r="AV815" s="14" t="s">
        <v>85</v>
      </c>
      <c r="AW815" s="14" t="s">
        <v>32</v>
      </c>
      <c r="AX815" s="14" t="s">
        <v>76</v>
      </c>
      <c r="AY815" s="276" t="s">
        <v>156</v>
      </c>
    </row>
    <row r="816" spans="1:51" s="13" customFormat="1" ht="12">
      <c r="A816" s="13"/>
      <c r="B816" s="255"/>
      <c r="C816" s="256"/>
      <c r="D816" s="257" t="s">
        <v>225</v>
      </c>
      <c r="E816" s="258" t="s">
        <v>1</v>
      </c>
      <c r="F816" s="259" t="s">
        <v>304</v>
      </c>
      <c r="G816" s="256"/>
      <c r="H816" s="258" t="s">
        <v>1</v>
      </c>
      <c r="I816" s="260"/>
      <c r="J816" s="256"/>
      <c r="K816" s="256"/>
      <c r="L816" s="261"/>
      <c r="M816" s="262"/>
      <c r="N816" s="263"/>
      <c r="O816" s="263"/>
      <c r="P816" s="263"/>
      <c r="Q816" s="263"/>
      <c r="R816" s="263"/>
      <c r="S816" s="263"/>
      <c r="T816" s="264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T816" s="265" t="s">
        <v>225</v>
      </c>
      <c r="AU816" s="265" t="s">
        <v>85</v>
      </c>
      <c r="AV816" s="13" t="s">
        <v>83</v>
      </c>
      <c r="AW816" s="13" t="s">
        <v>32</v>
      </c>
      <c r="AX816" s="13" t="s">
        <v>76</v>
      </c>
      <c r="AY816" s="265" t="s">
        <v>156</v>
      </c>
    </row>
    <row r="817" spans="1:51" s="14" customFormat="1" ht="12">
      <c r="A817" s="14"/>
      <c r="B817" s="266"/>
      <c r="C817" s="267"/>
      <c r="D817" s="257" t="s">
        <v>225</v>
      </c>
      <c r="E817" s="268" t="s">
        <v>1</v>
      </c>
      <c r="F817" s="269" t="s">
        <v>1429</v>
      </c>
      <c r="G817" s="267"/>
      <c r="H817" s="270">
        <v>20</v>
      </c>
      <c r="I817" s="271"/>
      <c r="J817" s="267"/>
      <c r="K817" s="267"/>
      <c r="L817" s="272"/>
      <c r="M817" s="273"/>
      <c r="N817" s="274"/>
      <c r="O817" s="274"/>
      <c r="P817" s="274"/>
      <c r="Q817" s="274"/>
      <c r="R817" s="274"/>
      <c r="S817" s="274"/>
      <c r="T817" s="275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T817" s="276" t="s">
        <v>225</v>
      </c>
      <c r="AU817" s="276" t="s">
        <v>85</v>
      </c>
      <c r="AV817" s="14" t="s">
        <v>85</v>
      </c>
      <c r="AW817" s="14" t="s">
        <v>32</v>
      </c>
      <c r="AX817" s="14" t="s">
        <v>76</v>
      </c>
      <c r="AY817" s="276" t="s">
        <v>156</v>
      </c>
    </row>
    <row r="818" spans="1:51" s="14" customFormat="1" ht="12">
      <c r="A818" s="14"/>
      <c r="B818" s="266"/>
      <c r="C818" s="267"/>
      <c r="D818" s="257" t="s">
        <v>225</v>
      </c>
      <c r="E818" s="268" t="s">
        <v>1</v>
      </c>
      <c r="F818" s="269" t="s">
        <v>1430</v>
      </c>
      <c r="G818" s="267"/>
      <c r="H818" s="270">
        <v>0.2</v>
      </c>
      <c r="I818" s="271"/>
      <c r="J818" s="267"/>
      <c r="K818" s="267"/>
      <c r="L818" s="272"/>
      <c r="M818" s="273"/>
      <c r="N818" s="274"/>
      <c r="O818" s="274"/>
      <c r="P818" s="274"/>
      <c r="Q818" s="274"/>
      <c r="R818" s="274"/>
      <c r="S818" s="274"/>
      <c r="T818" s="275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T818" s="276" t="s">
        <v>225</v>
      </c>
      <c r="AU818" s="276" t="s">
        <v>85</v>
      </c>
      <c r="AV818" s="14" t="s">
        <v>85</v>
      </c>
      <c r="AW818" s="14" t="s">
        <v>32</v>
      </c>
      <c r="AX818" s="14" t="s">
        <v>76</v>
      </c>
      <c r="AY818" s="276" t="s">
        <v>156</v>
      </c>
    </row>
    <row r="819" spans="1:51" s="15" customFormat="1" ht="12">
      <c r="A819" s="15"/>
      <c r="B819" s="277"/>
      <c r="C819" s="278"/>
      <c r="D819" s="257" t="s">
        <v>225</v>
      </c>
      <c r="E819" s="279" t="s">
        <v>1</v>
      </c>
      <c r="F819" s="280" t="s">
        <v>228</v>
      </c>
      <c r="G819" s="278"/>
      <c r="H819" s="281">
        <v>158.16</v>
      </c>
      <c r="I819" s="282"/>
      <c r="J819" s="278"/>
      <c r="K819" s="278"/>
      <c r="L819" s="283"/>
      <c r="M819" s="284"/>
      <c r="N819" s="285"/>
      <c r="O819" s="285"/>
      <c r="P819" s="285"/>
      <c r="Q819" s="285"/>
      <c r="R819" s="285"/>
      <c r="S819" s="285"/>
      <c r="T819" s="286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T819" s="287" t="s">
        <v>225</v>
      </c>
      <c r="AU819" s="287" t="s">
        <v>85</v>
      </c>
      <c r="AV819" s="15" t="s">
        <v>173</v>
      </c>
      <c r="AW819" s="15" t="s">
        <v>32</v>
      </c>
      <c r="AX819" s="15" t="s">
        <v>83</v>
      </c>
      <c r="AY819" s="287" t="s">
        <v>156</v>
      </c>
    </row>
    <row r="820" spans="1:65" s="2" customFormat="1" ht="16.5" customHeight="1">
      <c r="A820" s="39"/>
      <c r="B820" s="40"/>
      <c r="C820" s="227" t="s">
        <v>1431</v>
      </c>
      <c r="D820" s="227" t="s">
        <v>159</v>
      </c>
      <c r="E820" s="228" t="s">
        <v>1432</v>
      </c>
      <c r="F820" s="229" t="s">
        <v>1433</v>
      </c>
      <c r="G820" s="230" t="s">
        <v>342</v>
      </c>
      <c r="H820" s="231">
        <v>121</v>
      </c>
      <c r="I820" s="232"/>
      <c r="J820" s="233">
        <f>ROUND(I820*H820,2)</f>
        <v>0</v>
      </c>
      <c r="K820" s="229" t="s">
        <v>218</v>
      </c>
      <c r="L820" s="45"/>
      <c r="M820" s="234" t="s">
        <v>1</v>
      </c>
      <c r="N820" s="235" t="s">
        <v>41</v>
      </c>
      <c r="O820" s="92"/>
      <c r="P820" s="236">
        <f>O820*H820</f>
        <v>0</v>
      </c>
      <c r="Q820" s="236">
        <v>3E-05</v>
      </c>
      <c r="R820" s="236">
        <f>Q820*H820</f>
        <v>0.00363</v>
      </c>
      <c r="S820" s="236">
        <v>0</v>
      </c>
      <c r="T820" s="237">
        <f>S820*H820</f>
        <v>0</v>
      </c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  <c r="AR820" s="238" t="s">
        <v>335</v>
      </c>
      <c r="AT820" s="238" t="s">
        <v>159</v>
      </c>
      <c r="AU820" s="238" t="s">
        <v>85</v>
      </c>
      <c r="AY820" s="18" t="s">
        <v>156</v>
      </c>
      <c r="BE820" s="239">
        <f>IF(N820="základní",J820,0)</f>
        <v>0</v>
      </c>
      <c r="BF820" s="239">
        <f>IF(N820="snížená",J820,0)</f>
        <v>0</v>
      </c>
      <c r="BG820" s="239">
        <f>IF(N820="zákl. přenesená",J820,0)</f>
        <v>0</v>
      </c>
      <c r="BH820" s="239">
        <f>IF(N820="sníž. přenesená",J820,0)</f>
        <v>0</v>
      </c>
      <c r="BI820" s="239">
        <f>IF(N820="nulová",J820,0)</f>
        <v>0</v>
      </c>
      <c r="BJ820" s="18" t="s">
        <v>83</v>
      </c>
      <c r="BK820" s="239">
        <f>ROUND(I820*H820,2)</f>
        <v>0</v>
      </c>
      <c r="BL820" s="18" t="s">
        <v>335</v>
      </c>
      <c r="BM820" s="238" t="s">
        <v>1434</v>
      </c>
    </row>
    <row r="821" spans="1:51" s="13" customFormat="1" ht="12">
      <c r="A821" s="13"/>
      <c r="B821" s="255"/>
      <c r="C821" s="256"/>
      <c r="D821" s="257" t="s">
        <v>225</v>
      </c>
      <c r="E821" s="258" t="s">
        <v>1</v>
      </c>
      <c r="F821" s="259" t="s">
        <v>359</v>
      </c>
      <c r="G821" s="256"/>
      <c r="H821" s="258" t="s">
        <v>1</v>
      </c>
      <c r="I821" s="260"/>
      <c r="J821" s="256"/>
      <c r="K821" s="256"/>
      <c r="L821" s="261"/>
      <c r="M821" s="262"/>
      <c r="N821" s="263"/>
      <c r="O821" s="263"/>
      <c r="P821" s="263"/>
      <c r="Q821" s="263"/>
      <c r="R821" s="263"/>
      <c r="S821" s="263"/>
      <c r="T821" s="264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T821" s="265" t="s">
        <v>225</v>
      </c>
      <c r="AU821" s="265" t="s">
        <v>85</v>
      </c>
      <c r="AV821" s="13" t="s">
        <v>83</v>
      </c>
      <c r="AW821" s="13" t="s">
        <v>32</v>
      </c>
      <c r="AX821" s="13" t="s">
        <v>76</v>
      </c>
      <c r="AY821" s="265" t="s">
        <v>156</v>
      </c>
    </row>
    <row r="822" spans="1:51" s="14" customFormat="1" ht="12">
      <c r="A822" s="14"/>
      <c r="B822" s="266"/>
      <c r="C822" s="267"/>
      <c r="D822" s="257" t="s">
        <v>225</v>
      </c>
      <c r="E822" s="268" t="s">
        <v>1</v>
      </c>
      <c r="F822" s="269" t="s">
        <v>1418</v>
      </c>
      <c r="G822" s="267"/>
      <c r="H822" s="270">
        <v>16.64</v>
      </c>
      <c r="I822" s="271"/>
      <c r="J822" s="267"/>
      <c r="K822" s="267"/>
      <c r="L822" s="272"/>
      <c r="M822" s="273"/>
      <c r="N822" s="274"/>
      <c r="O822" s="274"/>
      <c r="P822" s="274"/>
      <c r="Q822" s="274"/>
      <c r="R822" s="274"/>
      <c r="S822" s="274"/>
      <c r="T822" s="275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T822" s="276" t="s">
        <v>225</v>
      </c>
      <c r="AU822" s="276" t="s">
        <v>85</v>
      </c>
      <c r="AV822" s="14" t="s">
        <v>85</v>
      </c>
      <c r="AW822" s="14" t="s">
        <v>32</v>
      </c>
      <c r="AX822" s="14" t="s">
        <v>76</v>
      </c>
      <c r="AY822" s="276" t="s">
        <v>156</v>
      </c>
    </row>
    <row r="823" spans="1:51" s="14" customFormat="1" ht="12">
      <c r="A823" s="14"/>
      <c r="B823" s="266"/>
      <c r="C823" s="267"/>
      <c r="D823" s="257" t="s">
        <v>225</v>
      </c>
      <c r="E823" s="268" t="s">
        <v>1</v>
      </c>
      <c r="F823" s="269" t="s">
        <v>886</v>
      </c>
      <c r="G823" s="267"/>
      <c r="H823" s="270">
        <v>-1.6</v>
      </c>
      <c r="I823" s="271"/>
      <c r="J823" s="267"/>
      <c r="K823" s="267"/>
      <c r="L823" s="272"/>
      <c r="M823" s="273"/>
      <c r="N823" s="274"/>
      <c r="O823" s="274"/>
      <c r="P823" s="274"/>
      <c r="Q823" s="274"/>
      <c r="R823" s="274"/>
      <c r="S823" s="274"/>
      <c r="T823" s="275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T823" s="276" t="s">
        <v>225</v>
      </c>
      <c r="AU823" s="276" t="s">
        <v>85</v>
      </c>
      <c r="AV823" s="14" t="s">
        <v>85</v>
      </c>
      <c r="AW823" s="14" t="s">
        <v>32</v>
      </c>
      <c r="AX823" s="14" t="s">
        <v>76</v>
      </c>
      <c r="AY823" s="276" t="s">
        <v>156</v>
      </c>
    </row>
    <row r="824" spans="1:51" s="13" customFormat="1" ht="12">
      <c r="A824" s="13"/>
      <c r="B824" s="255"/>
      <c r="C824" s="256"/>
      <c r="D824" s="257" t="s">
        <v>225</v>
      </c>
      <c r="E824" s="258" t="s">
        <v>1</v>
      </c>
      <c r="F824" s="259" t="s">
        <v>361</v>
      </c>
      <c r="G824" s="256"/>
      <c r="H824" s="258" t="s">
        <v>1</v>
      </c>
      <c r="I824" s="260"/>
      <c r="J824" s="256"/>
      <c r="K824" s="256"/>
      <c r="L824" s="261"/>
      <c r="M824" s="262"/>
      <c r="N824" s="263"/>
      <c r="O824" s="263"/>
      <c r="P824" s="263"/>
      <c r="Q824" s="263"/>
      <c r="R824" s="263"/>
      <c r="S824" s="263"/>
      <c r="T824" s="264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T824" s="265" t="s">
        <v>225</v>
      </c>
      <c r="AU824" s="265" t="s">
        <v>85</v>
      </c>
      <c r="AV824" s="13" t="s">
        <v>83</v>
      </c>
      <c r="AW824" s="13" t="s">
        <v>32</v>
      </c>
      <c r="AX824" s="13" t="s">
        <v>76</v>
      </c>
      <c r="AY824" s="265" t="s">
        <v>156</v>
      </c>
    </row>
    <row r="825" spans="1:51" s="14" customFormat="1" ht="12">
      <c r="A825" s="14"/>
      <c r="B825" s="266"/>
      <c r="C825" s="267"/>
      <c r="D825" s="257" t="s">
        <v>225</v>
      </c>
      <c r="E825" s="268" t="s">
        <v>1</v>
      </c>
      <c r="F825" s="269" t="s">
        <v>1419</v>
      </c>
      <c r="G825" s="267"/>
      <c r="H825" s="270">
        <v>15.08</v>
      </c>
      <c r="I825" s="271"/>
      <c r="J825" s="267"/>
      <c r="K825" s="267"/>
      <c r="L825" s="272"/>
      <c r="M825" s="273"/>
      <c r="N825" s="274"/>
      <c r="O825" s="274"/>
      <c r="P825" s="274"/>
      <c r="Q825" s="274"/>
      <c r="R825" s="274"/>
      <c r="S825" s="274"/>
      <c r="T825" s="275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T825" s="276" t="s">
        <v>225</v>
      </c>
      <c r="AU825" s="276" t="s">
        <v>85</v>
      </c>
      <c r="AV825" s="14" t="s">
        <v>85</v>
      </c>
      <c r="AW825" s="14" t="s">
        <v>32</v>
      </c>
      <c r="AX825" s="14" t="s">
        <v>76</v>
      </c>
      <c r="AY825" s="276" t="s">
        <v>156</v>
      </c>
    </row>
    <row r="826" spans="1:51" s="14" customFormat="1" ht="12">
      <c r="A826" s="14"/>
      <c r="B826" s="266"/>
      <c r="C826" s="267"/>
      <c r="D826" s="257" t="s">
        <v>225</v>
      </c>
      <c r="E826" s="268" t="s">
        <v>1</v>
      </c>
      <c r="F826" s="269" t="s">
        <v>886</v>
      </c>
      <c r="G826" s="267"/>
      <c r="H826" s="270">
        <v>-1.6</v>
      </c>
      <c r="I826" s="271"/>
      <c r="J826" s="267"/>
      <c r="K826" s="267"/>
      <c r="L826" s="272"/>
      <c r="M826" s="273"/>
      <c r="N826" s="274"/>
      <c r="O826" s="274"/>
      <c r="P826" s="274"/>
      <c r="Q826" s="274"/>
      <c r="R826" s="274"/>
      <c r="S826" s="274"/>
      <c r="T826" s="275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T826" s="276" t="s">
        <v>225</v>
      </c>
      <c r="AU826" s="276" t="s">
        <v>85</v>
      </c>
      <c r="AV826" s="14" t="s">
        <v>85</v>
      </c>
      <c r="AW826" s="14" t="s">
        <v>32</v>
      </c>
      <c r="AX826" s="14" t="s">
        <v>76</v>
      </c>
      <c r="AY826" s="276" t="s">
        <v>156</v>
      </c>
    </row>
    <row r="827" spans="1:51" s="13" customFormat="1" ht="12">
      <c r="A827" s="13"/>
      <c r="B827" s="255"/>
      <c r="C827" s="256"/>
      <c r="D827" s="257" t="s">
        <v>225</v>
      </c>
      <c r="E827" s="258" t="s">
        <v>1</v>
      </c>
      <c r="F827" s="259" t="s">
        <v>278</v>
      </c>
      <c r="G827" s="256"/>
      <c r="H827" s="258" t="s">
        <v>1</v>
      </c>
      <c r="I827" s="260"/>
      <c r="J827" s="256"/>
      <c r="K827" s="256"/>
      <c r="L827" s="261"/>
      <c r="M827" s="262"/>
      <c r="N827" s="263"/>
      <c r="O827" s="263"/>
      <c r="P827" s="263"/>
      <c r="Q827" s="263"/>
      <c r="R827" s="263"/>
      <c r="S827" s="263"/>
      <c r="T827" s="264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T827" s="265" t="s">
        <v>225</v>
      </c>
      <c r="AU827" s="265" t="s">
        <v>85</v>
      </c>
      <c r="AV827" s="13" t="s">
        <v>83</v>
      </c>
      <c r="AW827" s="13" t="s">
        <v>32</v>
      </c>
      <c r="AX827" s="13" t="s">
        <v>76</v>
      </c>
      <c r="AY827" s="265" t="s">
        <v>156</v>
      </c>
    </row>
    <row r="828" spans="1:51" s="14" customFormat="1" ht="12">
      <c r="A828" s="14"/>
      <c r="B828" s="266"/>
      <c r="C828" s="267"/>
      <c r="D828" s="257" t="s">
        <v>225</v>
      </c>
      <c r="E828" s="268" t="s">
        <v>1</v>
      </c>
      <c r="F828" s="269" t="s">
        <v>573</v>
      </c>
      <c r="G828" s="267"/>
      <c r="H828" s="270">
        <v>23.78</v>
      </c>
      <c r="I828" s="271"/>
      <c r="J828" s="267"/>
      <c r="K828" s="267"/>
      <c r="L828" s="272"/>
      <c r="M828" s="273"/>
      <c r="N828" s="274"/>
      <c r="O828" s="274"/>
      <c r="P828" s="274"/>
      <c r="Q828" s="274"/>
      <c r="R828" s="274"/>
      <c r="S828" s="274"/>
      <c r="T828" s="275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T828" s="276" t="s">
        <v>225</v>
      </c>
      <c r="AU828" s="276" t="s">
        <v>85</v>
      </c>
      <c r="AV828" s="14" t="s">
        <v>85</v>
      </c>
      <c r="AW828" s="14" t="s">
        <v>32</v>
      </c>
      <c r="AX828" s="14" t="s">
        <v>76</v>
      </c>
      <c r="AY828" s="276" t="s">
        <v>156</v>
      </c>
    </row>
    <row r="829" spans="1:51" s="14" customFormat="1" ht="12">
      <c r="A829" s="14"/>
      <c r="B829" s="266"/>
      <c r="C829" s="267"/>
      <c r="D829" s="257" t="s">
        <v>225</v>
      </c>
      <c r="E829" s="268" t="s">
        <v>1</v>
      </c>
      <c r="F829" s="269" t="s">
        <v>886</v>
      </c>
      <c r="G829" s="267"/>
      <c r="H829" s="270">
        <v>-1.6</v>
      </c>
      <c r="I829" s="271"/>
      <c r="J829" s="267"/>
      <c r="K829" s="267"/>
      <c r="L829" s="272"/>
      <c r="M829" s="273"/>
      <c r="N829" s="274"/>
      <c r="O829" s="274"/>
      <c r="P829" s="274"/>
      <c r="Q829" s="274"/>
      <c r="R829" s="274"/>
      <c r="S829" s="274"/>
      <c r="T829" s="275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T829" s="276" t="s">
        <v>225</v>
      </c>
      <c r="AU829" s="276" t="s">
        <v>85</v>
      </c>
      <c r="AV829" s="14" t="s">
        <v>85</v>
      </c>
      <c r="AW829" s="14" t="s">
        <v>32</v>
      </c>
      <c r="AX829" s="14" t="s">
        <v>76</v>
      </c>
      <c r="AY829" s="276" t="s">
        <v>156</v>
      </c>
    </row>
    <row r="830" spans="1:51" s="14" customFormat="1" ht="12">
      <c r="A830" s="14"/>
      <c r="B830" s="266"/>
      <c r="C830" s="267"/>
      <c r="D830" s="257" t="s">
        <v>225</v>
      </c>
      <c r="E830" s="268" t="s">
        <v>1</v>
      </c>
      <c r="F830" s="269" t="s">
        <v>1420</v>
      </c>
      <c r="G830" s="267"/>
      <c r="H830" s="270">
        <v>-0.9</v>
      </c>
      <c r="I830" s="271"/>
      <c r="J830" s="267"/>
      <c r="K830" s="267"/>
      <c r="L830" s="272"/>
      <c r="M830" s="273"/>
      <c r="N830" s="274"/>
      <c r="O830" s="274"/>
      <c r="P830" s="274"/>
      <c r="Q830" s="274"/>
      <c r="R830" s="274"/>
      <c r="S830" s="274"/>
      <c r="T830" s="275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T830" s="276" t="s">
        <v>225</v>
      </c>
      <c r="AU830" s="276" t="s">
        <v>85</v>
      </c>
      <c r="AV830" s="14" t="s">
        <v>85</v>
      </c>
      <c r="AW830" s="14" t="s">
        <v>32</v>
      </c>
      <c r="AX830" s="14" t="s">
        <v>76</v>
      </c>
      <c r="AY830" s="276" t="s">
        <v>156</v>
      </c>
    </row>
    <row r="831" spans="1:51" s="13" customFormat="1" ht="12">
      <c r="A831" s="13"/>
      <c r="B831" s="255"/>
      <c r="C831" s="256"/>
      <c r="D831" s="257" t="s">
        <v>225</v>
      </c>
      <c r="E831" s="258" t="s">
        <v>1</v>
      </c>
      <c r="F831" s="259" t="s">
        <v>282</v>
      </c>
      <c r="G831" s="256"/>
      <c r="H831" s="258" t="s">
        <v>1</v>
      </c>
      <c r="I831" s="260"/>
      <c r="J831" s="256"/>
      <c r="K831" s="256"/>
      <c r="L831" s="261"/>
      <c r="M831" s="262"/>
      <c r="N831" s="263"/>
      <c r="O831" s="263"/>
      <c r="P831" s="263"/>
      <c r="Q831" s="263"/>
      <c r="R831" s="263"/>
      <c r="S831" s="263"/>
      <c r="T831" s="264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T831" s="265" t="s">
        <v>225</v>
      </c>
      <c r="AU831" s="265" t="s">
        <v>85</v>
      </c>
      <c r="AV831" s="13" t="s">
        <v>83</v>
      </c>
      <c r="AW831" s="13" t="s">
        <v>32</v>
      </c>
      <c r="AX831" s="13" t="s">
        <v>76</v>
      </c>
      <c r="AY831" s="265" t="s">
        <v>156</v>
      </c>
    </row>
    <row r="832" spans="1:51" s="14" customFormat="1" ht="12">
      <c r="A832" s="14"/>
      <c r="B832" s="266"/>
      <c r="C832" s="267"/>
      <c r="D832" s="257" t="s">
        <v>225</v>
      </c>
      <c r="E832" s="268" t="s">
        <v>1</v>
      </c>
      <c r="F832" s="269" t="s">
        <v>1320</v>
      </c>
      <c r="G832" s="267"/>
      <c r="H832" s="270">
        <v>29.5</v>
      </c>
      <c r="I832" s="271"/>
      <c r="J832" s="267"/>
      <c r="K832" s="267"/>
      <c r="L832" s="272"/>
      <c r="M832" s="273"/>
      <c r="N832" s="274"/>
      <c r="O832" s="274"/>
      <c r="P832" s="274"/>
      <c r="Q832" s="274"/>
      <c r="R832" s="274"/>
      <c r="S832" s="274"/>
      <c r="T832" s="275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T832" s="276" t="s">
        <v>225</v>
      </c>
      <c r="AU832" s="276" t="s">
        <v>85</v>
      </c>
      <c r="AV832" s="14" t="s">
        <v>85</v>
      </c>
      <c r="AW832" s="14" t="s">
        <v>32</v>
      </c>
      <c r="AX832" s="14" t="s">
        <v>76</v>
      </c>
      <c r="AY832" s="276" t="s">
        <v>156</v>
      </c>
    </row>
    <row r="833" spans="1:51" s="14" customFormat="1" ht="12">
      <c r="A833" s="14"/>
      <c r="B833" s="266"/>
      <c r="C833" s="267"/>
      <c r="D833" s="257" t="s">
        <v>225</v>
      </c>
      <c r="E833" s="268" t="s">
        <v>1</v>
      </c>
      <c r="F833" s="269" t="s">
        <v>886</v>
      </c>
      <c r="G833" s="267"/>
      <c r="H833" s="270">
        <v>-1.6</v>
      </c>
      <c r="I833" s="271"/>
      <c r="J833" s="267"/>
      <c r="K833" s="267"/>
      <c r="L833" s="272"/>
      <c r="M833" s="273"/>
      <c r="N833" s="274"/>
      <c r="O833" s="274"/>
      <c r="P833" s="274"/>
      <c r="Q833" s="274"/>
      <c r="R833" s="274"/>
      <c r="S833" s="274"/>
      <c r="T833" s="275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T833" s="276" t="s">
        <v>225</v>
      </c>
      <c r="AU833" s="276" t="s">
        <v>85</v>
      </c>
      <c r="AV833" s="14" t="s">
        <v>85</v>
      </c>
      <c r="AW833" s="14" t="s">
        <v>32</v>
      </c>
      <c r="AX833" s="14" t="s">
        <v>76</v>
      </c>
      <c r="AY833" s="276" t="s">
        <v>156</v>
      </c>
    </row>
    <row r="834" spans="1:51" s="13" customFormat="1" ht="12">
      <c r="A834" s="13"/>
      <c r="B834" s="255"/>
      <c r="C834" s="256"/>
      <c r="D834" s="257" t="s">
        <v>225</v>
      </c>
      <c r="E834" s="258" t="s">
        <v>1</v>
      </c>
      <c r="F834" s="259" t="s">
        <v>284</v>
      </c>
      <c r="G834" s="256"/>
      <c r="H834" s="258" t="s">
        <v>1</v>
      </c>
      <c r="I834" s="260"/>
      <c r="J834" s="256"/>
      <c r="K834" s="256"/>
      <c r="L834" s="261"/>
      <c r="M834" s="262"/>
      <c r="N834" s="263"/>
      <c r="O834" s="263"/>
      <c r="P834" s="263"/>
      <c r="Q834" s="263"/>
      <c r="R834" s="263"/>
      <c r="S834" s="263"/>
      <c r="T834" s="264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T834" s="265" t="s">
        <v>225</v>
      </c>
      <c r="AU834" s="265" t="s">
        <v>85</v>
      </c>
      <c r="AV834" s="13" t="s">
        <v>83</v>
      </c>
      <c r="AW834" s="13" t="s">
        <v>32</v>
      </c>
      <c r="AX834" s="13" t="s">
        <v>76</v>
      </c>
      <c r="AY834" s="265" t="s">
        <v>156</v>
      </c>
    </row>
    <row r="835" spans="1:51" s="14" customFormat="1" ht="12">
      <c r="A835" s="14"/>
      <c r="B835" s="266"/>
      <c r="C835" s="267"/>
      <c r="D835" s="257" t="s">
        <v>225</v>
      </c>
      <c r="E835" s="268" t="s">
        <v>1</v>
      </c>
      <c r="F835" s="269" t="s">
        <v>1321</v>
      </c>
      <c r="G835" s="267"/>
      <c r="H835" s="270">
        <v>12.52</v>
      </c>
      <c r="I835" s="271"/>
      <c r="J835" s="267"/>
      <c r="K835" s="267"/>
      <c r="L835" s="272"/>
      <c r="M835" s="273"/>
      <c r="N835" s="274"/>
      <c r="O835" s="274"/>
      <c r="P835" s="274"/>
      <c r="Q835" s="274"/>
      <c r="R835" s="274"/>
      <c r="S835" s="274"/>
      <c r="T835" s="275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T835" s="276" t="s">
        <v>225</v>
      </c>
      <c r="AU835" s="276" t="s">
        <v>85</v>
      </c>
      <c r="AV835" s="14" t="s">
        <v>85</v>
      </c>
      <c r="AW835" s="14" t="s">
        <v>32</v>
      </c>
      <c r="AX835" s="14" t="s">
        <v>76</v>
      </c>
      <c r="AY835" s="276" t="s">
        <v>156</v>
      </c>
    </row>
    <row r="836" spans="1:51" s="14" customFormat="1" ht="12">
      <c r="A836" s="14"/>
      <c r="B836" s="266"/>
      <c r="C836" s="267"/>
      <c r="D836" s="257" t="s">
        <v>225</v>
      </c>
      <c r="E836" s="268" t="s">
        <v>1</v>
      </c>
      <c r="F836" s="269" t="s">
        <v>1422</v>
      </c>
      <c r="G836" s="267"/>
      <c r="H836" s="270">
        <v>-0.8</v>
      </c>
      <c r="I836" s="271"/>
      <c r="J836" s="267"/>
      <c r="K836" s="267"/>
      <c r="L836" s="272"/>
      <c r="M836" s="273"/>
      <c r="N836" s="274"/>
      <c r="O836" s="274"/>
      <c r="P836" s="274"/>
      <c r="Q836" s="274"/>
      <c r="R836" s="274"/>
      <c r="S836" s="274"/>
      <c r="T836" s="275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T836" s="276" t="s">
        <v>225</v>
      </c>
      <c r="AU836" s="276" t="s">
        <v>85</v>
      </c>
      <c r="AV836" s="14" t="s">
        <v>85</v>
      </c>
      <c r="AW836" s="14" t="s">
        <v>32</v>
      </c>
      <c r="AX836" s="14" t="s">
        <v>76</v>
      </c>
      <c r="AY836" s="276" t="s">
        <v>156</v>
      </c>
    </row>
    <row r="837" spans="1:51" s="14" customFormat="1" ht="12">
      <c r="A837" s="14"/>
      <c r="B837" s="266"/>
      <c r="C837" s="267"/>
      <c r="D837" s="257" t="s">
        <v>225</v>
      </c>
      <c r="E837" s="268" t="s">
        <v>1</v>
      </c>
      <c r="F837" s="269" t="s">
        <v>1423</v>
      </c>
      <c r="G837" s="267"/>
      <c r="H837" s="270">
        <v>-0.1</v>
      </c>
      <c r="I837" s="271"/>
      <c r="J837" s="267"/>
      <c r="K837" s="267"/>
      <c r="L837" s="272"/>
      <c r="M837" s="273"/>
      <c r="N837" s="274"/>
      <c r="O837" s="274"/>
      <c r="P837" s="274"/>
      <c r="Q837" s="274"/>
      <c r="R837" s="274"/>
      <c r="S837" s="274"/>
      <c r="T837" s="275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T837" s="276" t="s">
        <v>225</v>
      </c>
      <c r="AU837" s="276" t="s">
        <v>85</v>
      </c>
      <c r="AV837" s="14" t="s">
        <v>85</v>
      </c>
      <c r="AW837" s="14" t="s">
        <v>32</v>
      </c>
      <c r="AX837" s="14" t="s">
        <v>76</v>
      </c>
      <c r="AY837" s="276" t="s">
        <v>156</v>
      </c>
    </row>
    <row r="838" spans="1:51" s="13" customFormat="1" ht="12">
      <c r="A838" s="13"/>
      <c r="B838" s="255"/>
      <c r="C838" s="256"/>
      <c r="D838" s="257" t="s">
        <v>225</v>
      </c>
      <c r="E838" s="258" t="s">
        <v>1</v>
      </c>
      <c r="F838" s="259" t="s">
        <v>290</v>
      </c>
      <c r="G838" s="256"/>
      <c r="H838" s="258" t="s">
        <v>1</v>
      </c>
      <c r="I838" s="260"/>
      <c r="J838" s="256"/>
      <c r="K838" s="256"/>
      <c r="L838" s="261"/>
      <c r="M838" s="262"/>
      <c r="N838" s="263"/>
      <c r="O838" s="263"/>
      <c r="P838" s="263"/>
      <c r="Q838" s="263"/>
      <c r="R838" s="263"/>
      <c r="S838" s="263"/>
      <c r="T838" s="264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T838" s="265" t="s">
        <v>225</v>
      </c>
      <c r="AU838" s="265" t="s">
        <v>85</v>
      </c>
      <c r="AV838" s="13" t="s">
        <v>83</v>
      </c>
      <c r="AW838" s="13" t="s">
        <v>32</v>
      </c>
      <c r="AX838" s="13" t="s">
        <v>76</v>
      </c>
      <c r="AY838" s="265" t="s">
        <v>156</v>
      </c>
    </row>
    <row r="839" spans="1:51" s="14" customFormat="1" ht="12">
      <c r="A839" s="14"/>
      <c r="B839" s="266"/>
      <c r="C839" s="267"/>
      <c r="D839" s="257" t="s">
        <v>225</v>
      </c>
      <c r="E839" s="268" t="s">
        <v>1</v>
      </c>
      <c r="F839" s="269" t="s">
        <v>1424</v>
      </c>
      <c r="G839" s="267"/>
      <c r="H839" s="270">
        <v>6.86</v>
      </c>
      <c r="I839" s="271"/>
      <c r="J839" s="267"/>
      <c r="K839" s="267"/>
      <c r="L839" s="272"/>
      <c r="M839" s="273"/>
      <c r="N839" s="274"/>
      <c r="O839" s="274"/>
      <c r="P839" s="274"/>
      <c r="Q839" s="274"/>
      <c r="R839" s="274"/>
      <c r="S839" s="274"/>
      <c r="T839" s="275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T839" s="276" t="s">
        <v>225</v>
      </c>
      <c r="AU839" s="276" t="s">
        <v>85</v>
      </c>
      <c r="AV839" s="14" t="s">
        <v>85</v>
      </c>
      <c r="AW839" s="14" t="s">
        <v>32</v>
      </c>
      <c r="AX839" s="14" t="s">
        <v>76</v>
      </c>
      <c r="AY839" s="276" t="s">
        <v>156</v>
      </c>
    </row>
    <row r="840" spans="1:51" s="14" customFormat="1" ht="12">
      <c r="A840" s="14"/>
      <c r="B840" s="266"/>
      <c r="C840" s="267"/>
      <c r="D840" s="257" t="s">
        <v>225</v>
      </c>
      <c r="E840" s="268" t="s">
        <v>1</v>
      </c>
      <c r="F840" s="269" t="s">
        <v>1426</v>
      </c>
      <c r="G840" s="267"/>
      <c r="H840" s="270">
        <v>-0.6</v>
      </c>
      <c r="I840" s="271"/>
      <c r="J840" s="267"/>
      <c r="K840" s="267"/>
      <c r="L840" s="272"/>
      <c r="M840" s="273"/>
      <c r="N840" s="274"/>
      <c r="O840" s="274"/>
      <c r="P840" s="274"/>
      <c r="Q840" s="274"/>
      <c r="R840" s="274"/>
      <c r="S840" s="274"/>
      <c r="T840" s="275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T840" s="276" t="s">
        <v>225</v>
      </c>
      <c r="AU840" s="276" t="s">
        <v>85</v>
      </c>
      <c r="AV840" s="14" t="s">
        <v>85</v>
      </c>
      <c r="AW840" s="14" t="s">
        <v>32</v>
      </c>
      <c r="AX840" s="14" t="s">
        <v>76</v>
      </c>
      <c r="AY840" s="276" t="s">
        <v>156</v>
      </c>
    </row>
    <row r="841" spans="1:51" s="13" customFormat="1" ht="12">
      <c r="A841" s="13"/>
      <c r="B841" s="255"/>
      <c r="C841" s="256"/>
      <c r="D841" s="257" t="s">
        <v>225</v>
      </c>
      <c r="E841" s="258" t="s">
        <v>1</v>
      </c>
      <c r="F841" s="259" t="s">
        <v>296</v>
      </c>
      <c r="G841" s="256"/>
      <c r="H841" s="258" t="s">
        <v>1</v>
      </c>
      <c r="I841" s="260"/>
      <c r="J841" s="256"/>
      <c r="K841" s="256"/>
      <c r="L841" s="261"/>
      <c r="M841" s="262"/>
      <c r="N841" s="263"/>
      <c r="O841" s="263"/>
      <c r="P841" s="263"/>
      <c r="Q841" s="263"/>
      <c r="R841" s="263"/>
      <c r="S841" s="263"/>
      <c r="T841" s="264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T841" s="265" t="s">
        <v>225</v>
      </c>
      <c r="AU841" s="265" t="s">
        <v>85</v>
      </c>
      <c r="AV841" s="13" t="s">
        <v>83</v>
      </c>
      <c r="AW841" s="13" t="s">
        <v>32</v>
      </c>
      <c r="AX841" s="13" t="s">
        <v>76</v>
      </c>
      <c r="AY841" s="265" t="s">
        <v>156</v>
      </c>
    </row>
    <row r="842" spans="1:51" s="14" customFormat="1" ht="12">
      <c r="A842" s="14"/>
      <c r="B842" s="266"/>
      <c r="C842" s="267"/>
      <c r="D842" s="257" t="s">
        <v>225</v>
      </c>
      <c r="E842" s="268" t="s">
        <v>1</v>
      </c>
      <c r="F842" s="269" t="s">
        <v>1323</v>
      </c>
      <c r="G842" s="267"/>
      <c r="H842" s="270">
        <v>6</v>
      </c>
      <c r="I842" s="271"/>
      <c r="J842" s="267"/>
      <c r="K842" s="267"/>
      <c r="L842" s="272"/>
      <c r="M842" s="273"/>
      <c r="N842" s="274"/>
      <c r="O842" s="274"/>
      <c r="P842" s="274"/>
      <c r="Q842" s="274"/>
      <c r="R842" s="274"/>
      <c r="S842" s="274"/>
      <c r="T842" s="275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T842" s="276" t="s">
        <v>225</v>
      </c>
      <c r="AU842" s="276" t="s">
        <v>85</v>
      </c>
      <c r="AV842" s="14" t="s">
        <v>85</v>
      </c>
      <c r="AW842" s="14" t="s">
        <v>32</v>
      </c>
      <c r="AX842" s="14" t="s">
        <v>76</v>
      </c>
      <c r="AY842" s="276" t="s">
        <v>156</v>
      </c>
    </row>
    <row r="843" spans="1:51" s="14" customFormat="1" ht="12">
      <c r="A843" s="14"/>
      <c r="B843" s="266"/>
      <c r="C843" s="267"/>
      <c r="D843" s="257" t="s">
        <v>225</v>
      </c>
      <c r="E843" s="268" t="s">
        <v>1</v>
      </c>
      <c r="F843" s="269" t="s">
        <v>1426</v>
      </c>
      <c r="G843" s="267"/>
      <c r="H843" s="270">
        <v>-0.6</v>
      </c>
      <c r="I843" s="271"/>
      <c r="J843" s="267"/>
      <c r="K843" s="267"/>
      <c r="L843" s="272"/>
      <c r="M843" s="273"/>
      <c r="N843" s="274"/>
      <c r="O843" s="274"/>
      <c r="P843" s="274"/>
      <c r="Q843" s="274"/>
      <c r="R843" s="274"/>
      <c r="S843" s="274"/>
      <c r="T843" s="275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T843" s="276" t="s">
        <v>225</v>
      </c>
      <c r="AU843" s="276" t="s">
        <v>85</v>
      </c>
      <c r="AV843" s="14" t="s">
        <v>85</v>
      </c>
      <c r="AW843" s="14" t="s">
        <v>32</v>
      </c>
      <c r="AX843" s="14" t="s">
        <v>76</v>
      </c>
      <c r="AY843" s="276" t="s">
        <v>156</v>
      </c>
    </row>
    <row r="844" spans="1:51" s="14" customFormat="1" ht="12">
      <c r="A844" s="14"/>
      <c r="B844" s="266"/>
      <c r="C844" s="267"/>
      <c r="D844" s="257" t="s">
        <v>225</v>
      </c>
      <c r="E844" s="268" t="s">
        <v>1</v>
      </c>
      <c r="F844" s="269" t="s">
        <v>1427</v>
      </c>
      <c r="G844" s="267"/>
      <c r="H844" s="270">
        <v>-0.1</v>
      </c>
      <c r="I844" s="271"/>
      <c r="J844" s="267"/>
      <c r="K844" s="267"/>
      <c r="L844" s="272"/>
      <c r="M844" s="273"/>
      <c r="N844" s="274"/>
      <c r="O844" s="274"/>
      <c r="P844" s="274"/>
      <c r="Q844" s="274"/>
      <c r="R844" s="274"/>
      <c r="S844" s="274"/>
      <c r="T844" s="275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T844" s="276" t="s">
        <v>225</v>
      </c>
      <c r="AU844" s="276" t="s">
        <v>85</v>
      </c>
      <c r="AV844" s="14" t="s">
        <v>85</v>
      </c>
      <c r="AW844" s="14" t="s">
        <v>32</v>
      </c>
      <c r="AX844" s="14" t="s">
        <v>76</v>
      </c>
      <c r="AY844" s="276" t="s">
        <v>156</v>
      </c>
    </row>
    <row r="845" spans="1:51" s="13" customFormat="1" ht="12">
      <c r="A845" s="13"/>
      <c r="B845" s="255"/>
      <c r="C845" s="256"/>
      <c r="D845" s="257" t="s">
        <v>225</v>
      </c>
      <c r="E845" s="258" t="s">
        <v>1</v>
      </c>
      <c r="F845" s="259" t="s">
        <v>298</v>
      </c>
      <c r="G845" s="256"/>
      <c r="H845" s="258" t="s">
        <v>1</v>
      </c>
      <c r="I845" s="260"/>
      <c r="J845" s="256"/>
      <c r="K845" s="256"/>
      <c r="L845" s="261"/>
      <c r="M845" s="262"/>
      <c r="N845" s="263"/>
      <c r="O845" s="263"/>
      <c r="P845" s="263"/>
      <c r="Q845" s="263"/>
      <c r="R845" s="263"/>
      <c r="S845" s="263"/>
      <c r="T845" s="264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T845" s="265" t="s">
        <v>225</v>
      </c>
      <c r="AU845" s="265" t="s">
        <v>85</v>
      </c>
      <c r="AV845" s="13" t="s">
        <v>83</v>
      </c>
      <c r="AW845" s="13" t="s">
        <v>32</v>
      </c>
      <c r="AX845" s="13" t="s">
        <v>76</v>
      </c>
      <c r="AY845" s="265" t="s">
        <v>156</v>
      </c>
    </row>
    <row r="846" spans="1:51" s="14" customFormat="1" ht="12">
      <c r="A846" s="14"/>
      <c r="B846" s="266"/>
      <c r="C846" s="267"/>
      <c r="D846" s="257" t="s">
        <v>225</v>
      </c>
      <c r="E846" s="268" t="s">
        <v>1</v>
      </c>
      <c r="F846" s="269" t="s">
        <v>1324</v>
      </c>
      <c r="G846" s="267"/>
      <c r="H846" s="270">
        <v>4.7</v>
      </c>
      <c r="I846" s="271"/>
      <c r="J846" s="267"/>
      <c r="K846" s="267"/>
      <c r="L846" s="272"/>
      <c r="M846" s="273"/>
      <c r="N846" s="274"/>
      <c r="O846" s="274"/>
      <c r="P846" s="274"/>
      <c r="Q846" s="274"/>
      <c r="R846" s="274"/>
      <c r="S846" s="274"/>
      <c r="T846" s="275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T846" s="276" t="s">
        <v>225</v>
      </c>
      <c r="AU846" s="276" t="s">
        <v>85</v>
      </c>
      <c r="AV846" s="14" t="s">
        <v>85</v>
      </c>
      <c r="AW846" s="14" t="s">
        <v>32</v>
      </c>
      <c r="AX846" s="14" t="s">
        <v>76</v>
      </c>
      <c r="AY846" s="276" t="s">
        <v>156</v>
      </c>
    </row>
    <row r="847" spans="1:51" s="14" customFormat="1" ht="12">
      <c r="A847" s="14"/>
      <c r="B847" s="266"/>
      <c r="C847" s="267"/>
      <c r="D847" s="257" t="s">
        <v>225</v>
      </c>
      <c r="E847" s="268" t="s">
        <v>1</v>
      </c>
      <c r="F847" s="269" t="s">
        <v>1426</v>
      </c>
      <c r="G847" s="267"/>
      <c r="H847" s="270">
        <v>-0.6</v>
      </c>
      <c r="I847" s="271"/>
      <c r="J847" s="267"/>
      <c r="K847" s="267"/>
      <c r="L847" s="272"/>
      <c r="M847" s="273"/>
      <c r="N847" s="274"/>
      <c r="O847" s="274"/>
      <c r="P847" s="274"/>
      <c r="Q847" s="274"/>
      <c r="R847" s="274"/>
      <c r="S847" s="274"/>
      <c r="T847" s="275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T847" s="276" t="s">
        <v>225</v>
      </c>
      <c r="AU847" s="276" t="s">
        <v>85</v>
      </c>
      <c r="AV847" s="14" t="s">
        <v>85</v>
      </c>
      <c r="AW847" s="14" t="s">
        <v>32</v>
      </c>
      <c r="AX847" s="14" t="s">
        <v>76</v>
      </c>
      <c r="AY847" s="276" t="s">
        <v>156</v>
      </c>
    </row>
    <row r="848" spans="1:51" s="13" customFormat="1" ht="12">
      <c r="A848" s="13"/>
      <c r="B848" s="255"/>
      <c r="C848" s="256"/>
      <c r="D848" s="257" t="s">
        <v>225</v>
      </c>
      <c r="E848" s="258" t="s">
        <v>1</v>
      </c>
      <c r="F848" s="259" t="s">
        <v>302</v>
      </c>
      <c r="G848" s="256"/>
      <c r="H848" s="258" t="s">
        <v>1</v>
      </c>
      <c r="I848" s="260"/>
      <c r="J848" s="256"/>
      <c r="K848" s="256"/>
      <c r="L848" s="261"/>
      <c r="M848" s="262"/>
      <c r="N848" s="263"/>
      <c r="O848" s="263"/>
      <c r="P848" s="263"/>
      <c r="Q848" s="263"/>
      <c r="R848" s="263"/>
      <c r="S848" s="263"/>
      <c r="T848" s="264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T848" s="265" t="s">
        <v>225</v>
      </c>
      <c r="AU848" s="265" t="s">
        <v>85</v>
      </c>
      <c r="AV848" s="13" t="s">
        <v>83</v>
      </c>
      <c r="AW848" s="13" t="s">
        <v>32</v>
      </c>
      <c r="AX848" s="13" t="s">
        <v>76</v>
      </c>
      <c r="AY848" s="265" t="s">
        <v>156</v>
      </c>
    </row>
    <row r="849" spans="1:51" s="14" customFormat="1" ht="12">
      <c r="A849" s="14"/>
      <c r="B849" s="266"/>
      <c r="C849" s="267"/>
      <c r="D849" s="257" t="s">
        <v>225</v>
      </c>
      <c r="E849" s="268" t="s">
        <v>1</v>
      </c>
      <c r="F849" s="269" t="s">
        <v>1325</v>
      </c>
      <c r="G849" s="267"/>
      <c r="H849" s="270">
        <v>7.22</v>
      </c>
      <c r="I849" s="271"/>
      <c r="J849" s="267"/>
      <c r="K849" s="267"/>
      <c r="L849" s="272"/>
      <c r="M849" s="273"/>
      <c r="N849" s="274"/>
      <c r="O849" s="274"/>
      <c r="P849" s="274"/>
      <c r="Q849" s="274"/>
      <c r="R849" s="274"/>
      <c r="S849" s="274"/>
      <c r="T849" s="275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T849" s="276" t="s">
        <v>225</v>
      </c>
      <c r="AU849" s="276" t="s">
        <v>85</v>
      </c>
      <c r="AV849" s="14" t="s">
        <v>85</v>
      </c>
      <c r="AW849" s="14" t="s">
        <v>32</v>
      </c>
      <c r="AX849" s="14" t="s">
        <v>76</v>
      </c>
      <c r="AY849" s="276" t="s">
        <v>156</v>
      </c>
    </row>
    <row r="850" spans="1:51" s="14" customFormat="1" ht="12">
      <c r="A850" s="14"/>
      <c r="B850" s="266"/>
      <c r="C850" s="267"/>
      <c r="D850" s="257" t="s">
        <v>225</v>
      </c>
      <c r="E850" s="268" t="s">
        <v>1</v>
      </c>
      <c r="F850" s="269" t="s">
        <v>1426</v>
      </c>
      <c r="G850" s="267"/>
      <c r="H850" s="270">
        <v>-0.6</v>
      </c>
      <c r="I850" s="271"/>
      <c r="J850" s="267"/>
      <c r="K850" s="267"/>
      <c r="L850" s="272"/>
      <c r="M850" s="273"/>
      <c r="N850" s="274"/>
      <c r="O850" s="274"/>
      <c r="P850" s="274"/>
      <c r="Q850" s="274"/>
      <c r="R850" s="274"/>
      <c r="S850" s="274"/>
      <c r="T850" s="275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T850" s="276" t="s">
        <v>225</v>
      </c>
      <c r="AU850" s="276" t="s">
        <v>85</v>
      </c>
      <c r="AV850" s="14" t="s">
        <v>85</v>
      </c>
      <c r="AW850" s="14" t="s">
        <v>32</v>
      </c>
      <c r="AX850" s="14" t="s">
        <v>76</v>
      </c>
      <c r="AY850" s="276" t="s">
        <v>156</v>
      </c>
    </row>
    <row r="851" spans="1:51" s="13" customFormat="1" ht="12">
      <c r="A851" s="13"/>
      <c r="B851" s="255"/>
      <c r="C851" s="256"/>
      <c r="D851" s="257" t="s">
        <v>225</v>
      </c>
      <c r="E851" s="258" t="s">
        <v>1</v>
      </c>
      <c r="F851" s="259" t="s">
        <v>304</v>
      </c>
      <c r="G851" s="256"/>
      <c r="H851" s="258" t="s">
        <v>1</v>
      </c>
      <c r="I851" s="260"/>
      <c r="J851" s="256"/>
      <c r="K851" s="256"/>
      <c r="L851" s="261"/>
      <c r="M851" s="262"/>
      <c r="N851" s="263"/>
      <c r="O851" s="263"/>
      <c r="P851" s="263"/>
      <c r="Q851" s="263"/>
      <c r="R851" s="263"/>
      <c r="S851" s="263"/>
      <c r="T851" s="264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T851" s="265" t="s">
        <v>225</v>
      </c>
      <c r="AU851" s="265" t="s">
        <v>85</v>
      </c>
      <c r="AV851" s="13" t="s">
        <v>83</v>
      </c>
      <c r="AW851" s="13" t="s">
        <v>32</v>
      </c>
      <c r="AX851" s="13" t="s">
        <v>76</v>
      </c>
      <c r="AY851" s="265" t="s">
        <v>156</v>
      </c>
    </row>
    <row r="852" spans="1:51" s="14" customFormat="1" ht="12">
      <c r="A852" s="14"/>
      <c r="B852" s="266"/>
      <c r="C852" s="267"/>
      <c r="D852" s="257" t="s">
        <v>225</v>
      </c>
      <c r="E852" s="268" t="s">
        <v>1</v>
      </c>
      <c r="F852" s="269" t="s">
        <v>1326</v>
      </c>
      <c r="G852" s="267"/>
      <c r="H852" s="270">
        <v>10</v>
      </c>
      <c r="I852" s="271"/>
      <c r="J852" s="267"/>
      <c r="K852" s="267"/>
      <c r="L852" s="272"/>
      <c r="M852" s="273"/>
      <c r="N852" s="274"/>
      <c r="O852" s="274"/>
      <c r="P852" s="274"/>
      <c r="Q852" s="274"/>
      <c r="R852" s="274"/>
      <c r="S852" s="274"/>
      <c r="T852" s="275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T852" s="276" t="s">
        <v>225</v>
      </c>
      <c r="AU852" s="276" t="s">
        <v>85</v>
      </c>
      <c r="AV852" s="14" t="s">
        <v>85</v>
      </c>
      <c r="AW852" s="14" t="s">
        <v>32</v>
      </c>
      <c r="AX852" s="14" t="s">
        <v>76</v>
      </c>
      <c r="AY852" s="276" t="s">
        <v>156</v>
      </c>
    </row>
    <row r="853" spans="1:51" s="14" customFormat="1" ht="12">
      <c r="A853" s="14"/>
      <c r="B853" s="266"/>
      <c r="C853" s="267"/>
      <c r="D853" s="257" t="s">
        <v>225</v>
      </c>
      <c r="E853" s="268" t="s">
        <v>1</v>
      </c>
      <c r="F853" s="269" t="s">
        <v>1426</v>
      </c>
      <c r="G853" s="267"/>
      <c r="H853" s="270">
        <v>-0.6</v>
      </c>
      <c r="I853" s="271"/>
      <c r="J853" s="267"/>
      <c r="K853" s="267"/>
      <c r="L853" s="272"/>
      <c r="M853" s="273"/>
      <c r="N853" s="274"/>
      <c r="O853" s="274"/>
      <c r="P853" s="274"/>
      <c r="Q853" s="274"/>
      <c r="R853" s="274"/>
      <c r="S853" s="274"/>
      <c r="T853" s="275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T853" s="276" t="s">
        <v>225</v>
      </c>
      <c r="AU853" s="276" t="s">
        <v>85</v>
      </c>
      <c r="AV853" s="14" t="s">
        <v>85</v>
      </c>
      <c r="AW853" s="14" t="s">
        <v>32</v>
      </c>
      <c r="AX853" s="14" t="s">
        <v>76</v>
      </c>
      <c r="AY853" s="276" t="s">
        <v>156</v>
      </c>
    </row>
    <row r="854" spans="1:51" s="15" customFormat="1" ht="12">
      <c r="A854" s="15"/>
      <c r="B854" s="277"/>
      <c r="C854" s="278"/>
      <c r="D854" s="257" t="s">
        <v>225</v>
      </c>
      <c r="E854" s="279" t="s">
        <v>1</v>
      </c>
      <c r="F854" s="280" t="s">
        <v>228</v>
      </c>
      <c r="G854" s="278"/>
      <c r="H854" s="281">
        <v>121.00000000000004</v>
      </c>
      <c r="I854" s="282"/>
      <c r="J854" s="278"/>
      <c r="K854" s="278"/>
      <c r="L854" s="283"/>
      <c r="M854" s="284"/>
      <c r="N854" s="285"/>
      <c r="O854" s="285"/>
      <c r="P854" s="285"/>
      <c r="Q854" s="285"/>
      <c r="R854" s="285"/>
      <c r="S854" s="285"/>
      <c r="T854" s="286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T854" s="287" t="s">
        <v>225</v>
      </c>
      <c r="AU854" s="287" t="s">
        <v>85</v>
      </c>
      <c r="AV854" s="15" t="s">
        <v>173</v>
      </c>
      <c r="AW854" s="15" t="s">
        <v>32</v>
      </c>
      <c r="AX854" s="15" t="s">
        <v>83</v>
      </c>
      <c r="AY854" s="287" t="s">
        <v>156</v>
      </c>
    </row>
    <row r="855" spans="1:65" s="2" customFormat="1" ht="24.15" customHeight="1">
      <c r="A855" s="39"/>
      <c r="B855" s="40"/>
      <c r="C855" s="227" t="s">
        <v>1435</v>
      </c>
      <c r="D855" s="227" t="s">
        <v>159</v>
      </c>
      <c r="E855" s="228" t="s">
        <v>1436</v>
      </c>
      <c r="F855" s="229" t="s">
        <v>1437</v>
      </c>
      <c r="G855" s="230" t="s">
        <v>342</v>
      </c>
      <c r="H855" s="231">
        <v>8</v>
      </c>
      <c r="I855" s="232"/>
      <c r="J855" s="233">
        <f>ROUND(I855*H855,2)</f>
        <v>0</v>
      </c>
      <c r="K855" s="229" t="s">
        <v>218</v>
      </c>
      <c r="L855" s="45"/>
      <c r="M855" s="234" t="s">
        <v>1</v>
      </c>
      <c r="N855" s="235" t="s">
        <v>41</v>
      </c>
      <c r="O855" s="92"/>
      <c r="P855" s="236">
        <f>O855*H855</f>
        <v>0</v>
      </c>
      <c r="Q855" s="236">
        <v>0.00074</v>
      </c>
      <c r="R855" s="236">
        <f>Q855*H855</f>
        <v>0.00592</v>
      </c>
      <c r="S855" s="236">
        <v>0</v>
      </c>
      <c r="T855" s="237">
        <f>S855*H855</f>
        <v>0</v>
      </c>
      <c r="U855" s="39"/>
      <c r="V855" s="39"/>
      <c r="W855" s="39"/>
      <c r="X855" s="39"/>
      <c r="Y855" s="39"/>
      <c r="Z855" s="39"/>
      <c r="AA855" s="39"/>
      <c r="AB855" s="39"/>
      <c r="AC855" s="39"/>
      <c r="AD855" s="39"/>
      <c r="AE855" s="39"/>
      <c r="AR855" s="238" t="s">
        <v>335</v>
      </c>
      <c r="AT855" s="238" t="s">
        <v>159</v>
      </c>
      <c r="AU855" s="238" t="s">
        <v>85</v>
      </c>
      <c r="AY855" s="18" t="s">
        <v>156</v>
      </c>
      <c r="BE855" s="239">
        <f>IF(N855="základní",J855,0)</f>
        <v>0</v>
      </c>
      <c r="BF855" s="239">
        <f>IF(N855="snížená",J855,0)</f>
        <v>0</v>
      </c>
      <c r="BG855" s="239">
        <f>IF(N855="zákl. přenesená",J855,0)</f>
        <v>0</v>
      </c>
      <c r="BH855" s="239">
        <f>IF(N855="sníž. přenesená",J855,0)</f>
        <v>0</v>
      </c>
      <c r="BI855" s="239">
        <f>IF(N855="nulová",J855,0)</f>
        <v>0</v>
      </c>
      <c r="BJ855" s="18" t="s">
        <v>83</v>
      </c>
      <c r="BK855" s="239">
        <f>ROUND(I855*H855,2)</f>
        <v>0</v>
      </c>
      <c r="BL855" s="18" t="s">
        <v>335</v>
      </c>
      <c r="BM855" s="238" t="s">
        <v>1438</v>
      </c>
    </row>
    <row r="856" spans="1:51" s="13" customFormat="1" ht="12">
      <c r="A856" s="13"/>
      <c r="B856" s="255"/>
      <c r="C856" s="256"/>
      <c r="D856" s="257" t="s">
        <v>225</v>
      </c>
      <c r="E856" s="258" t="s">
        <v>1</v>
      </c>
      <c r="F856" s="259" t="s">
        <v>282</v>
      </c>
      <c r="G856" s="256"/>
      <c r="H856" s="258" t="s">
        <v>1</v>
      </c>
      <c r="I856" s="260"/>
      <c r="J856" s="256"/>
      <c r="K856" s="256"/>
      <c r="L856" s="261"/>
      <c r="M856" s="262"/>
      <c r="N856" s="263"/>
      <c r="O856" s="263"/>
      <c r="P856" s="263"/>
      <c r="Q856" s="263"/>
      <c r="R856" s="263"/>
      <c r="S856" s="263"/>
      <c r="T856" s="264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T856" s="265" t="s">
        <v>225</v>
      </c>
      <c r="AU856" s="265" t="s">
        <v>85</v>
      </c>
      <c r="AV856" s="13" t="s">
        <v>83</v>
      </c>
      <c r="AW856" s="13" t="s">
        <v>32</v>
      </c>
      <c r="AX856" s="13" t="s">
        <v>76</v>
      </c>
      <c r="AY856" s="265" t="s">
        <v>156</v>
      </c>
    </row>
    <row r="857" spans="1:51" s="14" customFormat="1" ht="12">
      <c r="A857" s="14"/>
      <c r="B857" s="266"/>
      <c r="C857" s="267"/>
      <c r="D857" s="257" t="s">
        <v>225</v>
      </c>
      <c r="E857" s="268" t="s">
        <v>1</v>
      </c>
      <c r="F857" s="269" t="s">
        <v>1439</v>
      </c>
      <c r="G857" s="267"/>
      <c r="H857" s="270">
        <v>5</v>
      </c>
      <c r="I857" s="271"/>
      <c r="J857" s="267"/>
      <c r="K857" s="267"/>
      <c r="L857" s="272"/>
      <c r="M857" s="273"/>
      <c r="N857" s="274"/>
      <c r="O857" s="274"/>
      <c r="P857" s="274"/>
      <c r="Q857" s="274"/>
      <c r="R857" s="274"/>
      <c r="S857" s="274"/>
      <c r="T857" s="275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T857" s="276" t="s">
        <v>225</v>
      </c>
      <c r="AU857" s="276" t="s">
        <v>85</v>
      </c>
      <c r="AV857" s="14" t="s">
        <v>85</v>
      </c>
      <c r="AW857" s="14" t="s">
        <v>32</v>
      </c>
      <c r="AX857" s="14" t="s">
        <v>76</v>
      </c>
      <c r="AY857" s="276" t="s">
        <v>156</v>
      </c>
    </row>
    <row r="858" spans="1:51" s="13" customFormat="1" ht="12">
      <c r="A858" s="13"/>
      <c r="B858" s="255"/>
      <c r="C858" s="256"/>
      <c r="D858" s="257" t="s">
        <v>225</v>
      </c>
      <c r="E858" s="258" t="s">
        <v>1</v>
      </c>
      <c r="F858" s="259" t="s">
        <v>284</v>
      </c>
      <c r="G858" s="256"/>
      <c r="H858" s="258" t="s">
        <v>1</v>
      </c>
      <c r="I858" s="260"/>
      <c r="J858" s="256"/>
      <c r="K858" s="256"/>
      <c r="L858" s="261"/>
      <c r="M858" s="262"/>
      <c r="N858" s="263"/>
      <c r="O858" s="263"/>
      <c r="P858" s="263"/>
      <c r="Q858" s="263"/>
      <c r="R858" s="263"/>
      <c r="S858" s="263"/>
      <c r="T858" s="264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T858" s="265" t="s">
        <v>225</v>
      </c>
      <c r="AU858" s="265" t="s">
        <v>85</v>
      </c>
      <c r="AV858" s="13" t="s">
        <v>83</v>
      </c>
      <c r="AW858" s="13" t="s">
        <v>32</v>
      </c>
      <c r="AX858" s="13" t="s">
        <v>76</v>
      </c>
      <c r="AY858" s="265" t="s">
        <v>156</v>
      </c>
    </row>
    <row r="859" spans="1:51" s="14" customFormat="1" ht="12">
      <c r="A859" s="14"/>
      <c r="B859" s="266"/>
      <c r="C859" s="267"/>
      <c r="D859" s="257" t="s">
        <v>225</v>
      </c>
      <c r="E859" s="268" t="s">
        <v>1</v>
      </c>
      <c r="F859" s="269" t="s">
        <v>1440</v>
      </c>
      <c r="G859" s="267"/>
      <c r="H859" s="270">
        <v>3</v>
      </c>
      <c r="I859" s="271"/>
      <c r="J859" s="267"/>
      <c r="K859" s="267"/>
      <c r="L859" s="272"/>
      <c r="M859" s="273"/>
      <c r="N859" s="274"/>
      <c r="O859" s="274"/>
      <c r="P859" s="274"/>
      <c r="Q859" s="274"/>
      <c r="R859" s="274"/>
      <c r="S859" s="274"/>
      <c r="T859" s="275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T859" s="276" t="s">
        <v>225</v>
      </c>
      <c r="AU859" s="276" t="s">
        <v>85</v>
      </c>
      <c r="AV859" s="14" t="s">
        <v>85</v>
      </c>
      <c r="AW859" s="14" t="s">
        <v>32</v>
      </c>
      <c r="AX859" s="14" t="s">
        <v>76</v>
      </c>
      <c r="AY859" s="276" t="s">
        <v>156</v>
      </c>
    </row>
    <row r="860" spans="1:51" s="15" customFormat="1" ht="12">
      <c r="A860" s="15"/>
      <c r="B860" s="277"/>
      <c r="C860" s="278"/>
      <c r="D860" s="257" t="s">
        <v>225</v>
      </c>
      <c r="E860" s="279" t="s">
        <v>1</v>
      </c>
      <c r="F860" s="280" t="s">
        <v>228</v>
      </c>
      <c r="G860" s="278"/>
      <c r="H860" s="281">
        <v>8</v>
      </c>
      <c r="I860" s="282"/>
      <c r="J860" s="278"/>
      <c r="K860" s="278"/>
      <c r="L860" s="283"/>
      <c r="M860" s="284"/>
      <c r="N860" s="285"/>
      <c r="O860" s="285"/>
      <c r="P860" s="285"/>
      <c r="Q860" s="285"/>
      <c r="R860" s="285"/>
      <c r="S860" s="285"/>
      <c r="T860" s="286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T860" s="287" t="s">
        <v>225</v>
      </c>
      <c r="AU860" s="287" t="s">
        <v>85</v>
      </c>
      <c r="AV860" s="15" t="s">
        <v>173</v>
      </c>
      <c r="AW860" s="15" t="s">
        <v>32</v>
      </c>
      <c r="AX860" s="15" t="s">
        <v>83</v>
      </c>
      <c r="AY860" s="287" t="s">
        <v>156</v>
      </c>
    </row>
    <row r="861" spans="1:65" s="2" customFormat="1" ht="16.5" customHeight="1">
      <c r="A861" s="39"/>
      <c r="B861" s="40"/>
      <c r="C861" s="245" t="s">
        <v>1441</v>
      </c>
      <c r="D861" s="245" t="s">
        <v>220</v>
      </c>
      <c r="E861" s="246" t="s">
        <v>1442</v>
      </c>
      <c r="F861" s="247" t="s">
        <v>1443</v>
      </c>
      <c r="G861" s="248" t="s">
        <v>237</v>
      </c>
      <c r="H861" s="249">
        <v>1.32</v>
      </c>
      <c r="I861" s="250"/>
      <c r="J861" s="251">
        <f>ROUND(I861*H861,2)</f>
        <v>0</v>
      </c>
      <c r="K861" s="247" t="s">
        <v>218</v>
      </c>
      <c r="L861" s="252"/>
      <c r="M861" s="253" t="s">
        <v>1</v>
      </c>
      <c r="N861" s="254" t="s">
        <v>41</v>
      </c>
      <c r="O861" s="92"/>
      <c r="P861" s="236">
        <f>O861*H861</f>
        <v>0</v>
      </c>
      <c r="Q861" s="236">
        <v>0.0098</v>
      </c>
      <c r="R861" s="236">
        <f>Q861*H861</f>
        <v>0.012936</v>
      </c>
      <c r="S861" s="236">
        <v>0</v>
      </c>
      <c r="T861" s="237">
        <f>S861*H861</f>
        <v>0</v>
      </c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  <c r="AE861" s="39"/>
      <c r="AR861" s="238" t="s">
        <v>477</v>
      </c>
      <c r="AT861" s="238" t="s">
        <v>220</v>
      </c>
      <c r="AU861" s="238" t="s">
        <v>85</v>
      </c>
      <c r="AY861" s="18" t="s">
        <v>156</v>
      </c>
      <c r="BE861" s="239">
        <f>IF(N861="základní",J861,0)</f>
        <v>0</v>
      </c>
      <c r="BF861" s="239">
        <f>IF(N861="snížená",J861,0)</f>
        <v>0</v>
      </c>
      <c r="BG861" s="239">
        <f>IF(N861="zákl. přenesená",J861,0)</f>
        <v>0</v>
      </c>
      <c r="BH861" s="239">
        <f>IF(N861="sníž. přenesená",J861,0)</f>
        <v>0</v>
      </c>
      <c r="BI861" s="239">
        <f>IF(N861="nulová",J861,0)</f>
        <v>0</v>
      </c>
      <c r="BJ861" s="18" t="s">
        <v>83</v>
      </c>
      <c r="BK861" s="239">
        <f>ROUND(I861*H861,2)</f>
        <v>0</v>
      </c>
      <c r="BL861" s="18" t="s">
        <v>335</v>
      </c>
      <c r="BM861" s="238" t="s">
        <v>1444</v>
      </c>
    </row>
    <row r="862" spans="1:51" s="13" customFormat="1" ht="12">
      <c r="A862" s="13"/>
      <c r="B862" s="255"/>
      <c r="C862" s="256"/>
      <c r="D862" s="257" t="s">
        <v>225</v>
      </c>
      <c r="E862" s="258" t="s">
        <v>1</v>
      </c>
      <c r="F862" s="259" t="s">
        <v>284</v>
      </c>
      <c r="G862" s="256"/>
      <c r="H862" s="258" t="s">
        <v>1</v>
      </c>
      <c r="I862" s="260"/>
      <c r="J862" s="256"/>
      <c r="K862" s="256"/>
      <c r="L862" s="261"/>
      <c r="M862" s="262"/>
      <c r="N862" s="263"/>
      <c r="O862" s="263"/>
      <c r="P862" s="263"/>
      <c r="Q862" s="263"/>
      <c r="R862" s="263"/>
      <c r="S862" s="263"/>
      <c r="T862" s="264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T862" s="265" t="s">
        <v>225</v>
      </c>
      <c r="AU862" s="265" t="s">
        <v>85</v>
      </c>
      <c r="AV862" s="13" t="s">
        <v>83</v>
      </c>
      <c r="AW862" s="13" t="s">
        <v>32</v>
      </c>
      <c r="AX862" s="13" t="s">
        <v>76</v>
      </c>
      <c r="AY862" s="265" t="s">
        <v>156</v>
      </c>
    </row>
    <row r="863" spans="1:51" s="14" customFormat="1" ht="12">
      <c r="A863" s="14"/>
      <c r="B863" s="266"/>
      <c r="C863" s="267"/>
      <c r="D863" s="257" t="s">
        <v>225</v>
      </c>
      <c r="E863" s="268" t="s">
        <v>1</v>
      </c>
      <c r="F863" s="269" t="s">
        <v>1445</v>
      </c>
      <c r="G863" s="267"/>
      <c r="H863" s="270">
        <v>1.32</v>
      </c>
      <c r="I863" s="271"/>
      <c r="J863" s="267"/>
      <c r="K863" s="267"/>
      <c r="L863" s="272"/>
      <c r="M863" s="273"/>
      <c r="N863" s="274"/>
      <c r="O863" s="274"/>
      <c r="P863" s="274"/>
      <c r="Q863" s="274"/>
      <c r="R863" s="274"/>
      <c r="S863" s="274"/>
      <c r="T863" s="275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T863" s="276" t="s">
        <v>225</v>
      </c>
      <c r="AU863" s="276" t="s">
        <v>85</v>
      </c>
      <c r="AV863" s="14" t="s">
        <v>85</v>
      </c>
      <c r="AW863" s="14" t="s">
        <v>32</v>
      </c>
      <c r="AX863" s="14" t="s">
        <v>76</v>
      </c>
      <c r="AY863" s="276" t="s">
        <v>156</v>
      </c>
    </row>
    <row r="864" spans="1:51" s="15" customFormat="1" ht="12">
      <c r="A864" s="15"/>
      <c r="B864" s="277"/>
      <c r="C864" s="278"/>
      <c r="D864" s="257" t="s">
        <v>225</v>
      </c>
      <c r="E864" s="279" t="s">
        <v>1</v>
      </c>
      <c r="F864" s="280" t="s">
        <v>228</v>
      </c>
      <c r="G864" s="278"/>
      <c r="H864" s="281">
        <v>1.32</v>
      </c>
      <c r="I864" s="282"/>
      <c r="J864" s="278"/>
      <c r="K864" s="278"/>
      <c r="L864" s="283"/>
      <c r="M864" s="284"/>
      <c r="N864" s="285"/>
      <c r="O864" s="285"/>
      <c r="P864" s="285"/>
      <c r="Q864" s="285"/>
      <c r="R864" s="285"/>
      <c r="S864" s="285"/>
      <c r="T864" s="286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T864" s="287" t="s">
        <v>225</v>
      </c>
      <c r="AU864" s="287" t="s">
        <v>85</v>
      </c>
      <c r="AV864" s="15" t="s">
        <v>173</v>
      </c>
      <c r="AW864" s="15" t="s">
        <v>32</v>
      </c>
      <c r="AX864" s="15" t="s">
        <v>83</v>
      </c>
      <c r="AY864" s="287" t="s">
        <v>156</v>
      </c>
    </row>
    <row r="865" spans="1:65" s="2" customFormat="1" ht="24.15" customHeight="1">
      <c r="A865" s="39"/>
      <c r="B865" s="40"/>
      <c r="C865" s="227" t="s">
        <v>1446</v>
      </c>
      <c r="D865" s="227" t="s">
        <v>159</v>
      </c>
      <c r="E865" s="228" t="s">
        <v>1447</v>
      </c>
      <c r="F865" s="229" t="s">
        <v>1448</v>
      </c>
      <c r="G865" s="230" t="s">
        <v>414</v>
      </c>
      <c r="H865" s="231">
        <v>4.484</v>
      </c>
      <c r="I865" s="232"/>
      <c r="J865" s="233">
        <f>ROUND(I865*H865,2)</f>
        <v>0</v>
      </c>
      <c r="K865" s="229" t="s">
        <v>218</v>
      </c>
      <c r="L865" s="45"/>
      <c r="M865" s="234" t="s">
        <v>1</v>
      </c>
      <c r="N865" s="235" t="s">
        <v>41</v>
      </c>
      <c r="O865" s="92"/>
      <c r="P865" s="236">
        <f>O865*H865</f>
        <v>0</v>
      </c>
      <c r="Q865" s="236">
        <v>0</v>
      </c>
      <c r="R865" s="236">
        <f>Q865*H865</f>
        <v>0</v>
      </c>
      <c r="S865" s="236">
        <v>0</v>
      </c>
      <c r="T865" s="237">
        <f>S865*H865</f>
        <v>0</v>
      </c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  <c r="AR865" s="238" t="s">
        <v>335</v>
      </c>
      <c r="AT865" s="238" t="s">
        <v>159</v>
      </c>
      <c r="AU865" s="238" t="s">
        <v>85</v>
      </c>
      <c r="AY865" s="18" t="s">
        <v>156</v>
      </c>
      <c r="BE865" s="239">
        <f>IF(N865="základní",J865,0)</f>
        <v>0</v>
      </c>
      <c r="BF865" s="239">
        <f>IF(N865="snížená",J865,0)</f>
        <v>0</v>
      </c>
      <c r="BG865" s="239">
        <f>IF(N865="zákl. přenesená",J865,0)</f>
        <v>0</v>
      </c>
      <c r="BH865" s="239">
        <f>IF(N865="sníž. přenesená",J865,0)</f>
        <v>0</v>
      </c>
      <c r="BI865" s="239">
        <f>IF(N865="nulová",J865,0)</f>
        <v>0</v>
      </c>
      <c r="BJ865" s="18" t="s">
        <v>83</v>
      </c>
      <c r="BK865" s="239">
        <f>ROUND(I865*H865,2)</f>
        <v>0</v>
      </c>
      <c r="BL865" s="18" t="s">
        <v>335</v>
      </c>
      <c r="BM865" s="238" t="s">
        <v>1449</v>
      </c>
    </row>
    <row r="866" spans="1:63" s="12" customFormat="1" ht="22.8" customHeight="1">
      <c r="A866" s="12"/>
      <c r="B866" s="211"/>
      <c r="C866" s="212"/>
      <c r="D866" s="213" t="s">
        <v>75</v>
      </c>
      <c r="E866" s="225" t="s">
        <v>583</v>
      </c>
      <c r="F866" s="225" t="s">
        <v>584</v>
      </c>
      <c r="G866" s="212"/>
      <c r="H866" s="212"/>
      <c r="I866" s="215"/>
      <c r="J866" s="226">
        <f>BK866</f>
        <v>0</v>
      </c>
      <c r="K866" s="212"/>
      <c r="L866" s="217"/>
      <c r="M866" s="218"/>
      <c r="N866" s="219"/>
      <c r="O866" s="219"/>
      <c r="P866" s="220">
        <f>SUM(P867:P875)</f>
        <v>0</v>
      </c>
      <c r="Q866" s="219"/>
      <c r="R866" s="220">
        <f>SUM(R867:R875)</f>
        <v>0.26902096</v>
      </c>
      <c r="S866" s="219"/>
      <c r="T866" s="221">
        <f>SUM(T867:T875)</f>
        <v>0</v>
      </c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R866" s="222" t="s">
        <v>85</v>
      </c>
      <c r="AT866" s="223" t="s">
        <v>75</v>
      </c>
      <c r="AU866" s="223" t="s">
        <v>83</v>
      </c>
      <c r="AY866" s="222" t="s">
        <v>156</v>
      </c>
      <c r="BK866" s="224">
        <f>SUM(BK867:BK875)</f>
        <v>0</v>
      </c>
    </row>
    <row r="867" spans="1:65" s="2" customFormat="1" ht="24.15" customHeight="1">
      <c r="A867" s="39"/>
      <c r="B867" s="40"/>
      <c r="C867" s="227" t="s">
        <v>1450</v>
      </c>
      <c r="D867" s="227" t="s">
        <v>159</v>
      </c>
      <c r="E867" s="228" t="s">
        <v>1451</v>
      </c>
      <c r="F867" s="229" t="s">
        <v>1452</v>
      </c>
      <c r="G867" s="230" t="s">
        <v>237</v>
      </c>
      <c r="H867" s="231">
        <v>666.3</v>
      </c>
      <c r="I867" s="232"/>
      <c r="J867" s="233">
        <f>ROUND(I867*H867,2)</f>
        <v>0</v>
      </c>
      <c r="K867" s="229" t="s">
        <v>218</v>
      </c>
      <c r="L867" s="45"/>
      <c r="M867" s="234" t="s">
        <v>1</v>
      </c>
      <c r="N867" s="235" t="s">
        <v>41</v>
      </c>
      <c r="O867" s="92"/>
      <c r="P867" s="236">
        <f>O867*H867</f>
        <v>0</v>
      </c>
      <c r="Q867" s="236">
        <v>0.0004</v>
      </c>
      <c r="R867" s="236">
        <f>Q867*H867</f>
        <v>0.26652</v>
      </c>
      <c r="S867" s="236">
        <v>0</v>
      </c>
      <c r="T867" s="237">
        <f>S867*H867</f>
        <v>0</v>
      </c>
      <c r="U867" s="39"/>
      <c r="V867" s="39"/>
      <c r="W867" s="39"/>
      <c r="X867" s="39"/>
      <c r="Y867" s="39"/>
      <c r="Z867" s="39"/>
      <c r="AA867" s="39"/>
      <c r="AB867" s="39"/>
      <c r="AC867" s="39"/>
      <c r="AD867" s="39"/>
      <c r="AE867" s="39"/>
      <c r="AR867" s="238" t="s">
        <v>335</v>
      </c>
      <c r="AT867" s="238" t="s">
        <v>159</v>
      </c>
      <c r="AU867" s="238" t="s">
        <v>85</v>
      </c>
      <c r="AY867" s="18" t="s">
        <v>156</v>
      </c>
      <c r="BE867" s="239">
        <f>IF(N867="základní",J867,0)</f>
        <v>0</v>
      </c>
      <c r="BF867" s="239">
        <f>IF(N867="snížená",J867,0)</f>
        <v>0</v>
      </c>
      <c r="BG867" s="239">
        <f>IF(N867="zákl. přenesená",J867,0)</f>
        <v>0</v>
      </c>
      <c r="BH867" s="239">
        <f>IF(N867="sníž. přenesená",J867,0)</f>
        <v>0</v>
      </c>
      <c r="BI867" s="239">
        <f>IF(N867="nulová",J867,0)</f>
        <v>0</v>
      </c>
      <c r="BJ867" s="18" t="s">
        <v>83</v>
      </c>
      <c r="BK867" s="239">
        <f>ROUND(I867*H867,2)</f>
        <v>0</v>
      </c>
      <c r="BL867" s="18" t="s">
        <v>335</v>
      </c>
      <c r="BM867" s="238" t="s">
        <v>1453</v>
      </c>
    </row>
    <row r="868" spans="1:51" s="13" customFormat="1" ht="12">
      <c r="A868" s="13"/>
      <c r="B868" s="255"/>
      <c r="C868" s="256"/>
      <c r="D868" s="257" t="s">
        <v>225</v>
      </c>
      <c r="E868" s="258" t="s">
        <v>1</v>
      </c>
      <c r="F868" s="259" t="s">
        <v>1454</v>
      </c>
      <c r="G868" s="256"/>
      <c r="H868" s="258" t="s">
        <v>1</v>
      </c>
      <c r="I868" s="260"/>
      <c r="J868" s="256"/>
      <c r="K868" s="256"/>
      <c r="L868" s="261"/>
      <c r="M868" s="262"/>
      <c r="N868" s="263"/>
      <c r="O868" s="263"/>
      <c r="P868" s="263"/>
      <c r="Q868" s="263"/>
      <c r="R868" s="263"/>
      <c r="S868" s="263"/>
      <c r="T868" s="264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T868" s="265" t="s">
        <v>225</v>
      </c>
      <c r="AU868" s="265" t="s">
        <v>85</v>
      </c>
      <c r="AV868" s="13" t="s">
        <v>83</v>
      </c>
      <c r="AW868" s="13" t="s">
        <v>32</v>
      </c>
      <c r="AX868" s="13" t="s">
        <v>76</v>
      </c>
      <c r="AY868" s="265" t="s">
        <v>156</v>
      </c>
    </row>
    <row r="869" spans="1:51" s="14" customFormat="1" ht="12">
      <c r="A869" s="14"/>
      <c r="B869" s="266"/>
      <c r="C869" s="267"/>
      <c r="D869" s="257" t="s">
        <v>225</v>
      </c>
      <c r="E869" s="268" t="s">
        <v>1</v>
      </c>
      <c r="F869" s="269" t="s">
        <v>1455</v>
      </c>
      <c r="G869" s="267"/>
      <c r="H869" s="270">
        <v>666.3</v>
      </c>
      <c r="I869" s="271"/>
      <c r="J869" s="267"/>
      <c r="K869" s="267"/>
      <c r="L869" s="272"/>
      <c r="M869" s="273"/>
      <c r="N869" s="274"/>
      <c r="O869" s="274"/>
      <c r="P869" s="274"/>
      <c r="Q869" s="274"/>
      <c r="R869" s="274"/>
      <c r="S869" s="274"/>
      <c r="T869" s="275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T869" s="276" t="s">
        <v>225</v>
      </c>
      <c r="AU869" s="276" t="s">
        <v>85</v>
      </c>
      <c r="AV869" s="14" t="s">
        <v>85</v>
      </c>
      <c r="AW869" s="14" t="s">
        <v>32</v>
      </c>
      <c r="AX869" s="14" t="s">
        <v>76</v>
      </c>
      <c r="AY869" s="276" t="s">
        <v>156</v>
      </c>
    </row>
    <row r="870" spans="1:51" s="15" customFormat="1" ht="12">
      <c r="A870" s="15"/>
      <c r="B870" s="277"/>
      <c r="C870" s="278"/>
      <c r="D870" s="257" t="s">
        <v>225</v>
      </c>
      <c r="E870" s="279" t="s">
        <v>1</v>
      </c>
      <c r="F870" s="280" t="s">
        <v>228</v>
      </c>
      <c r="G870" s="278"/>
      <c r="H870" s="281">
        <v>666.3</v>
      </c>
      <c r="I870" s="282"/>
      <c r="J870" s="278"/>
      <c r="K870" s="278"/>
      <c r="L870" s="283"/>
      <c r="M870" s="284"/>
      <c r="N870" s="285"/>
      <c r="O870" s="285"/>
      <c r="P870" s="285"/>
      <c r="Q870" s="285"/>
      <c r="R870" s="285"/>
      <c r="S870" s="285"/>
      <c r="T870" s="286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T870" s="287" t="s">
        <v>225</v>
      </c>
      <c r="AU870" s="287" t="s">
        <v>85</v>
      </c>
      <c r="AV870" s="15" t="s">
        <v>173</v>
      </c>
      <c r="AW870" s="15" t="s">
        <v>32</v>
      </c>
      <c r="AX870" s="15" t="s">
        <v>83</v>
      </c>
      <c r="AY870" s="287" t="s">
        <v>156</v>
      </c>
    </row>
    <row r="871" spans="1:65" s="2" customFormat="1" ht="24.15" customHeight="1">
      <c r="A871" s="39"/>
      <c r="B871" s="40"/>
      <c r="C871" s="227" t="s">
        <v>1456</v>
      </c>
      <c r="D871" s="227" t="s">
        <v>159</v>
      </c>
      <c r="E871" s="228" t="s">
        <v>1457</v>
      </c>
      <c r="F871" s="229" t="s">
        <v>1458</v>
      </c>
      <c r="G871" s="230" t="s">
        <v>237</v>
      </c>
      <c r="H871" s="231">
        <v>8.624</v>
      </c>
      <c r="I871" s="232"/>
      <c r="J871" s="233">
        <f>ROUND(I871*H871,2)</f>
        <v>0</v>
      </c>
      <c r="K871" s="229" t="s">
        <v>218</v>
      </c>
      <c r="L871" s="45"/>
      <c r="M871" s="234" t="s">
        <v>1</v>
      </c>
      <c r="N871" s="235" t="s">
        <v>41</v>
      </c>
      <c r="O871" s="92"/>
      <c r="P871" s="236">
        <f>O871*H871</f>
        <v>0</v>
      </c>
      <c r="Q871" s="236">
        <v>0.00017</v>
      </c>
      <c r="R871" s="236">
        <f>Q871*H871</f>
        <v>0.0014660800000000002</v>
      </c>
      <c r="S871" s="236">
        <v>0</v>
      </c>
      <c r="T871" s="237">
        <f>S871*H871</f>
        <v>0</v>
      </c>
      <c r="U871" s="39"/>
      <c r="V871" s="39"/>
      <c r="W871" s="39"/>
      <c r="X871" s="39"/>
      <c r="Y871" s="39"/>
      <c r="Z871" s="39"/>
      <c r="AA871" s="39"/>
      <c r="AB871" s="39"/>
      <c r="AC871" s="39"/>
      <c r="AD871" s="39"/>
      <c r="AE871" s="39"/>
      <c r="AR871" s="238" t="s">
        <v>335</v>
      </c>
      <c r="AT871" s="238" t="s">
        <v>159</v>
      </c>
      <c r="AU871" s="238" t="s">
        <v>85</v>
      </c>
      <c r="AY871" s="18" t="s">
        <v>156</v>
      </c>
      <c r="BE871" s="239">
        <f>IF(N871="základní",J871,0)</f>
        <v>0</v>
      </c>
      <c r="BF871" s="239">
        <f>IF(N871="snížená",J871,0)</f>
        <v>0</v>
      </c>
      <c r="BG871" s="239">
        <f>IF(N871="zákl. přenesená",J871,0)</f>
        <v>0</v>
      </c>
      <c r="BH871" s="239">
        <f>IF(N871="sníž. přenesená",J871,0)</f>
        <v>0</v>
      </c>
      <c r="BI871" s="239">
        <f>IF(N871="nulová",J871,0)</f>
        <v>0</v>
      </c>
      <c r="BJ871" s="18" t="s">
        <v>83</v>
      </c>
      <c r="BK871" s="239">
        <f>ROUND(I871*H871,2)</f>
        <v>0</v>
      </c>
      <c r="BL871" s="18" t="s">
        <v>335</v>
      </c>
      <c r="BM871" s="238" t="s">
        <v>1459</v>
      </c>
    </row>
    <row r="872" spans="1:51" s="13" customFormat="1" ht="12">
      <c r="A872" s="13"/>
      <c r="B872" s="255"/>
      <c r="C872" s="256"/>
      <c r="D872" s="257" t="s">
        <v>225</v>
      </c>
      <c r="E872" s="258" t="s">
        <v>1</v>
      </c>
      <c r="F872" s="259" t="s">
        <v>1460</v>
      </c>
      <c r="G872" s="256"/>
      <c r="H872" s="258" t="s">
        <v>1</v>
      </c>
      <c r="I872" s="260"/>
      <c r="J872" s="256"/>
      <c r="K872" s="256"/>
      <c r="L872" s="261"/>
      <c r="M872" s="262"/>
      <c r="N872" s="263"/>
      <c r="O872" s="263"/>
      <c r="P872" s="263"/>
      <c r="Q872" s="263"/>
      <c r="R872" s="263"/>
      <c r="S872" s="263"/>
      <c r="T872" s="264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T872" s="265" t="s">
        <v>225</v>
      </c>
      <c r="AU872" s="265" t="s">
        <v>85</v>
      </c>
      <c r="AV872" s="13" t="s">
        <v>83</v>
      </c>
      <c r="AW872" s="13" t="s">
        <v>32</v>
      </c>
      <c r="AX872" s="13" t="s">
        <v>76</v>
      </c>
      <c r="AY872" s="265" t="s">
        <v>156</v>
      </c>
    </row>
    <row r="873" spans="1:51" s="14" customFormat="1" ht="12">
      <c r="A873" s="14"/>
      <c r="B873" s="266"/>
      <c r="C873" s="267"/>
      <c r="D873" s="257" t="s">
        <v>225</v>
      </c>
      <c r="E873" s="268" t="s">
        <v>1</v>
      </c>
      <c r="F873" s="269" t="s">
        <v>1461</v>
      </c>
      <c r="G873" s="267"/>
      <c r="H873" s="270">
        <v>8.624</v>
      </c>
      <c r="I873" s="271"/>
      <c r="J873" s="267"/>
      <c r="K873" s="267"/>
      <c r="L873" s="272"/>
      <c r="M873" s="273"/>
      <c r="N873" s="274"/>
      <c r="O873" s="274"/>
      <c r="P873" s="274"/>
      <c r="Q873" s="274"/>
      <c r="R873" s="274"/>
      <c r="S873" s="274"/>
      <c r="T873" s="275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T873" s="276" t="s">
        <v>225</v>
      </c>
      <c r="AU873" s="276" t="s">
        <v>85</v>
      </c>
      <c r="AV873" s="14" t="s">
        <v>85</v>
      </c>
      <c r="AW873" s="14" t="s">
        <v>32</v>
      </c>
      <c r="AX873" s="14" t="s">
        <v>76</v>
      </c>
      <c r="AY873" s="276" t="s">
        <v>156</v>
      </c>
    </row>
    <row r="874" spans="1:51" s="15" customFormat="1" ht="12">
      <c r="A874" s="15"/>
      <c r="B874" s="277"/>
      <c r="C874" s="278"/>
      <c r="D874" s="257" t="s">
        <v>225</v>
      </c>
      <c r="E874" s="279" t="s">
        <v>1</v>
      </c>
      <c r="F874" s="280" t="s">
        <v>228</v>
      </c>
      <c r="G874" s="278"/>
      <c r="H874" s="281">
        <v>8.624</v>
      </c>
      <c r="I874" s="282"/>
      <c r="J874" s="278"/>
      <c r="K874" s="278"/>
      <c r="L874" s="283"/>
      <c r="M874" s="284"/>
      <c r="N874" s="285"/>
      <c r="O874" s="285"/>
      <c r="P874" s="285"/>
      <c r="Q874" s="285"/>
      <c r="R874" s="285"/>
      <c r="S874" s="285"/>
      <c r="T874" s="286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T874" s="287" t="s">
        <v>225</v>
      </c>
      <c r="AU874" s="287" t="s">
        <v>85</v>
      </c>
      <c r="AV874" s="15" t="s">
        <v>173</v>
      </c>
      <c r="AW874" s="15" t="s">
        <v>32</v>
      </c>
      <c r="AX874" s="15" t="s">
        <v>83</v>
      </c>
      <c r="AY874" s="287" t="s">
        <v>156</v>
      </c>
    </row>
    <row r="875" spans="1:65" s="2" customFormat="1" ht="24.15" customHeight="1">
      <c r="A875" s="39"/>
      <c r="B875" s="40"/>
      <c r="C875" s="227" t="s">
        <v>1462</v>
      </c>
      <c r="D875" s="227" t="s">
        <v>159</v>
      </c>
      <c r="E875" s="228" t="s">
        <v>1463</v>
      </c>
      <c r="F875" s="229" t="s">
        <v>1464</v>
      </c>
      <c r="G875" s="230" t="s">
        <v>237</v>
      </c>
      <c r="H875" s="231">
        <v>8.624</v>
      </c>
      <c r="I875" s="232"/>
      <c r="J875" s="233">
        <f>ROUND(I875*H875,2)</f>
        <v>0</v>
      </c>
      <c r="K875" s="229" t="s">
        <v>218</v>
      </c>
      <c r="L875" s="45"/>
      <c r="M875" s="234" t="s">
        <v>1</v>
      </c>
      <c r="N875" s="235" t="s">
        <v>41</v>
      </c>
      <c r="O875" s="92"/>
      <c r="P875" s="236">
        <f>O875*H875</f>
        <v>0</v>
      </c>
      <c r="Q875" s="236">
        <v>0.00012</v>
      </c>
      <c r="R875" s="236">
        <f>Q875*H875</f>
        <v>0.0010348800000000002</v>
      </c>
      <c r="S875" s="236">
        <v>0</v>
      </c>
      <c r="T875" s="237">
        <f>S875*H875</f>
        <v>0</v>
      </c>
      <c r="U875" s="39"/>
      <c r="V875" s="39"/>
      <c r="W875" s="39"/>
      <c r="X875" s="39"/>
      <c r="Y875" s="39"/>
      <c r="Z875" s="39"/>
      <c r="AA875" s="39"/>
      <c r="AB875" s="39"/>
      <c r="AC875" s="39"/>
      <c r="AD875" s="39"/>
      <c r="AE875" s="39"/>
      <c r="AR875" s="238" t="s">
        <v>335</v>
      </c>
      <c r="AT875" s="238" t="s">
        <v>159</v>
      </c>
      <c r="AU875" s="238" t="s">
        <v>85</v>
      </c>
      <c r="AY875" s="18" t="s">
        <v>156</v>
      </c>
      <c r="BE875" s="239">
        <f>IF(N875="základní",J875,0)</f>
        <v>0</v>
      </c>
      <c r="BF875" s="239">
        <f>IF(N875="snížená",J875,0)</f>
        <v>0</v>
      </c>
      <c r="BG875" s="239">
        <f>IF(N875="zákl. přenesená",J875,0)</f>
        <v>0</v>
      </c>
      <c r="BH875" s="239">
        <f>IF(N875="sníž. přenesená",J875,0)</f>
        <v>0</v>
      </c>
      <c r="BI875" s="239">
        <f>IF(N875="nulová",J875,0)</f>
        <v>0</v>
      </c>
      <c r="BJ875" s="18" t="s">
        <v>83</v>
      </c>
      <c r="BK875" s="239">
        <f>ROUND(I875*H875,2)</f>
        <v>0</v>
      </c>
      <c r="BL875" s="18" t="s">
        <v>335</v>
      </c>
      <c r="BM875" s="238" t="s">
        <v>1465</v>
      </c>
    </row>
    <row r="876" spans="1:63" s="12" customFormat="1" ht="22.8" customHeight="1">
      <c r="A876" s="12"/>
      <c r="B876" s="211"/>
      <c r="C876" s="212"/>
      <c r="D876" s="213" t="s">
        <v>75</v>
      </c>
      <c r="E876" s="225" t="s">
        <v>598</v>
      </c>
      <c r="F876" s="225" t="s">
        <v>599</v>
      </c>
      <c r="G876" s="212"/>
      <c r="H876" s="212"/>
      <c r="I876" s="215"/>
      <c r="J876" s="226">
        <f>BK876</f>
        <v>0</v>
      </c>
      <c r="K876" s="212"/>
      <c r="L876" s="217"/>
      <c r="M876" s="218"/>
      <c r="N876" s="219"/>
      <c r="O876" s="219"/>
      <c r="P876" s="220">
        <f>SUM(P877:P966)</f>
        <v>0</v>
      </c>
      <c r="Q876" s="219"/>
      <c r="R876" s="220">
        <f>SUM(R877:R966)</f>
        <v>0.9452319999999999</v>
      </c>
      <c r="S876" s="219"/>
      <c r="T876" s="221">
        <f>SUM(T877:T966)</f>
        <v>0</v>
      </c>
      <c r="U876" s="12"/>
      <c r="V876" s="12"/>
      <c r="W876" s="12"/>
      <c r="X876" s="12"/>
      <c r="Y876" s="12"/>
      <c r="Z876" s="12"/>
      <c r="AA876" s="12"/>
      <c r="AB876" s="12"/>
      <c r="AC876" s="12"/>
      <c r="AD876" s="12"/>
      <c r="AE876" s="12"/>
      <c r="AR876" s="222" t="s">
        <v>85</v>
      </c>
      <c r="AT876" s="223" t="s">
        <v>75</v>
      </c>
      <c r="AU876" s="223" t="s">
        <v>83</v>
      </c>
      <c r="AY876" s="222" t="s">
        <v>156</v>
      </c>
      <c r="BK876" s="224">
        <f>SUM(BK877:BK966)</f>
        <v>0</v>
      </c>
    </row>
    <row r="877" spans="1:65" s="2" customFormat="1" ht="24.15" customHeight="1">
      <c r="A877" s="39"/>
      <c r="B877" s="40"/>
      <c r="C877" s="227" t="s">
        <v>1466</v>
      </c>
      <c r="D877" s="227" t="s">
        <v>159</v>
      </c>
      <c r="E877" s="228" t="s">
        <v>1467</v>
      </c>
      <c r="F877" s="229" t="s">
        <v>1468</v>
      </c>
      <c r="G877" s="230" t="s">
        <v>237</v>
      </c>
      <c r="H877" s="231">
        <v>1890.464</v>
      </c>
      <c r="I877" s="232"/>
      <c r="J877" s="233">
        <f>ROUND(I877*H877,2)</f>
        <v>0</v>
      </c>
      <c r="K877" s="229" t="s">
        <v>218</v>
      </c>
      <c r="L877" s="45"/>
      <c r="M877" s="234" t="s">
        <v>1</v>
      </c>
      <c r="N877" s="235" t="s">
        <v>41</v>
      </c>
      <c r="O877" s="92"/>
      <c r="P877" s="236">
        <f>O877*H877</f>
        <v>0</v>
      </c>
      <c r="Q877" s="236">
        <v>0.0002</v>
      </c>
      <c r="R877" s="236">
        <f>Q877*H877</f>
        <v>0.3780928</v>
      </c>
      <c r="S877" s="236">
        <v>0</v>
      </c>
      <c r="T877" s="237">
        <f>S877*H877</f>
        <v>0</v>
      </c>
      <c r="U877" s="39"/>
      <c r="V877" s="39"/>
      <c r="W877" s="39"/>
      <c r="X877" s="39"/>
      <c r="Y877" s="39"/>
      <c r="Z877" s="39"/>
      <c r="AA877" s="39"/>
      <c r="AB877" s="39"/>
      <c r="AC877" s="39"/>
      <c r="AD877" s="39"/>
      <c r="AE877" s="39"/>
      <c r="AR877" s="238" t="s">
        <v>335</v>
      </c>
      <c r="AT877" s="238" t="s">
        <v>159</v>
      </c>
      <c r="AU877" s="238" t="s">
        <v>85</v>
      </c>
      <c r="AY877" s="18" t="s">
        <v>156</v>
      </c>
      <c r="BE877" s="239">
        <f>IF(N877="základní",J877,0)</f>
        <v>0</v>
      </c>
      <c r="BF877" s="239">
        <f>IF(N877="snížená",J877,0)</f>
        <v>0</v>
      </c>
      <c r="BG877" s="239">
        <f>IF(N877="zákl. přenesená",J877,0)</f>
        <v>0</v>
      </c>
      <c r="BH877" s="239">
        <f>IF(N877="sníž. přenesená",J877,0)</f>
        <v>0</v>
      </c>
      <c r="BI877" s="239">
        <f>IF(N877="nulová",J877,0)</f>
        <v>0</v>
      </c>
      <c r="BJ877" s="18" t="s">
        <v>83</v>
      </c>
      <c r="BK877" s="239">
        <f>ROUND(I877*H877,2)</f>
        <v>0</v>
      </c>
      <c r="BL877" s="18" t="s">
        <v>335</v>
      </c>
      <c r="BM877" s="238" t="s">
        <v>1469</v>
      </c>
    </row>
    <row r="878" spans="1:51" s="13" customFormat="1" ht="12">
      <c r="A878" s="13"/>
      <c r="B878" s="255"/>
      <c r="C878" s="256"/>
      <c r="D878" s="257" t="s">
        <v>225</v>
      </c>
      <c r="E878" s="258" t="s">
        <v>1</v>
      </c>
      <c r="F878" s="259" t="s">
        <v>866</v>
      </c>
      <c r="G878" s="256"/>
      <c r="H878" s="258" t="s">
        <v>1</v>
      </c>
      <c r="I878" s="260"/>
      <c r="J878" s="256"/>
      <c r="K878" s="256"/>
      <c r="L878" s="261"/>
      <c r="M878" s="262"/>
      <c r="N878" s="263"/>
      <c r="O878" s="263"/>
      <c r="P878" s="263"/>
      <c r="Q878" s="263"/>
      <c r="R878" s="263"/>
      <c r="S878" s="263"/>
      <c r="T878" s="264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T878" s="265" t="s">
        <v>225</v>
      </c>
      <c r="AU878" s="265" t="s">
        <v>85</v>
      </c>
      <c r="AV878" s="13" t="s">
        <v>83</v>
      </c>
      <c r="AW878" s="13" t="s">
        <v>32</v>
      </c>
      <c r="AX878" s="13" t="s">
        <v>76</v>
      </c>
      <c r="AY878" s="265" t="s">
        <v>156</v>
      </c>
    </row>
    <row r="879" spans="1:51" s="14" customFormat="1" ht="12">
      <c r="A879" s="14"/>
      <c r="B879" s="266"/>
      <c r="C879" s="267"/>
      <c r="D879" s="257" t="s">
        <v>225</v>
      </c>
      <c r="E879" s="268" t="s">
        <v>1</v>
      </c>
      <c r="F879" s="269" t="s">
        <v>867</v>
      </c>
      <c r="G879" s="267"/>
      <c r="H879" s="270">
        <v>93.73</v>
      </c>
      <c r="I879" s="271"/>
      <c r="J879" s="267"/>
      <c r="K879" s="267"/>
      <c r="L879" s="272"/>
      <c r="M879" s="273"/>
      <c r="N879" s="274"/>
      <c r="O879" s="274"/>
      <c r="P879" s="274"/>
      <c r="Q879" s="274"/>
      <c r="R879" s="274"/>
      <c r="S879" s="274"/>
      <c r="T879" s="275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T879" s="276" t="s">
        <v>225</v>
      </c>
      <c r="AU879" s="276" t="s">
        <v>85</v>
      </c>
      <c r="AV879" s="14" t="s">
        <v>85</v>
      </c>
      <c r="AW879" s="14" t="s">
        <v>32</v>
      </c>
      <c r="AX879" s="14" t="s">
        <v>76</v>
      </c>
      <c r="AY879" s="276" t="s">
        <v>156</v>
      </c>
    </row>
    <row r="880" spans="1:51" s="13" customFormat="1" ht="12">
      <c r="A880" s="13"/>
      <c r="B880" s="255"/>
      <c r="C880" s="256"/>
      <c r="D880" s="257" t="s">
        <v>225</v>
      </c>
      <c r="E880" s="258" t="s">
        <v>1</v>
      </c>
      <c r="F880" s="259" t="s">
        <v>868</v>
      </c>
      <c r="G880" s="256"/>
      <c r="H880" s="258" t="s">
        <v>1</v>
      </c>
      <c r="I880" s="260"/>
      <c r="J880" s="256"/>
      <c r="K880" s="256"/>
      <c r="L880" s="261"/>
      <c r="M880" s="262"/>
      <c r="N880" s="263"/>
      <c r="O880" s="263"/>
      <c r="P880" s="263"/>
      <c r="Q880" s="263"/>
      <c r="R880" s="263"/>
      <c r="S880" s="263"/>
      <c r="T880" s="264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T880" s="265" t="s">
        <v>225</v>
      </c>
      <c r="AU880" s="265" t="s">
        <v>85</v>
      </c>
      <c r="AV880" s="13" t="s">
        <v>83</v>
      </c>
      <c r="AW880" s="13" t="s">
        <v>32</v>
      </c>
      <c r="AX880" s="13" t="s">
        <v>76</v>
      </c>
      <c r="AY880" s="265" t="s">
        <v>156</v>
      </c>
    </row>
    <row r="881" spans="1:51" s="14" customFormat="1" ht="12">
      <c r="A881" s="14"/>
      <c r="B881" s="266"/>
      <c r="C881" s="267"/>
      <c r="D881" s="257" t="s">
        <v>225</v>
      </c>
      <c r="E881" s="268" t="s">
        <v>1</v>
      </c>
      <c r="F881" s="269" t="s">
        <v>869</v>
      </c>
      <c r="G881" s="267"/>
      <c r="H881" s="270">
        <v>349.06</v>
      </c>
      <c r="I881" s="271"/>
      <c r="J881" s="267"/>
      <c r="K881" s="267"/>
      <c r="L881" s="272"/>
      <c r="M881" s="273"/>
      <c r="N881" s="274"/>
      <c r="O881" s="274"/>
      <c r="P881" s="274"/>
      <c r="Q881" s="274"/>
      <c r="R881" s="274"/>
      <c r="S881" s="274"/>
      <c r="T881" s="275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T881" s="276" t="s">
        <v>225</v>
      </c>
      <c r="AU881" s="276" t="s">
        <v>85</v>
      </c>
      <c r="AV881" s="14" t="s">
        <v>85</v>
      </c>
      <c r="AW881" s="14" t="s">
        <v>32</v>
      </c>
      <c r="AX881" s="14" t="s">
        <v>76</v>
      </c>
      <c r="AY881" s="276" t="s">
        <v>156</v>
      </c>
    </row>
    <row r="882" spans="1:51" s="13" customFormat="1" ht="12">
      <c r="A882" s="13"/>
      <c r="B882" s="255"/>
      <c r="C882" s="256"/>
      <c r="D882" s="257" t="s">
        <v>225</v>
      </c>
      <c r="E882" s="258" t="s">
        <v>1</v>
      </c>
      <c r="F882" s="259" t="s">
        <v>270</v>
      </c>
      <c r="G882" s="256"/>
      <c r="H882" s="258" t="s">
        <v>1</v>
      </c>
      <c r="I882" s="260"/>
      <c r="J882" s="256"/>
      <c r="K882" s="256"/>
      <c r="L882" s="261"/>
      <c r="M882" s="262"/>
      <c r="N882" s="263"/>
      <c r="O882" s="263"/>
      <c r="P882" s="263"/>
      <c r="Q882" s="263"/>
      <c r="R882" s="263"/>
      <c r="S882" s="263"/>
      <c r="T882" s="264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T882" s="265" t="s">
        <v>225</v>
      </c>
      <c r="AU882" s="265" t="s">
        <v>85</v>
      </c>
      <c r="AV882" s="13" t="s">
        <v>83</v>
      </c>
      <c r="AW882" s="13" t="s">
        <v>32</v>
      </c>
      <c r="AX882" s="13" t="s">
        <v>76</v>
      </c>
      <c r="AY882" s="265" t="s">
        <v>156</v>
      </c>
    </row>
    <row r="883" spans="1:51" s="14" customFormat="1" ht="12">
      <c r="A883" s="14"/>
      <c r="B883" s="266"/>
      <c r="C883" s="267"/>
      <c r="D883" s="257" t="s">
        <v>225</v>
      </c>
      <c r="E883" s="268" t="s">
        <v>1</v>
      </c>
      <c r="F883" s="269" t="s">
        <v>604</v>
      </c>
      <c r="G883" s="267"/>
      <c r="H883" s="270">
        <v>20.01</v>
      </c>
      <c r="I883" s="271"/>
      <c r="J883" s="267"/>
      <c r="K883" s="267"/>
      <c r="L883" s="272"/>
      <c r="M883" s="273"/>
      <c r="N883" s="274"/>
      <c r="O883" s="274"/>
      <c r="P883" s="274"/>
      <c r="Q883" s="274"/>
      <c r="R883" s="274"/>
      <c r="S883" s="274"/>
      <c r="T883" s="275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T883" s="276" t="s">
        <v>225</v>
      </c>
      <c r="AU883" s="276" t="s">
        <v>85</v>
      </c>
      <c r="AV883" s="14" t="s">
        <v>85</v>
      </c>
      <c r="AW883" s="14" t="s">
        <v>32</v>
      </c>
      <c r="AX883" s="14" t="s">
        <v>76</v>
      </c>
      <c r="AY883" s="276" t="s">
        <v>156</v>
      </c>
    </row>
    <row r="884" spans="1:51" s="13" customFormat="1" ht="12">
      <c r="A884" s="13"/>
      <c r="B884" s="255"/>
      <c r="C884" s="256"/>
      <c r="D884" s="257" t="s">
        <v>225</v>
      </c>
      <c r="E884" s="258" t="s">
        <v>1</v>
      </c>
      <c r="F884" s="259" t="s">
        <v>605</v>
      </c>
      <c r="G884" s="256"/>
      <c r="H884" s="258" t="s">
        <v>1</v>
      </c>
      <c r="I884" s="260"/>
      <c r="J884" s="256"/>
      <c r="K884" s="256"/>
      <c r="L884" s="261"/>
      <c r="M884" s="262"/>
      <c r="N884" s="263"/>
      <c r="O884" s="263"/>
      <c r="P884" s="263"/>
      <c r="Q884" s="263"/>
      <c r="R884" s="263"/>
      <c r="S884" s="263"/>
      <c r="T884" s="264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T884" s="265" t="s">
        <v>225</v>
      </c>
      <c r="AU884" s="265" t="s">
        <v>85</v>
      </c>
      <c r="AV884" s="13" t="s">
        <v>83</v>
      </c>
      <c r="AW884" s="13" t="s">
        <v>32</v>
      </c>
      <c r="AX884" s="13" t="s">
        <v>76</v>
      </c>
      <c r="AY884" s="265" t="s">
        <v>156</v>
      </c>
    </row>
    <row r="885" spans="1:51" s="14" customFormat="1" ht="12">
      <c r="A885" s="14"/>
      <c r="B885" s="266"/>
      <c r="C885" s="267"/>
      <c r="D885" s="257" t="s">
        <v>225</v>
      </c>
      <c r="E885" s="268" t="s">
        <v>1</v>
      </c>
      <c r="F885" s="269" t="s">
        <v>606</v>
      </c>
      <c r="G885" s="267"/>
      <c r="H885" s="270">
        <v>26.39</v>
      </c>
      <c r="I885" s="271"/>
      <c r="J885" s="267"/>
      <c r="K885" s="267"/>
      <c r="L885" s="272"/>
      <c r="M885" s="273"/>
      <c r="N885" s="274"/>
      <c r="O885" s="274"/>
      <c r="P885" s="274"/>
      <c r="Q885" s="274"/>
      <c r="R885" s="274"/>
      <c r="S885" s="274"/>
      <c r="T885" s="275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T885" s="276" t="s">
        <v>225</v>
      </c>
      <c r="AU885" s="276" t="s">
        <v>85</v>
      </c>
      <c r="AV885" s="14" t="s">
        <v>85</v>
      </c>
      <c r="AW885" s="14" t="s">
        <v>32</v>
      </c>
      <c r="AX885" s="14" t="s">
        <v>76</v>
      </c>
      <c r="AY885" s="276" t="s">
        <v>156</v>
      </c>
    </row>
    <row r="886" spans="1:51" s="13" customFormat="1" ht="12">
      <c r="A886" s="13"/>
      <c r="B886" s="255"/>
      <c r="C886" s="256"/>
      <c r="D886" s="257" t="s">
        <v>225</v>
      </c>
      <c r="E886" s="258" t="s">
        <v>1</v>
      </c>
      <c r="F886" s="259" t="s">
        <v>607</v>
      </c>
      <c r="G886" s="256"/>
      <c r="H886" s="258" t="s">
        <v>1</v>
      </c>
      <c r="I886" s="260"/>
      <c r="J886" s="256"/>
      <c r="K886" s="256"/>
      <c r="L886" s="261"/>
      <c r="M886" s="262"/>
      <c r="N886" s="263"/>
      <c r="O886" s="263"/>
      <c r="P886" s="263"/>
      <c r="Q886" s="263"/>
      <c r="R886" s="263"/>
      <c r="S886" s="263"/>
      <c r="T886" s="264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T886" s="265" t="s">
        <v>225</v>
      </c>
      <c r="AU886" s="265" t="s">
        <v>85</v>
      </c>
      <c r="AV886" s="13" t="s">
        <v>83</v>
      </c>
      <c r="AW886" s="13" t="s">
        <v>32</v>
      </c>
      <c r="AX886" s="13" t="s">
        <v>76</v>
      </c>
      <c r="AY886" s="265" t="s">
        <v>156</v>
      </c>
    </row>
    <row r="887" spans="1:51" s="14" customFormat="1" ht="12">
      <c r="A887" s="14"/>
      <c r="B887" s="266"/>
      <c r="C887" s="267"/>
      <c r="D887" s="257" t="s">
        <v>225</v>
      </c>
      <c r="E887" s="268" t="s">
        <v>1</v>
      </c>
      <c r="F887" s="269" t="s">
        <v>608</v>
      </c>
      <c r="G887" s="267"/>
      <c r="H887" s="270">
        <v>30.856</v>
      </c>
      <c r="I887" s="271"/>
      <c r="J887" s="267"/>
      <c r="K887" s="267"/>
      <c r="L887" s="272"/>
      <c r="M887" s="273"/>
      <c r="N887" s="274"/>
      <c r="O887" s="274"/>
      <c r="P887" s="274"/>
      <c r="Q887" s="274"/>
      <c r="R887" s="274"/>
      <c r="S887" s="274"/>
      <c r="T887" s="275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T887" s="276" t="s">
        <v>225</v>
      </c>
      <c r="AU887" s="276" t="s">
        <v>85</v>
      </c>
      <c r="AV887" s="14" t="s">
        <v>85</v>
      </c>
      <c r="AW887" s="14" t="s">
        <v>32</v>
      </c>
      <c r="AX887" s="14" t="s">
        <v>76</v>
      </c>
      <c r="AY887" s="276" t="s">
        <v>156</v>
      </c>
    </row>
    <row r="888" spans="1:51" s="13" customFormat="1" ht="12">
      <c r="A888" s="13"/>
      <c r="B888" s="255"/>
      <c r="C888" s="256"/>
      <c r="D888" s="257" t="s">
        <v>225</v>
      </c>
      <c r="E888" s="258" t="s">
        <v>1</v>
      </c>
      <c r="F888" s="259" t="s">
        <v>609</v>
      </c>
      <c r="G888" s="256"/>
      <c r="H888" s="258" t="s">
        <v>1</v>
      </c>
      <c r="I888" s="260"/>
      <c r="J888" s="256"/>
      <c r="K888" s="256"/>
      <c r="L888" s="261"/>
      <c r="M888" s="262"/>
      <c r="N888" s="263"/>
      <c r="O888" s="263"/>
      <c r="P888" s="263"/>
      <c r="Q888" s="263"/>
      <c r="R888" s="263"/>
      <c r="S888" s="263"/>
      <c r="T888" s="264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T888" s="265" t="s">
        <v>225</v>
      </c>
      <c r="AU888" s="265" t="s">
        <v>85</v>
      </c>
      <c r="AV888" s="13" t="s">
        <v>83</v>
      </c>
      <c r="AW888" s="13" t="s">
        <v>32</v>
      </c>
      <c r="AX888" s="13" t="s">
        <v>76</v>
      </c>
      <c r="AY888" s="265" t="s">
        <v>156</v>
      </c>
    </row>
    <row r="889" spans="1:51" s="14" customFormat="1" ht="12">
      <c r="A889" s="14"/>
      <c r="B889" s="266"/>
      <c r="C889" s="267"/>
      <c r="D889" s="257" t="s">
        <v>225</v>
      </c>
      <c r="E889" s="268" t="s">
        <v>1</v>
      </c>
      <c r="F889" s="269" t="s">
        <v>610</v>
      </c>
      <c r="G889" s="267"/>
      <c r="H889" s="270">
        <v>37.816</v>
      </c>
      <c r="I889" s="271"/>
      <c r="J889" s="267"/>
      <c r="K889" s="267"/>
      <c r="L889" s="272"/>
      <c r="M889" s="273"/>
      <c r="N889" s="274"/>
      <c r="O889" s="274"/>
      <c r="P889" s="274"/>
      <c r="Q889" s="274"/>
      <c r="R889" s="274"/>
      <c r="S889" s="274"/>
      <c r="T889" s="275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T889" s="276" t="s">
        <v>225</v>
      </c>
      <c r="AU889" s="276" t="s">
        <v>85</v>
      </c>
      <c r="AV889" s="14" t="s">
        <v>85</v>
      </c>
      <c r="AW889" s="14" t="s">
        <v>32</v>
      </c>
      <c r="AX889" s="14" t="s">
        <v>76</v>
      </c>
      <c r="AY889" s="276" t="s">
        <v>156</v>
      </c>
    </row>
    <row r="890" spans="1:51" s="13" customFormat="1" ht="12">
      <c r="A890" s="13"/>
      <c r="B890" s="255"/>
      <c r="C890" s="256"/>
      <c r="D890" s="257" t="s">
        <v>225</v>
      </c>
      <c r="E890" s="258" t="s">
        <v>1</v>
      </c>
      <c r="F890" s="259" t="s">
        <v>296</v>
      </c>
      <c r="G890" s="256"/>
      <c r="H890" s="258" t="s">
        <v>1</v>
      </c>
      <c r="I890" s="260"/>
      <c r="J890" s="256"/>
      <c r="K890" s="256"/>
      <c r="L890" s="261"/>
      <c r="M890" s="262"/>
      <c r="N890" s="263"/>
      <c r="O890" s="263"/>
      <c r="P890" s="263"/>
      <c r="Q890" s="263"/>
      <c r="R890" s="263"/>
      <c r="S890" s="263"/>
      <c r="T890" s="264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T890" s="265" t="s">
        <v>225</v>
      </c>
      <c r="AU890" s="265" t="s">
        <v>85</v>
      </c>
      <c r="AV890" s="13" t="s">
        <v>83</v>
      </c>
      <c r="AW890" s="13" t="s">
        <v>32</v>
      </c>
      <c r="AX890" s="13" t="s">
        <v>76</v>
      </c>
      <c r="AY890" s="265" t="s">
        <v>156</v>
      </c>
    </row>
    <row r="891" spans="1:51" s="14" customFormat="1" ht="12">
      <c r="A891" s="14"/>
      <c r="B891" s="266"/>
      <c r="C891" s="267"/>
      <c r="D891" s="257" t="s">
        <v>225</v>
      </c>
      <c r="E891" s="268" t="s">
        <v>1</v>
      </c>
      <c r="F891" s="269" t="s">
        <v>888</v>
      </c>
      <c r="G891" s="267"/>
      <c r="H891" s="270">
        <v>5.4</v>
      </c>
      <c r="I891" s="271"/>
      <c r="J891" s="267"/>
      <c r="K891" s="267"/>
      <c r="L891" s="272"/>
      <c r="M891" s="273"/>
      <c r="N891" s="274"/>
      <c r="O891" s="274"/>
      <c r="P891" s="274"/>
      <c r="Q891" s="274"/>
      <c r="R891" s="274"/>
      <c r="S891" s="274"/>
      <c r="T891" s="275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T891" s="276" t="s">
        <v>225</v>
      </c>
      <c r="AU891" s="276" t="s">
        <v>85</v>
      </c>
      <c r="AV891" s="14" t="s">
        <v>85</v>
      </c>
      <c r="AW891" s="14" t="s">
        <v>32</v>
      </c>
      <c r="AX891" s="14" t="s">
        <v>76</v>
      </c>
      <c r="AY891" s="276" t="s">
        <v>156</v>
      </c>
    </row>
    <row r="892" spans="1:51" s="13" customFormat="1" ht="12">
      <c r="A892" s="13"/>
      <c r="B892" s="255"/>
      <c r="C892" s="256"/>
      <c r="D892" s="257" t="s">
        <v>225</v>
      </c>
      <c r="E892" s="258" t="s">
        <v>1</v>
      </c>
      <c r="F892" s="259" t="s">
        <v>298</v>
      </c>
      <c r="G892" s="256"/>
      <c r="H892" s="258" t="s">
        <v>1</v>
      </c>
      <c r="I892" s="260"/>
      <c r="J892" s="256"/>
      <c r="K892" s="256"/>
      <c r="L892" s="261"/>
      <c r="M892" s="262"/>
      <c r="N892" s="263"/>
      <c r="O892" s="263"/>
      <c r="P892" s="263"/>
      <c r="Q892" s="263"/>
      <c r="R892" s="263"/>
      <c r="S892" s="263"/>
      <c r="T892" s="264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T892" s="265" t="s">
        <v>225</v>
      </c>
      <c r="AU892" s="265" t="s">
        <v>85</v>
      </c>
      <c r="AV892" s="13" t="s">
        <v>83</v>
      </c>
      <c r="AW892" s="13" t="s">
        <v>32</v>
      </c>
      <c r="AX892" s="13" t="s">
        <v>76</v>
      </c>
      <c r="AY892" s="265" t="s">
        <v>156</v>
      </c>
    </row>
    <row r="893" spans="1:51" s="14" customFormat="1" ht="12">
      <c r="A893" s="14"/>
      <c r="B893" s="266"/>
      <c r="C893" s="267"/>
      <c r="D893" s="257" t="s">
        <v>225</v>
      </c>
      <c r="E893" s="268" t="s">
        <v>1</v>
      </c>
      <c r="F893" s="269" t="s">
        <v>889</v>
      </c>
      <c r="G893" s="267"/>
      <c r="H893" s="270">
        <v>4.23</v>
      </c>
      <c r="I893" s="271"/>
      <c r="J893" s="267"/>
      <c r="K893" s="267"/>
      <c r="L893" s="272"/>
      <c r="M893" s="273"/>
      <c r="N893" s="274"/>
      <c r="O893" s="274"/>
      <c r="P893" s="274"/>
      <c r="Q893" s="274"/>
      <c r="R893" s="274"/>
      <c r="S893" s="274"/>
      <c r="T893" s="275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T893" s="276" t="s">
        <v>225</v>
      </c>
      <c r="AU893" s="276" t="s">
        <v>85</v>
      </c>
      <c r="AV893" s="14" t="s">
        <v>85</v>
      </c>
      <c r="AW893" s="14" t="s">
        <v>32</v>
      </c>
      <c r="AX893" s="14" t="s">
        <v>76</v>
      </c>
      <c r="AY893" s="276" t="s">
        <v>156</v>
      </c>
    </row>
    <row r="894" spans="1:51" s="13" customFormat="1" ht="12">
      <c r="A894" s="13"/>
      <c r="B894" s="255"/>
      <c r="C894" s="256"/>
      <c r="D894" s="257" t="s">
        <v>225</v>
      </c>
      <c r="E894" s="258" t="s">
        <v>1</v>
      </c>
      <c r="F894" s="259" t="s">
        <v>613</v>
      </c>
      <c r="G894" s="256"/>
      <c r="H894" s="258" t="s">
        <v>1</v>
      </c>
      <c r="I894" s="260"/>
      <c r="J894" s="256"/>
      <c r="K894" s="256"/>
      <c r="L894" s="261"/>
      <c r="M894" s="262"/>
      <c r="N894" s="263"/>
      <c r="O894" s="263"/>
      <c r="P894" s="263"/>
      <c r="Q894" s="263"/>
      <c r="R894" s="263"/>
      <c r="S894" s="263"/>
      <c r="T894" s="264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T894" s="265" t="s">
        <v>225</v>
      </c>
      <c r="AU894" s="265" t="s">
        <v>85</v>
      </c>
      <c r="AV894" s="13" t="s">
        <v>83</v>
      </c>
      <c r="AW894" s="13" t="s">
        <v>32</v>
      </c>
      <c r="AX894" s="13" t="s">
        <v>76</v>
      </c>
      <c r="AY894" s="265" t="s">
        <v>156</v>
      </c>
    </row>
    <row r="895" spans="1:51" s="14" customFormat="1" ht="12">
      <c r="A895" s="14"/>
      <c r="B895" s="266"/>
      <c r="C895" s="267"/>
      <c r="D895" s="257" t="s">
        <v>225</v>
      </c>
      <c r="E895" s="268" t="s">
        <v>1</v>
      </c>
      <c r="F895" s="269" t="s">
        <v>614</v>
      </c>
      <c r="G895" s="267"/>
      <c r="H895" s="270">
        <v>59.914</v>
      </c>
      <c r="I895" s="271"/>
      <c r="J895" s="267"/>
      <c r="K895" s="267"/>
      <c r="L895" s="272"/>
      <c r="M895" s="273"/>
      <c r="N895" s="274"/>
      <c r="O895" s="274"/>
      <c r="P895" s="274"/>
      <c r="Q895" s="274"/>
      <c r="R895" s="274"/>
      <c r="S895" s="274"/>
      <c r="T895" s="275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T895" s="276" t="s">
        <v>225</v>
      </c>
      <c r="AU895" s="276" t="s">
        <v>85</v>
      </c>
      <c r="AV895" s="14" t="s">
        <v>85</v>
      </c>
      <c r="AW895" s="14" t="s">
        <v>32</v>
      </c>
      <c r="AX895" s="14" t="s">
        <v>76</v>
      </c>
      <c r="AY895" s="276" t="s">
        <v>156</v>
      </c>
    </row>
    <row r="896" spans="1:51" s="13" customFormat="1" ht="12">
      <c r="A896" s="13"/>
      <c r="B896" s="255"/>
      <c r="C896" s="256"/>
      <c r="D896" s="257" t="s">
        <v>225</v>
      </c>
      <c r="E896" s="258" t="s">
        <v>1</v>
      </c>
      <c r="F896" s="259" t="s">
        <v>615</v>
      </c>
      <c r="G896" s="256"/>
      <c r="H896" s="258" t="s">
        <v>1</v>
      </c>
      <c r="I896" s="260"/>
      <c r="J896" s="256"/>
      <c r="K896" s="256"/>
      <c r="L896" s="261"/>
      <c r="M896" s="262"/>
      <c r="N896" s="263"/>
      <c r="O896" s="263"/>
      <c r="P896" s="263"/>
      <c r="Q896" s="263"/>
      <c r="R896" s="263"/>
      <c r="S896" s="263"/>
      <c r="T896" s="264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T896" s="265" t="s">
        <v>225</v>
      </c>
      <c r="AU896" s="265" t="s">
        <v>85</v>
      </c>
      <c r="AV896" s="13" t="s">
        <v>83</v>
      </c>
      <c r="AW896" s="13" t="s">
        <v>32</v>
      </c>
      <c r="AX896" s="13" t="s">
        <v>76</v>
      </c>
      <c r="AY896" s="265" t="s">
        <v>156</v>
      </c>
    </row>
    <row r="897" spans="1:51" s="14" customFormat="1" ht="12">
      <c r="A897" s="14"/>
      <c r="B897" s="266"/>
      <c r="C897" s="267"/>
      <c r="D897" s="257" t="s">
        <v>225</v>
      </c>
      <c r="E897" s="268" t="s">
        <v>1</v>
      </c>
      <c r="F897" s="269" t="s">
        <v>616</v>
      </c>
      <c r="G897" s="267"/>
      <c r="H897" s="270">
        <v>43.5</v>
      </c>
      <c r="I897" s="271"/>
      <c r="J897" s="267"/>
      <c r="K897" s="267"/>
      <c r="L897" s="272"/>
      <c r="M897" s="273"/>
      <c r="N897" s="274"/>
      <c r="O897" s="274"/>
      <c r="P897" s="274"/>
      <c r="Q897" s="274"/>
      <c r="R897" s="274"/>
      <c r="S897" s="274"/>
      <c r="T897" s="275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T897" s="276" t="s">
        <v>225</v>
      </c>
      <c r="AU897" s="276" t="s">
        <v>85</v>
      </c>
      <c r="AV897" s="14" t="s">
        <v>85</v>
      </c>
      <c r="AW897" s="14" t="s">
        <v>32</v>
      </c>
      <c r="AX897" s="14" t="s">
        <v>76</v>
      </c>
      <c r="AY897" s="276" t="s">
        <v>156</v>
      </c>
    </row>
    <row r="898" spans="1:51" s="13" customFormat="1" ht="12">
      <c r="A898" s="13"/>
      <c r="B898" s="255"/>
      <c r="C898" s="256"/>
      <c r="D898" s="257" t="s">
        <v>225</v>
      </c>
      <c r="E898" s="258" t="s">
        <v>1</v>
      </c>
      <c r="F898" s="259" t="s">
        <v>523</v>
      </c>
      <c r="G898" s="256"/>
      <c r="H898" s="258" t="s">
        <v>1</v>
      </c>
      <c r="I898" s="260"/>
      <c r="J898" s="256"/>
      <c r="K898" s="256"/>
      <c r="L898" s="261"/>
      <c r="M898" s="262"/>
      <c r="N898" s="263"/>
      <c r="O898" s="263"/>
      <c r="P898" s="263"/>
      <c r="Q898" s="263"/>
      <c r="R898" s="263"/>
      <c r="S898" s="263"/>
      <c r="T898" s="264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T898" s="265" t="s">
        <v>225</v>
      </c>
      <c r="AU898" s="265" t="s">
        <v>85</v>
      </c>
      <c r="AV898" s="13" t="s">
        <v>83</v>
      </c>
      <c r="AW898" s="13" t="s">
        <v>32</v>
      </c>
      <c r="AX898" s="13" t="s">
        <v>76</v>
      </c>
      <c r="AY898" s="265" t="s">
        <v>156</v>
      </c>
    </row>
    <row r="899" spans="1:51" s="14" customFormat="1" ht="12">
      <c r="A899" s="14"/>
      <c r="B899" s="266"/>
      <c r="C899" s="267"/>
      <c r="D899" s="257" t="s">
        <v>225</v>
      </c>
      <c r="E899" s="268" t="s">
        <v>1</v>
      </c>
      <c r="F899" s="269" t="s">
        <v>892</v>
      </c>
      <c r="G899" s="267"/>
      <c r="H899" s="270">
        <v>15.96</v>
      </c>
      <c r="I899" s="271"/>
      <c r="J899" s="267"/>
      <c r="K899" s="267"/>
      <c r="L899" s="272"/>
      <c r="M899" s="273"/>
      <c r="N899" s="274"/>
      <c r="O899" s="274"/>
      <c r="P899" s="274"/>
      <c r="Q899" s="274"/>
      <c r="R899" s="274"/>
      <c r="S899" s="274"/>
      <c r="T899" s="275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T899" s="276" t="s">
        <v>225</v>
      </c>
      <c r="AU899" s="276" t="s">
        <v>85</v>
      </c>
      <c r="AV899" s="14" t="s">
        <v>85</v>
      </c>
      <c r="AW899" s="14" t="s">
        <v>32</v>
      </c>
      <c r="AX899" s="14" t="s">
        <v>76</v>
      </c>
      <c r="AY899" s="276" t="s">
        <v>156</v>
      </c>
    </row>
    <row r="900" spans="1:51" s="13" customFormat="1" ht="12">
      <c r="A900" s="13"/>
      <c r="B900" s="255"/>
      <c r="C900" s="256"/>
      <c r="D900" s="257" t="s">
        <v>225</v>
      </c>
      <c r="E900" s="258" t="s">
        <v>1</v>
      </c>
      <c r="F900" s="259" t="s">
        <v>618</v>
      </c>
      <c r="G900" s="256"/>
      <c r="H900" s="258" t="s">
        <v>1</v>
      </c>
      <c r="I900" s="260"/>
      <c r="J900" s="256"/>
      <c r="K900" s="256"/>
      <c r="L900" s="261"/>
      <c r="M900" s="262"/>
      <c r="N900" s="263"/>
      <c r="O900" s="263"/>
      <c r="P900" s="263"/>
      <c r="Q900" s="263"/>
      <c r="R900" s="263"/>
      <c r="S900" s="263"/>
      <c r="T900" s="264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T900" s="265" t="s">
        <v>225</v>
      </c>
      <c r="AU900" s="265" t="s">
        <v>85</v>
      </c>
      <c r="AV900" s="13" t="s">
        <v>83</v>
      </c>
      <c r="AW900" s="13" t="s">
        <v>32</v>
      </c>
      <c r="AX900" s="13" t="s">
        <v>76</v>
      </c>
      <c r="AY900" s="265" t="s">
        <v>156</v>
      </c>
    </row>
    <row r="901" spans="1:51" s="14" customFormat="1" ht="12">
      <c r="A901" s="14"/>
      <c r="B901" s="266"/>
      <c r="C901" s="267"/>
      <c r="D901" s="257" t="s">
        <v>225</v>
      </c>
      <c r="E901" s="268" t="s">
        <v>1</v>
      </c>
      <c r="F901" s="269" t="s">
        <v>619</v>
      </c>
      <c r="G901" s="267"/>
      <c r="H901" s="270">
        <v>86.014</v>
      </c>
      <c r="I901" s="271"/>
      <c r="J901" s="267"/>
      <c r="K901" s="267"/>
      <c r="L901" s="272"/>
      <c r="M901" s="273"/>
      <c r="N901" s="274"/>
      <c r="O901" s="274"/>
      <c r="P901" s="274"/>
      <c r="Q901" s="274"/>
      <c r="R901" s="274"/>
      <c r="S901" s="274"/>
      <c r="T901" s="275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T901" s="276" t="s">
        <v>225</v>
      </c>
      <c r="AU901" s="276" t="s">
        <v>85</v>
      </c>
      <c r="AV901" s="14" t="s">
        <v>85</v>
      </c>
      <c r="AW901" s="14" t="s">
        <v>32</v>
      </c>
      <c r="AX901" s="14" t="s">
        <v>76</v>
      </c>
      <c r="AY901" s="276" t="s">
        <v>156</v>
      </c>
    </row>
    <row r="902" spans="1:51" s="13" customFormat="1" ht="12">
      <c r="A902" s="13"/>
      <c r="B902" s="255"/>
      <c r="C902" s="256"/>
      <c r="D902" s="257" t="s">
        <v>225</v>
      </c>
      <c r="E902" s="258" t="s">
        <v>1</v>
      </c>
      <c r="F902" s="259" t="s">
        <v>620</v>
      </c>
      <c r="G902" s="256"/>
      <c r="H902" s="258" t="s">
        <v>1</v>
      </c>
      <c r="I902" s="260"/>
      <c r="J902" s="256"/>
      <c r="K902" s="256"/>
      <c r="L902" s="261"/>
      <c r="M902" s="262"/>
      <c r="N902" s="263"/>
      <c r="O902" s="263"/>
      <c r="P902" s="263"/>
      <c r="Q902" s="263"/>
      <c r="R902" s="263"/>
      <c r="S902" s="263"/>
      <c r="T902" s="264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T902" s="265" t="s">
        <v>225</v>
      </c>
      <c r="AU902" s="265" t="s">
        <v>85</v>
      </c>
      <c r="AV902" s="13" t="s">
        <v>83</v>
      </c>
      <c r="AW902" s="13" t="s">
        <v>32</v>
      </c>
      <c r="AX902" s="13" t="s">
        <v>76</v>
      </c>
      <c r="AY902" s="265" t="s">
        <v>156</v>
      </c>
    </row>
    <row r="903" spans="1:51" s="14" customFormat="1" ht="12">
      <c r="A903" s="14"/>
      <c r="B903" s="266"/>
      <c r="C903" s="267"/>
      <c r="D903" s="257" t="s">
        <v>225</v>
      </c>
      <c r="E903" s="268" t="s">
        <v>1</v>
      </c>
      <c r="F903" s="269" t="s">
        <v>621</v>
      </c>
      <c r="G903" s="267"/>
      <c r="H903" s="270">
        <v>29.58</v>
      </c>
      <c r="I903" s="271"/>
      <c r="J903" s="267"/>
      <c r="K903" s="267"/>
      <c r="L903" s="272"/>
      <c r="M903" s="273"/>
      <c r="N903" s="274"/>
      <c r="O903" s="274"/>
      <c r="P903" s="274"/>
      <c r="Q903" s="274"/>
      <c r="R903" s="274"/>
      <c r="S903" s="274"/>
      <c r="T903" s="275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T903" s="276" t="s">
        <v>225</v>
      </c>
      <c r="AU903" s="276" t="s">
        <v>85</v>
      </c>
      <c r="AV903" s="14" t="s">
        <v>85</v>
      </c>
      <c r="AW903" s="14" t="s">
        <v>32</v>
      </c>
      <c r="AX903" s="14" t="s">
        <v>76</v>
      </c>
      <c r="AY903" s="276" t="s">
        <v>156</v>
      </c>
    </row>
    <row r="904" spans="1:51" s="13" customFormat="1" ht="12">
      <c r="A904" s="13"/>
      <c r="B904" s="255"/>
      <c r="C904" s="256"/>
      <c r="D904" s="257" t="s">
        <v>225</v>
      </c>
      <c r="E904" s="258" t="s">
        <v>1</v>
      </c>
      <c r="F904" s="259" t="s">
        <v>622</v>
      </c>
      <c r="G904" s="256"/>
      <c r="H904" s="258" t="s">
        <v>1</v>
      </c>
      <c r="I904" s="260"/>
      <c r="J904" s="256"/>
      <c r="K904" s="256"/>
      <c r="L904" s="261"/>
      <c r="M904" s="262"/>
      <c r="N904" s="263"/>
      <c r="O904" s="263"/>
      <c r="P904" s="263"/>
      <c r="Q904" s="263"/>
      <c r="R904" s="263"/>
      <c r="S904" s="263"/>
      <c r="T904" s="264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T904" s="265" t="s">
        <v>225</v>
      </c>
      <c r="AU904" s="265" t="s">
        <v>85</v>
      </c>
      <c r="AV904" s="13" t="s">
        <v>83</v>
      </c>
      <c r="AW904" s="13" t="s">
        <v>32</v>
      </c>
      <c r="AX904" s="13" t="s">
        <v>76</v>
      </c>
      <c r="AY904" s="265" t="s">
        <v>156</v>
      </c>
    </row>
    <row r="905" spans="1:51" s="14" customFormat="1" ht="12">
      <c r="A905" s="14"/>
      <c r="B905" s="266"/>
      <c r="C905" s="267"/>
      <c r="D905" s="257" t="s">
        <v>225</v>
      </c>
      <c r="E905" s="268" t="s">
        <v>1</v>
      </c>
      <c r="F905" s="269" t="s">
        <v>623</v>
      </c>
      <c r="G905" s="267"/>
      <c r="H905" s="270">
        <v>72.21</v>
      </c>
      <c r="I905" s="271"/>
      <c r="J905" s="267"/>
      <c r="K905" s="267"/>
      <c r="L905" s="272"/>
      <c r="M905" s="273"/>
      <c r="N905" s="274"/>
      <c r="O905" s="274"/>
      <c r="P905" s="274"/>
      <c r="Q905" s="274"/>
      <c r="R905" s="274"/>
      <c r="S905" s="274"/>
      <c r="T905" s="275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T905" s="276" t="s">
        <v>225</v>
      </c>
      <c r="AU905" s="276" t="s">
        <v>85</v>
      </c>
      <c r="AV905" s="14" t="s">
        <v>85</v>
      </c>
      <c r="AW905" s="14" t="s">
        <v>32</v>
      </c>
      <c r="AX905" s="14" t="s">
        <v>76</v>
      </c>
      <c r="AY905" s="276" t="s">
        <v>156</v>
      </c>
    </row>
    <row r="906" spans="1:51" s="13" customFormat="1" ht="12">
      <c r="A906" s="13"/>
      <c r="B906" s="255"/>
      <c r="C906" s="256"/>
      <c r="D906" s="257" t="s">
        <v>225</v>
      </c>
      <c r="E906" s="258" t="s">
        <v>1</v>
      </c>
      <c r="F906" s="259" t="s">
        <v>359</v>
      </c>
      <c r="G906" s="256"/>
      <c r="H906" s="258" t="s">
        <v>1</v>
      </c>
      <c r="I906" s="260"/>
      <c r="J906" s="256"/>
      <c r="K906" s="256"/>
      <c r="L906" s="261"/>
      <c r="M906" s="262"/>
      <c r="N906" s="263"/>
      <c r="O906" s="263"/>
      <c r="P906" s="263"/>
      <c r="Q906" s="263"/>
      <c r="R906" s="263"/>
      <c r="S906" s="263"/>
      <c r="T906" s="264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T906" s="265" t="s">
        <v>225</v>
      </c>
      <c r="AU906" s="265" t="s">
        <v>85</v>
      </c>
      <c r="AV906" s="13" t="s">
        <v>83</v>
      </c>
      <c r="AW906" s="13" t="s">
        <v>32</v>
      </c>
      <c r="AX906" s="13" t="s">
        <v>76</v>
      </c>
      <c r="AY906" s="265" t="s">
        <v>156</v>
      </c>
    </row>
    <row r="907" spans="1:51" s="14" customFormat="1" ht="12">
      <c r="A907" s="14"/>
      <c r="B907" s="266"/>
      <c r="C907" s="267"/>
      <c r="D907" s="257" t="s">
        <v>225</v>
      </c>
      <c r="E907" s="268" t="s">
        <v>1</v>
      </c>
      <c r="F907" s="269" t="s">
        <v>898</v>
      </c>
      <c r="G907" s="267"/>
      <c r="H907" s="270">
        <v>23.296</v>
      </c>
      <c r="I907" s="271"/>
      <c r="J907" s="267"/>
      <c r="K907" s="267"/>
      <c r="L907" s="272"/>
      <c r="M907" s="273"/>
      <c r="N907" s="274"/>
      <c r="O907" s="274"/>
      <c r="P907" s="274"/>
      <c r="Q907" s="274"/>
      <c r="R907" s="274"/>
      <c r="S907" s="274"/>
      <c r="T907" s="275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T907" s="276" t="s">
        <v>225</v>
      </c>
      <c r="AU907" s="276" t="s">
        <v>85</v>
      </c>
      <c r="AV907" s="14" t="s">
        <v>85</v>
      </c>
      <c r="AW907" s="14" t="s">
        <v>32</v>
      </c>
      <c r="AX907" s="14" t="s">
        <v>76</v>
      </c>
      <c r="AY907" s="276" t="s">
        <v>156</v>
      </c>
    </row>
    <row r="908" spans="1:51" s="13" customFormat="1" ht="12">
      <c r="A908" s="13"/>
      <c r="B908" s="255"/>
      <c r="C908" s="256"/>
      <c r="D908" s="257" t="s">
        <v>225</v>
      </c>
      <c r="E908" s="258" t="s">
        <v>1</v>
      </c>
      <c r="F908" s="259" t="s">
        <v>282</v>
      </c>
      <c r="G908" s="256"/>
      <c r="H908" s="258" t="s">
        <v>1</v>
      </c>
      <c r="I908" s="260"/>
      <c r="J908" s="256"/>
      <c r="K908" s="256"/>
      <c r="L908" s="261"/>
      <c r="M908" s="262"/>
      <c r="N908" s="263"/>
      <c r="O908" s="263"/>
      <c r="P908" s="263"/>
      <c r="Q908" s="263"/>
      <c r="R908" s="263"/>
      <c r="S908" s="263"/>
      <c r="T908" s="264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T908" s="265" t="s">
        <v>225</v>
      </c>
      <c r="AU908" s="265" t="s">
        <v>85</v>
      </c>
      <c r="AV908" s="13" t="s">
        <v>83</v>
      </c>
      <c r="AW908" s="13" t="s">
        <v>32</v>
      </c>
      <c r="AX908" s="13" t="s">
        <v>76</v>
      </c>
      <c r="AY908" s="265" t="s">
        <v>156</v>
      </c>
    </row>
    <row r="909" spans="1:51" s="14" customFormat="1" ht="12">
      <c r="A909" s="14"/>
      <c r="B909" s="266"/>
      <c r="C909" s="267"/>
      <c r="D909" s="257" t="s">
        <v>225</v>
      </c>
      <c r="E909" s="268" t="s">
        <v>1</v>
      </c>
      <c r="F909" s="269" t="s">
        <v>899</v>
      </c>
      <c r="G909" s="267"/>
      <c r="H909" s="270">
        <v>26.55</v>
      </c>
      <c r="I909" s="271"/>
      <c r="J909" s="267"/>
      <c r="K909" s="267"/>
      <c r="L909" s="272"/>
      <c r="M909" s="273"/>
      <c r="N909" s="274"/>
      <c r="O909" s="274"/>
      <c r="P909" s="274"/>
      <c r="Q909" s="274"/>
      <c r="R909" s="274"/>
      <c r="S909" s="274"/>
      <c r="T909" s="275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T909" s="276" t="s">
        <v>225</v>
      </c>
      <c r="AU909" s="276" t="s">
        <v>85</v>
      </c>
      <c r="AV909" s="14" t="s">
        <v>85</v>
      </c>
      <c r="AW909" s="14" t="s">
        <v>32</v>
      </c>
      <c r="AX909" s="14" t="s">
        <v>76</v>
      </c>
      <c r="AY909" s="276" t="s">
        <v>156</v>
      </c>
    </row>
    <row r="910" spans="1:51" s="13" customFormat="1" ht="12">
      <c r="A910" s="13"/>
      <c r="B910" s="255"/>
      <c r="C910" s="256"/>
      <c r="D910" s="257" t="s">
        <v>225</v>
      </c>
      <c r="E910" s="258" t="s">
        <v>1</v>
      </c>
      <c r="F910" s="259" t="s">
        <v>284</v>
      </c>
      <c r="G910" s="256"/>
      <c r="H910" s="258" t="s">
        <v>1</v>
      </c>
      <c r="I910" s="260"/>
      <c r="J910" s="256"/>
      <c r="K910" s="256"/>
      <c r="L910" s="261"/>
      <c r="M910" s="262"/>
      <c r="N910" s="263"/>
      <c r="O910" s="263"/>
      <c r="P910" s="263"/>
      <c r="Q910" s="263"/>
      <c r="R910" s="263"/>
      <c r="S910" s="263"/>
      <c r="T910" s="264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T910" s="265" t="s">
        <v>225</v>
      </c>
      <c r="AU910" s="265" t="s">
        <v>85</v>
      </c>
      <c r="AV910" s="13" t="s">
        <v>83</v>
      </c>
      <c r="AW910" s="13" t="s">
        <v>32</v>
      </c>
      <c r="AX910" s="13" t="s">
        <v>76</v>
      </c>
      <c r="AY910" s="265" t="s">
        <v>156</v>
      </c>
    </row>
    <row r="911" spans="1:51" s="14" customFormat="1" ht="12">
      <c r="A911" s="14"/>
      <c r="B911" s="266"/>
      <c r="C911" s="267"/>
      <c r="D911" s="257" t="s">
        <v>225</v>
      </c>
      <c r="E911" s="268" t="s">
        <v>1</v>
      </c>
      <c r="F911" s="269" t="s">
        <v>900</v>
      </c>
      <c r="G911" s="267"/>
      <c r="H911" s="270">
        <v>11.268</v>
      </c>
      <c r="I911" s="271"/>
      <c r="J911" s="267"/>
      <c r="K911" s="267"/>
      <c r="L911" s="272"/>
      <c r="M911" s="273"/>
      <c r="N911" s="274"/>
      <c r="O911" s="274"/>
      <c r="P911" s="274"/>
      <c r="Q911" s="274"/>
      <c r="R911" s="274"/>
      <c r="S911" s="274"/>
      <c r="T911" s="275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T911" s="276" t="s">
        <v>225</v>
      </c>
      <c r="AU911" s="276" t="s">
        <v>85</v>
      </c>
      <c r="AV911" s="14" t="s">
        <v>85</v>
      </c>
      <c r="AW911" s="14" t="s">
        <v>32</v>
      </c>
      <c r="AX911" s="14" t="s">
        <v>76</v>
      </c>
      <c r="AY911" s="276" t="s">
        <v>156</v>
      </c>
    </row>
    <row r="912" spans="1:51" s="13" customFormat="1" ht="12">
      <c r="A912" s="13"/>
      <c r="B912" s="255"/>
      <c r="C912" s="256"/>
      <c r="D912" s="257" t="s">
        <v>225</v>
      </c>
      <c r="E912" s="258" t="s">
        <v>1</v>
      </c>
      <c r="F912" s="259" t="s">
        <v>286</v>
      </c>
      <c r="G912" s="256"/>
      <c r="H912" s="258" t="s">
        <v>1</v>
      </c>
      <c r="I912" s="260"/>
      <c r="J912" s="256"/>
      <c r="K912" s="256"/>
      <c r="L912" s="261"/>
      <c r="M912" s="262"/>
      <c r="N912" s="263"/>
      <c r="O912" s="263"/>
      <c r="P912" s="263"/>
      <c r="Q912" s="263"/>
      <c r="R912" s="263"/>
      <c r="S912" s="263"/>
      <c r="T912" s="264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T912" s="265" t="s">
        <v>225</v>
      </c>
      <c r="AU912" s="265" t="s">
        <v>85</v>
      </c>
      <c r="AV912" s="13" t="s">
        <v>83</v>
      </c>
      <c r="AW912" s="13" t="s">
        <v>32</v>
      </c>
      <c r="AX912" s="13" t="s">
        <v>76</v>
      </c>
      <c r="AY912" s="265" t="s">
        <v>156</v>
      </c>
    </row>
    <row r="913" spans="1:51" s="14" customFormat="1" ht="12">
      <c r="A913" s="14"/>
      <c r="B913" s="266"/>
      <c r="C913" s="267"/>
      <c r="D913" s="257" t="s">
        <v>225</v>
      </c>
      <c r="E913" s="268" t="s">
        <v>1</v>
      </c>
      <c r="F913" s="269" t="s">
        <v>627</v>
      </c>
      <c r="G913" s="267"/>
      <c r="H913" s="270">
        <v>30.45</v>
      </c>
      <c r="I913" s="271"/>
      <c r="J913" s="267"/>
      <c r="K913" s="267"/>
      <c r="L913" s="272"/>
      <c r="M913" s="273"/>
      <c r="N913" s="274"/>
      <c r="O913" s="274"/>
      <c r="P913" s="274"/>
      <c r="Q913" s="274"/>
      <c r="R913" s="274"/>
      <c r="S913" s="274"/>
      <c r="T913" s="275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T913" s="276" t="s">
        <v>225</v>
      </c>
      <c r="AU913" s="276" t="s">
        <v>85</v>
      </c>
      <c r="AV913" s="14" t="s">
        <v>85</v>
      </c>
      <c r="AW913" s="14" t="s">
        <v>32</v>
      </c>
      <c r="AX913" s="14" t="s">
        <v>76</v>
      </c>
      <c r="AY913" s="276" t="s">
        <v>156</v>
      </c>
    </row>
    <row r="914" spans="1:51" s="13" customFormat="1" ht="12">
      <c r="A914" s="13"/>
      <c r="B914" s="255"/>
      <c r="C914" s="256"/>
      <c r="D914" s="257" t="s">
        <v>225</v>
      </c>
      <c r="E914" s="258" t="s">
        <v>1</v>
      </c>
      <c r="F914" s="259" t="s">
        <v>288</v>
      </c>
      <c r="G914" s="256"/>
      <c r="H914" s="258" t="s">
        <v>1</v>
      </c>
      <c r="I914" s="260"/>
      <c r="J914" s="256"/>
      <c r="K914" s="256"/>
      <c r="L914" s="261"/>
      <c r="M914" s="262"/>
      <c r="N914" s="263"/>
      <c r="O914" s="263"/>
      <c r="P914" s="263"/>
      <c r="Q914" s="263"/>
      <c r="R914" s="263"/>
      <c r="S914" s="263"/>
      <c r="T914" s="264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T914" s="265" t="s">
        <v>225</v>
      </c>
      <c r="AU914" s="265" t="s">
        <v>85</v>
      </c>
      <c r="AV914" s="13" t="s">
        <v>83</v>
      </c>
      <c r="AW914" s="13" t="s">
        <v>32</v>
      </c>
      <c r="AX914" s="13" t="s">
        <v>76</v>
      </c>
      <c r="AY914" s="265" t="s">
        <v>156</v>
      </c>
    </row>
    <row r="915" spans="1:51" s="14" customFormat="1" ht="12">
      <c r="A915" s="14"/>
      <c r="B915" s="266"/>
      <c r="C915" s="267"/>
      <c r="D915" s="257" t="s">
        <v>225</v>
      </c>
      <c r="E915" s="268" t="s">
        <v>1</v>
      </c>
      <c r="F915" s="269" t="s">
        <v>628</v>
      </c>
      <c r="G915" s="267"/>
      <c r="H915" s="270">
        <v>28.71</v>
      </c>
      <c r="I915" s="271"/>
      <c r="J915" s="267"/>
      <c r="K915" s="267"/>
      <c r="L915" s="272"/>
      <c r="M915" s="273"/>
      <c r="N915" s="274"/>
      <c r="O915" s="274"/>
      <c r="P915" s="274"/>
      <c r="Q915" s="274"/>
      <c r="R915" s="274"/>
      <c r="S915" s="274"/>
      <c r="T915" s="275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T915" s="276" t="s">
        <v>225</v>
      </c>
      <c r="AU915" s="276" t="s">
        <v>85</v>
      </c>
      <c r="AV915" s="14" t="s">
        <v>85</v>
      </c>
      <c r="AW915" s="14" t="s">
        <v>32</v>
      </c>
      <c r="AX915" s="14" t="s">
        <v>76</v>
      </c>
      <c r="AY915" s="276" t="s">
        <v>156</v>
      </c>
    </row>
    <row r="916" spans="1:51" s="13" customFormat="1" ht="12">
      <c r="A916" s="13"/>
      <c r="B916" s="255"/>
      <c r="C916" s="256"/>
      <c r="D916" s="257" t="s">
        <v>225</v>
      </c>
      <c r="E916" s="258" t="s">
        <v>1</v>
      </c>
      <c r="F916" s="259" t="s">
        <v>290</v>
      </c>
      <c r="G916" s="256"/>
      <c r="H916" s="258" t="s">
        <v>1</v>
      </c>
      <c r="I916" s="260"/>
      <c r="J916" s="256"/>
      <c r="K916" s="256"/>
      <c r="L916" s="261"/>
      <c r="M916" s="262"/>
      <c r="N916" s="263"/>
      <c r="O916" s="263"/>
      <c r="P916" s="263"/>
      <c r="Q916" s="263"/>
      <c r="R916" s="263"/>
      <c r="S916" s="263"/>
      <c r="T916" s="264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T916" s="265" t="s">
        <v>225</v>
      </c>
      <c r="AU916" s="265" t="s">
        <v>85</v>
      </c>
      <c r="AV916" s="13" t="s">
        <v>83</v>
      </c>
      <c r="AW916" s="13" t="s">
        <v>32</v>
      </c>
      <c r="AX916" s="13" t="s">
        <v>76</v>
      </c>
      <c r="AY916" s="265" t="s">
        <v>156</v>
      </c>
    </row>
    <row r="917" spans="1:51" s="14" customFormat="1" ht="12">
      <c r="A917" s="14"/>
      <c r="B917" s="266"/>
      <c r="C917" s="267"/>
      <c r="D917" s="257" t="s">
        <v>225</v>
      </c>
      <c r="E917" s="268" t="s">
        <v>1</v>
      </c>
      <c r="F917" s="269" t="s">
        <v>903</v>
      </c>
      <c r="G917" s="267"/>
      <c r="H917" s="270">
        <v>3.53</v>
      </c>
      <c r="I917" s="271"/>
      <c r="J917" s="267"/>
      <c r="K917" s="267"/>
      <c r="L917" s="272"/>
      <c r="M917" s="273"/>
      <c r="N917" s="274"/>
      <c r="O917" s="274"/>
      <c r="P917" s="274"/>
      <c r="Q917" s="274"/>
      <c r="R917" s="274"/>
      <c r="S917" s="274"/>
      <c r="T917" s="275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T917" s="276" t="s">
        <v>225</v>
      </c>
      <c r="AU917" s="276" t="s">
        <v>85</v>
      </c>
      <c r="AV917" s="14" t="s">
        <v>85</v>
      </c>
      <c r="AW917" s="14" t="s">
        <v>32</v>
      </c>
      <c r="AX917" s="14" t="s">
        <v>76</v>
      </c>
      <c r="AY917" s="276" t="s">
        <v>156</v>
      </c>
    </row>
    <row r="918" spans="1:51" s="13" customFormat="1" ht="12">
      <c r="A918" s="13"/>
      <c r="B918" s="255"/>
      <c r="C918" s="256"/>
      <c r="D918" s="257" t="s">
        <v>225</v>
      </c>
      <c r="E918" s="258" t="s">
        <v>1</v>
      </c>
      <c r="F918" s="259" t="s">
        <v>292</v>
      </c>
      <c r="G918" s="256"/>
      <c r="H918" s="258" t="s">
        <v>1</v>
      </c>
      <c r="I918" s="260"/>
      <c r="J918" s="256"/>
      <c r="K918" s="256"/>
      <c r="L918" s="261"/>
      <c r="M918" s="262"/>
      <c r="N918" s="263"/>
      <c r="O918" s="263"/>
      <c r="P918" s="263"/>
      <c r="Q918" s="263"/>
      <c r="R918" s="263"/>
      <c r="S918" s="263"/>
      <c r="T918" s="264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T918" s="265" t="s">
        <v>225</v>
      </c>
      <c r="AU918" s="265" t="s">
        <v>85</v>
      </c>
      <c r="AV918" s="13" t="s">
        <v>83</v>
      </c>
      <c r="AW918" s="13" t="s">
        <v>32</v>
      </c>
      <c r="AX918" s="13" t="s">
        <v>76</v>
      </c>
      <c r="AY918" s="265" t="s">
        <v>156</v>
      </c>
    </row>
    <row r="919" spans="1:51" s="14" customFormat="1" ht="12">
      <c r="A919" s="14"/>
      <c r="B919" s="266"/>
      <c r="C919" s="267"/>
      <c r="D919" s="257" t="s">
        <v>225</v>
      </c>
      <c r="E919" s="268" t="s">
        <v>1</v>
      </c>
      <c r="F919" s="269" t="s">
        <v>630</v>
      </c>
      <c r="G919" s="267"/>
      <c r="H919" s="270">
        <v>22.214</v>
      </c>
      <c r="I919" s="271"/>
      <c r="J919" s="267"/>
      <c r="K919" s="267"/>
      <c r="L919" s="272"/>
      <c r="M919" s="273"/>
      <c r="N919" s="274"/>
      <c r="O919" s="274"/>
      <c r="P919" s="274"/>
      <c r="Q919" s="274"/>
      <c r="R919" s="274"/>
      <c r="S919" s="274"/>
      <c r="T919" s="275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T919" s="276" t="s">
        <v>225</v>
      </c>
      <c r="AU919" s="276" t="s">
        <v>85</v>
      </c>
      <c r="AV919" s="14" t="s">
        <v>85</v>
      </c>
      <c r="AW919" s="14" t="s">
        <v>32</v>
      </c>
      <c r="AX919" s="14" t="s">
        <v>76</v>
      </c>
      <c r="AY919" s="276" t="s">
        <v>156</v>
      </c>
    </row>
    <row r="920" spans="1:51" s="13" customFormat="1" ht="12">
      <c r="A920" s="13"/>
      <c r="B920" s="255"/>
      <c r="C920" s="256"/>
      <c r="D920" s="257" t="s">
        <v>225</v>
      </c>
      <c r="E920" s="258" t="s">
        <v>1</v>
      </c>
      <c r="F920" s="259" t="s">
        <v>294</v>
      </c>
      <c r="G920" s="256"/>
      <c r="H920" s="258" t="s">
        <v>1</v>
      </c>
      <c r="I920" s="260"/>
      <c r="J920" s="256"/>
      <c r="K920" s="256"/>
      <c r="L920" s="261"/>
      <c r="M920" s="262"/>
      <c r="N920" s="263"/>
      <c r="O920" s="263"/>
      <c r="P920" s="263"/>
      <c r="Q920" s="263"/>
      <c r="R920" s="263"/>
      <c r="S920" s="263"/>
      <c r="T920" s="264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T920" s="265" t="s">
        <v>225</v>
      </c>
      <c r="AU920" s="265" t="s">
        <v>85</v>
      </c>
      <c r="AV920" s="13" t="s">
        <v>83</v>
      </c>
      <c r="AW920" s="13" t="s">
        <v>32</v>
      </c>
      <c r="AX920" s="13" t="s">
        <v>76</v>
      </c>
      <c r="AY920" s="265" t="s">
        <v>156</v>
      </c>
    </row>
    <row r="921" spans="1:51" s="14" customFormat="1" ht="12">
      <c r="A921" s="14"/>
      <c r="B921" s="266"/>
      <c r="C921" s="267"/>
      <c r="D921" s="257" t="s">
        <v>225</v>
      </c>
      <c r="E921" s="268" t="s">
        <v>1</v>
      </c>
      <c r="F921" s="269" t="s">
        <v>631</v>
      </c>
      <c r="G921" s="267"/>
      <c r="H921" s="270">
        <v>22.794</v>
      </c>
      <c r="I921" s="271"/>
      <c r="J921" s="267"/>
      <c r="K921" s="267"/>
      <c r="L921" s="272"/>
      <c r="M921" s="273"/>
      <c r="N921" s="274"/>
      <c r="O921" s="274"/>
      <c r="P921" s="274"/>
      <c r="Q921" s="274"/>
      <c r="R921" s="274"/>
      <c r="S921" s="274"/>
      <c r="T921" s="275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T921" s="276" t="s">
        <v>225</v>
      </c>
      <c r="AU921" s="276" t="s">
        <v>85</v>
      </c>
      <c r="AV921" s="14" t="s">
        <v>85</v>
      </c>
      <c r="AW921" s="14" t="s">
        <v>32</v>
      </c>
      <c r="AX921" s="14" t="s">
        <v>76</v>
      </c>
      <c r="AY921" s="276" t="s">
        <v>156</v>
      </c>
    </row>
    <row r="922" spans="1:51" s="13" customFormat="1" ht="12">
      <c r="A922" s="13"/>
      <c r="B922" s="255"/>
      <c r="C922" s="256"/>
      <c r="D922" s="257" t="s">
        <v>225</v>
      </c>
      <c r="E922" s="258" t="s">
        <v>1</v>
      </c>
      <c r="F922" s="259" t="s">
        <v>300</v>
      </c>
      <c r="G922" s="256"/>
      <c r="H922" s="258" t="s">
        <v>1</v>
      </c>
      <c r="I922" s="260"/>
      <c r="J922" s="256"/>
      <c r="K922" s="256"/>
      <c r="L922" s="261"/>
      <c r="M922" s="262"/>
      <c r="N922" s="263"/>
      <c r="O922" s="263"/>
      <c r="P922" s="263"/>
      <c r="Q922" s="263"/>
      <c r="R922" s="263"/>
      <c r="S922" s="263"/>
      <c r="T922" s="264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T922" s="265" t="s">
        <v>225</v>
      </c>
      <c r="AU922" s="265" t="s">
        <v>85</v>
      </c>
      <c r="AV922" s="13" t="s">
        <v>83</v>
      </c>
      <c r="AW922" s="13" t="s">
        <v>32</v>
      </c>
      <c r="AX922" s="13" t="s">
        <v>76</v>
      </c>
      <c r="AY922" s="265" t="s">
        <v>156</v>
      </c>
    </row>
    <row r="923" spans="1:51" s="14" customFormat="1" ht="12">
      <c r="A923" s="14"/>
      <c r="B923" s="266"/>
      <c r="C923" s="267"/>
      <c r="D923" s="257" t="s">
        <v>225</v>
      </c>
      <c r="E923" s="268" t="s">
        <v>1</v>
      </c>
      <c r="F923" s="269" t="s">
        <v>632</v>
      </c>
      <c r="G923" s="267"/>
      <c r="H923" s="270">
        <v>78.26</v>
      </c>
      <c r="I923" s="271"/>
      <c r="J923" s="267"/>
      <c r="K923" s="267"/>
      <c r="L923" s="272"/>
      <c r="M923" s="273"/>
      <c r="N923" s="274"/>
      <c r="O923" s="274"/>
      <c r="P923" s="274"/>
      <c r="Q923" s="274"/>
      <c r="R923" s="274"/>
      <c r="S923" s="274"/>
      <c r="T923" s="275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T923" s="276" t="s">
        <v>225</v>
      </c>
      <c r="AU923" s="276" t="s">
        <v>85</v>
      </c>
      <c r="AV923" s="14" t="s">
        <v>85</v>
      </c>
      <c r="AW923" s="14" t="s">
        <v>32</v>
      </c>
      <c r="AX923" s="14" t="s">
        <v>76</v>
      </c>
      <c r="AY923" s="276" t="s">
        <v>156</v>
      </c>
    </row>
    <row r="924" spans="1:51" s="14" customFormat="1" ht="12">
      <c r="A924" s="14"/>
      <c r="B924" s="266"/>
      <c r="C924" s="267"/>
      <c r="D924" s="257" t="s">
        <v>225</v>
      </c>
      <c r="E924" s="268" t="s">
        <v>1</v>
      </c>
      <c r="F924" s="269" t="s">
        <v>633</v>
      </c>
      <c r="G924" s="267"/>
      <c r="H924" s="270">
        <v>-19.22</v>
      </c>
      <c r="I924" s="271"/>
      <c r="J924" s="267"/>
      <c r="K924" s="267"/>
      <c r="L924" s="272"/>
      <c r="M924" s="273"/>
      <c r="N924" s="274"/>
      <c r="O924" s="274"/>
      <c r="P924" s="274"/>
      <c r="Q924" s="274"/>
      <c r="R924" s="274"/>
      <c r="S924" s="274"/>
      <c r="T924" s="275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T924" s="276" t="s">
        <v>225</v>
      </c>
      <c r="AU924" s="276" t="s">
        <v>85</v>
      </c>
      <c r="AV924" s="14" t="s">
        <v>85</v>
      </c>
      <c r="AW924" s="14" t="s">
        <v>32</v>
      </c>
      <c r="AX924" s="14" t="s">
        <v>76</v>
      </c>
      <c r="AY924" s="276" t="s">
        <v>156</v>
      </c>
    </row>
    <row r="925" spans="1:51" s="13" customFormat="1" ht="12">
      <c r="A925" s="13"/>
      <c r="B925" s="255"/>
      <c r="C925" s="256"/>
      <c r="D925" s="257" t="s">
        <v>225</v>
      </c>
      <c r="E925" s="258" t="s">
        <v>1</v>
      </c>
      <c r="F925" s="259" t="s">
        <v>634</v>
      </c>
      <c r="G925" s="256"/>
      <c r="H925" s="258" t="s">
        <v>1</v>
      </c>
      <c r="I925" s="260"/>
      <c r="J925" s="256"/>
      <c r="K925" s="256"/>
      <c r="L925" s="261"/>
      <c r="M925" s="262"/>
      <c r="N925" s="263"/>
      <c r="O925" s="263"/>
      <c r="P925" s="263"/>
      <c r="Q925" s="263"/>
      <c r="R925" s="263"/>
      <c r="S925" s="263"/>
      <c r="T925" s="264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T925" s="265" t="s">
        <v>225</v>
      </c>
      <c r="AU925" s="265" t="s">
        <v>85</v>
      </c>
      <c r="AV925" s="13" t="s">
        <v>83</v>
      </c>
      <c r="AW925" s="13" t="s">
        <v>32</v>
      </c>
      <c r="AX925" s="13" t="s">
        <v>76</v>
      </c>
      <c r="AY925" s="265" t="s">
        <v>156</v>
      </c>
    </row>
    <row r="926" spans="1:51" s="14" customFormat="1" ht="12">
      <c r="A926" s="14"/>
      <c r="B926" s="266"/>
      <c r="C926" s="267"/>
      <c r="D926" s="257" t="s">
        <v>225</v>
      </c>
      <c r="E926" s="268" t="s">
        <v>1</v>
      </c>
      <c r="F926" s="269" t="s">
        <v>635</v>
      </c>
      <c r="G926" s="267"/>
      <c r="H926" s="270">
        <v>39.614</v>
      </c>
      <c r="I926" s="271"/>
      <c r="J926" s="267"/>
      <c r="K926" s="267"/>
      <c r="L926" s="272"/>
      <c r="M926" s="273"/>
      <c r="N926" s="274"/>
      <c r="O926" s="274"/>
      <c r="P926" s="274"/>
      <c r="Q926" s="274"/>
      <c r="R926" s="274"/>
      <c r="S926" s="274"/>
      <c r="T926" s="275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T926" s="276" t="s">
        <v>225</v>
      </c>
      <c r="AU926" s="276" t="s">
        <v>85</v>
      </c>
      <c r="AV926" s="14" t="s">
        <v>85</v>
      </c>
      <c r="AW926" s="14" t="s">
        <v>32</v>
      </c>
      <c r="AX926" s="14" t="s">
        <v>76</v>
      </c>
      <c r="AY926" s="276" t="s">
        <v>156</v>
      </c>
    </row>
    <row r="927" spans="1:51" s="13" customFormat="1" ht="12">
      <c r="A927" s="13"/>
      <c r="B927" s="255"/>
      <c r="C927" s="256"/>
      <c r="D927" s="257" t="s">
        <v>225</v>
      </c>
      <c r="E927" s="258" t="s">
        <v>1</v>
      </c>
      <c r="F927" s="259" t="s">
        <v>525</v>
      </c>
      <c r="G927" s="256"/>
      <c r="H927" s="258" t="s">
        <v>1</v>
      </c>
      <c r="I927" s="260"/>
      <c r="J927" s="256"/>
      <c r="K927" s="256"/>
      <c r="L927" s="261"/>
      <c r="M927" s="262"/>
      <c r="N927" s="263"/>
      <c r="O927" s="263"/>
      <c r="P927" s="263"/>
      <c r="Q927" s="263"/>
      <c r="R927" s="263"/>
      <c r="S927" s="263"/>
      <c r="T927" s="264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T927" s="265" t="s">
        <v>225</v>
      </c>
      <c r="AU927" s="265" t="s">
        <v>85</v>
      </c>
      <c r="AV927" s="13" t="s">
        <v>83</v>
      </c>
      <c r="AW927" s="13" t="s">
        <v>32</v>
      </c>
      <c r="AX927" s="13" t="s">
        <v>76</v>
      </c>
      <c r="AY927" s="265" t="s">
        <v>156</v>
      </c>
    </row>
    <row r="928" spans="1:51" s="14" customFormat="1" ht="12">
      <c r="A928" s="14"/>
      <c r="B928" s="266"/>
      <c r="C928" s="267"/>
      <c r="D928" s="257" t="s">
        <v>225</v>
      </c>
      <c r="E928" s="268" t="s">
        <v>1</v>
      </c>
      <c r="F928" s="269" t="s">
        <v>636</v>
      </c>
      <c r="G928" s="267"/>
      <c r="H928" s="270">
        <v>14.69</v>
      </c>
      <c r="I928" s="271"/>
      <c r="J928" s="267"/>
      <c r="K928" s="267"/>
      <c r="L928" s="272"/>
      <c r="M928" s="273"/>
      <c r="N928" s="274"/>
      <c r="O928" s="274"/>
      <c r="P928" s="274"/>
      <c r="Q928" s="274"/>
      <c r="R928" s="274"/>
      <c r="S928" s="274"/>
      <c r="T928" s="275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T928" s="276" t="s">
        <v>225</v>
      </c>
      <c r="AU928" s="276" t="s">
        <v>85</v>
      </c>
      <c r="AV928" s="14" t="s">
        <v>85</v>
      </c>
      <c r="AW928" s="14" t="s">
        <v>32</v>
      </c>
      <c r="AX928" s="14" t="s">
        <v>76</v>
      </c>
      <c r="AY928" s="276" t="s">
        <v>156</v>
      </c>
    </row>
    <row r="929" spans="1:51" s="13" customFormat="1" ht="12">
      <c r="A929" s="13"/>
      <c r="B929" s="255"/>
      <c r="C929" s="256"/>
      <c r="D929" s="257" t="s">
        <v>225</v>
      </c>
      <c r="E929" s="258" t="s">
        <v>1</v>
      </c>
      <c r="F929" s="259" t="s">
        <v>637</v>
      </c>
      <c r="G929" s="256"/>
      <c r="H929" s="258" t="s">
        <v>1</v>
      </c>
      <c r="I929" s="260"/>
      <c r="J929" s="256"/>
      <c r="K929" s="256"/>
      <c r="L929" s="261"/>
      <c r="M929" s="262"/>
      <c r="N929" s="263"/>
      <c r="O929" s="263"/>
      <c r="P929" s="263"/>
      <c r="Q929" s="263"/>
      <c r="R929" s="263"/>
      <c r="S929" s="263"/>
      <c r="T929" s="264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T929" s="265" t="s">
        <v>225</v>
      </c>
      <c r="AU929" s="265" t="s">
        <v>85</v>
      </c>
      <c r="AV929" s="13" t="s">
        <v>83</v>
      </c>
      <c r="AW929" s="13" t="s">
        <v>32</v>
      </c>
      <c r="AX929" s="13" t="s">
        <v>76</v>
      </c>
      <c r="AY929" s="265" t="s">
        <v>156</v>
      </c>
    </row>
    <row r="930" spans="1:51" s="14" customFormat="1" ht="12">
      <c r="A930" s="14"/>
      <c r="B930" s="266"/>
      <c r="C930" s="267"/>
      <c r="D930" s="257" t="s">
        <v>225</v>
      </c>
      <c r="E930" s="268" t="s">
        <v>1</v>
      </c>
      <c r="F930" s="269" t="s">
        <v>638</v>
      </c>
      <c r="G930" s="267"/>
      <c r="H930" s="270">
        <v>87.87</v>
      </c>
      <c r="I930" s="271"/>
      <c r="J930" s="267"/>
      <c r="K930" s="267"/>
      <c r="L930" s="272"/>
      <c r="M930" s="273"/>
      <c r="N930" s="274"/>
      <c r="O930" s="274"/>
      <c r="P930" s="274"/>
      <c r="Q930" s="274"/>
      <c r="R930" s="274"/>
      <c r="S930" s="274"/>
      <c r="T930" s="275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T930" s="276" t="s">
        <v>225</v>
      </c>
      <c r="AU930" s="276" t="s">
        <v>85</v>
      </c>
      <c r="AV930" s="14" t="s">
        <v>85</v>
      </c>
      <c r="AW930" s="14" t="s">
        <v>32</v>
      </c>
      <c r="AX930" s="14" t="s">
        <v>76</v>
      </c>
      <c r="AY930" s="276" t="s">
        <v>156</v>
      </c>
    </row>
    <row r="931" spans="1:51" s="13" customFormat="1" ht="12">
      <c r="A931" s="13"/>
      <c r="B931" s="255"/>
      <c r="C931" s="256"/>
      <c r="D931" s="257" t="s">
        <v>225</v>
      </c>
      <c r="E931" s="258" t="s">
        <v>1</v>
      </c>
      <c r="F931" s="259" t="s">
        <v>639</v>
      </c>
      <c r="G931" s="256"/>
      <c r="H931" s="258" t="s">
        <v>1</v>
      </c>
      <c r="I931" s="260"/>
      <c r="J931" s="256"/>
      <c r="K931" s="256"/>
      <c r="L931" s="261"/>
      <c r="M931" s="262"/>
      <c r="N931" s="263"/>
      <c r="O931" s="263"/>
      <c r="P931" s="263"/>
      <c r="Q931" s="263"/>
      <c r="R931" s="263"/>
      <c r="S931" s="263"/>
      <c r="T931" s="264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T931" s="265" t="s">
        <v>225</v>
      </c>
      <c r="AU931" s="265" t="s">
        <v>85</v>
      </c>
      <c r="AV931" s="13" t="s">
        <v>83</v>
      </c>
      <c r="AW931" s="13" t="s">
        <v>32</v>
      </c>
      <c r="AX931" s="13" t="s">
        <v>76</v>
      </c>
      <c r="AY931" s="265" t="s">
        <v>156</v>
      </c>
    </row>
    <row r="932" spans="1:51" s="14" customFormat="1" ht="12">
      <c r="A932" s="14"/>
      <c r="B932" s="266"/>
      <c r="C932" s="267"/>
      <c r="D932" s="257" t="s">
        <v>225</v>
      </c>
      <c r="E932" s="268" t="s">
        <v>1</v>
      </c>
      <c r="F932" s="269" t="s">
        <v>640</v>
      </c>
      <c r="G932" s="267"/>
      <c r="H932" s="270">
        <v>31.61</v>
      </c>
      <c r="I932" s="271"/>
      <c r="J932" s="267"/>
      <c r="K932" s="267"/>
      <c r="L932" s="272"/>
      <c r="M932" s="273"/>
      <c r="N932" s="274"/>
      <c r="O932" s="274"/>
      <c r="P932" s="274"/>
      <c r="Q932" s="274"/>
      <c r="R932" s="274"/>
      <c r="S932" s="274"/>
      <c r="T932" s="275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T932" s="276" t="s">
        <v>225</v>
      </c>
      <c r="AU932" s="276" t="s">
        <v>85</v>
      </c>
      <c r="AV932" s="14" t="s">
        <v>85</v>
      </c>
      <c r="AW932" s="14" t="s">
        <v>32</v>
      </c>
      <c r="AX932" s="14" t="s">
        <v>76</v>
      </c>
      <c r="AY932" s="276" t="s">
        <v>156</v>
      </c>
    </row>
    <row r="933" spans="1:51" s="13" customFormat="1" ht="12">
      <c r="A933" s="13"/>
      <c r="B933" s="255"/>
      <c r="C933" s="256"/>
      <c r="D933" s="257" t="s">
        <v>225</v>
      </c>
      <c r="E933" s="258" t="s">
        <v>1</v>
      </c>
      <c r="F933" s="259" t="s">
        <v>361</v>
      </c>
      <c r="G933" s="256"/>
      <c r="H933" s="258" t="s">
        <v>1</v>
      </c>
      <c r="I933" s="260"/>
      <c r="J933" s="256"/>
      <c r="K933" s="256"/>
      <c r="L933" s="261"/>
      <c r="M933" s="262"/>
      <c r="N933" s="263"/>
      <c r="O933" s="263"/>
      <c r="P933" s="263"/>
      <c r="Q933" s="263"/>
      <c r="R933" s="263"/>
      <c r="S933" s="263"/>
      <c r="T933" s="264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T933" s="265" t="s">
        <v>225</v>
      </c>
      <c r="AU933" s="265" t="s">
        <v>85</v>
      </c>
      <c r="AV933" s="13" t="s">
        <v>83</v>
      </c>
      <c r="AW933" s="13" t="s">
        <v>32</v>
      </c>
      <c r="AX933" s="13" t="s">
        <v>76</v>
      </c>
      <c r="AY933" s="265" t="s">
        <v>156</v>
      </c>
    </row>
    <row r="934" spans="1:51" s="14" customFormat="1" ht="12">
      <c r="A934" s="14"/>
      <c r="B934" s="266"/>
      <c r="C934" s="267"/>
      <c r="D934" s="257" t="s">
        <v>225</v>
      </c>
      <c r="E934" s="268" t="s">
        <v>1</v>
      </c>
      <c r="F934" s="269" t="s">
        <v>906</v>
      </c>
      <c r="G934" s="267"/>
      <c r="H934" s="270">
        <v>21.112</v>
      </c>
      <c r="I934" s="271"/>
      <c r="J934" s="267"/>
      <c r="K934" s="267"/>
      <c r="L934" s="272"/>
      <c r="M934" s="273"/>
      <c r="N934" s="274"/>
      <c r="O934" s="274"/>
      <c r="P934" s="274"/>
      <c r="Q934" s="274"/>
      <c r="R934" s="274"/>
      <c r="S934" s="274"/>
      <c r="T934" s="275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T934" s="276" t="s">
        <v>225</v>
      </c>
      <c r="AU934" s="276" t="s">
        <v>85</v>
      </c>
      <c r="AV934" s="14" t="s">
        <v>85</v>
      </c>
      <c r="AW934" s="14" t="s">
        <v>32</v>
      </c>
      <c r="AX934" s="14" t="s">
        <v>76</v>
      </c>
      <c r="AY934" s="276" t="s">
        <v>156</v>
      </c>
    </row>
    <row r="935" spans="1:51" s="13" customFormat="1" ht="12">
      <c r="A935" s="13"/>
      <c r="B935" s="255"/>
      <c r="C935" s="256"/>
      <c r="D935" s="257" t="s">
        <v>225</v>
      </c>
      <c r="E935" s="258" t="s">
        <v>1</v>
      </c>
      <c r="F935" s="259" t="s">
        <v>642</v>
      </c>
      <c r="G935" s="256"/>
      <c r="H935" s="258" t="s">
        <v>1</v>
      </c>
      <c r="I935" s="260"/>
      <c r="J935" s="256"/>
      <c r="K935" s="256"/>
      <c r="L935" s="261"/>
      <c r="M935" s="262"/>
      <c r="N935" s="263"/>
      <c r="O935" s="263"/>
      <c r="P935" s="263"/>
      <c r="Q935" s="263"/>
      <c r="R935" s="263"/>
      <c r="S935" s="263"/>
      <c r="T935" s="264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T935" s="265" t="s">
        <v>225</v>
      </c>
      <c r="AU935" s="265" t="s">
        <v>85</v>
      </c>
      <c r="AV935" s="13" t="s">
        <v>83</v>
      </c>
      <c r="AW935" s="13" t="s">
        <v>32</v>
      </c>
      <c r="AX935" s="13" t="s">
        <v>76</v>
      </c>
      <c r="AY935" s="265" t="s">
        <v>156</v>
      </c>
    </row>
    <row r="936" spans="1:51" s="14" customFormat="1" ht="12">
      <c r="A936" s="14"/>
      <c r="B936" s="266"/>
      <c r="C936" s="267"/>
      <c r="D936" s="257" t="s">
        <v>225</v>
      </c>
      <c r="E936" s="268" t="s">
        <v>1</v>
      </c>
      <c r="F936" s="269" t="s">
        <v>643</v>
      </c>
      <c r="G936" s="267"/>
      <c r="H936" s="270">
        <v>74.24</v>
      </c>
      <c r="I936" s="271"/>
      <c r="J936" s="267"/>
      <c r="K936" s="267"/>
      <c r="L936" s="272"/>
      <c r="M936" s="273"/>
      <c r="N936" s="274"/>
      <c r="O936" s="274"/>
      <c r="P936" s="274"/>
      <c r="Q936" s="274"/>
      <c r="R936" s="274"/>
      <c r="S936" s="274"/>
      <c r="T936" s="275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T936" s="276" t="s">
        <v>225</v>
      </c>
      <c r="AU936" s="276" t="s">
        <v>85</v>
      </c>
      <c r="AV936" s="14" t="s">
        <v>85</v>
      </c>
      <c r="AW936" s="14" t="s">
        <v>32</v>
      </c>
      <c r="AX936" s="14" t="s">
        <v>76</v>
      </c>
      <c r="AY936" s="276" t="s">
        <v>156</v>
      </c>
    </row>
    <row r="937" spans="1:51" s="13" customFormat="1" ht="12">
      <c r="A937" s="13"/>
      <c r="B937" s="255"/>
      <c r="C937" s="256"/>
      <c r="D937" s="257" t="s">
        <v>225</v>
      </c>
      <c r="E937" s="258" t="s">
        <v>1</v>
      </c>
      <c r="F937" s="259" t="s">
        <v>272</v>
      </c>
      <c r="G937" s="256"/>
      <c r="H937" s="258" t="s">
        <v>1</v>
      </c>
      <c r="I937" s="260"/>
      <c r="J937" s="256"/>
      <c r="K937" s="256"/>
      <c r="L937" s="261"/>
      <c r="M937" s="262"/>
      <c r="N937" s="263"/>
      <c r="O937" s="263"/>
      <c r="P937" s="263"/>
      <c r="Q937" s="263"/>
      <c r="R937" s="263"/>
      <c r="S937" s="263"/>
      <c r="T937" s="264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T937" s="265" t="s">
        <v>225</v>
      </c>
      <c r="AU937" s="265" t="s">
        <v>85</v>
      </c>
      <c r="AV937" s="13" t="s">
        <v>83</v>
      </c>
      <c r="AW937" s="13" t="s">
        <v>32</v>
      </c>
      <c r="AX937" s="13" t="s">
        <v>76</v>
      </c>
      <c r="AY937" s="265" t="s">
        <v>156</v>
      </c>
    </row>
    <row r="938" spans="1:51" s="14" customFormat="1" ht="12">
      <c r="A938" s="14"/>
      <c r="B938" s="266"/>
      <c r="C938" s="267"/>
      <c r="D938" s="257" t="s">
        <v>225</v>
      </c>
      <c r="E938" s="268" t="s">
        <v>1</v>
      </c>
      <c r="F938" s="269" t="s">
        <v>644</v>
      </c>
      <c r="G938" s="267"/>
      <c r="H938" s="270">
        <v>18.56</v>
      </c>
      <c r="I938" s="271"/>
      <c r="J938" s="267"/>
      <c r="K938" s="267"/>
      <c r="L938" s="272"/>
      <c r="M938" s="273"/>
      <c r="N938" s="274"/>
      <c r="O938" s="274"/>
      <c r="P938" s="274"/>
      <c r="Q938" s="274"/>
      <c r="R938" s="274"/>
      <c r="S938" s="274"/>
      <c r="T938" s="275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T938" s="276" t="s">
        <v>225</v>
      </c>
      <c r="AU938" s="276" t="s">
        <v>85</v>
      </c>
      <c r="AV938" s="14" t="s">
        <v>85</v>
      </c>
      <c r="AW938" s="14" t="s">
        <v>32</v>
      </c>
      <c r="AX938" s="14" t="s">
        <v>76</v>
      </c>
      <c r="AY938" s="276" t="s">
        <v>156</v>
      </c>
    </row>
    <row r="939" spans="1:51" s="13" customFormat="1" ht="12">
      <c r="A939" s="13"/>
      <c r="B939" s="255"/>
      <c r="C939" s="256"/>
      <c r="D939" s="257" t="s">
        <v>225</v>
      </c>
      <c r="E939" s="258" t="s">
        <v>1</v>
      </c>
      <c r="F939" s="259" t="s">
        <v>304</v>
      </c>
      <c r="G939" s="256"/>
      <c r="H939" s="258" t="s">
        <v>1</v>
      </c>
      <c r="I939" s="260"/>
      <c r="J939" s="256"/>
      <c r="K939" s="256"/>
      <c r="L939" s="261"/>
      <c r="M939" s="262"/>
      <c r="N939" s="263"/>
      <c r="O939" s="263"/>
      <c r="P939" s="263"/>
      <c r="Q939" s="263"/>
      <c r="R939" s="263"/>
      <c r="S939" s="263"/>
      <c r="T939" s="264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T939" s="265" t="s">
        <v>225</v>
      </c>
      <c r="AU939" s="265" t="s">
        <v>85</v>
      </c>
      <c r="AV939" s="13" t="s">
        <v>83</v>
      </c>
      <c r="AW939" s="13" t="s">
        <v>32</v>
      </c>
      <c r="AX939" s="13" t="s">
        <v>76</v>
      </c>
      <c r="AY939" s="265" t="s">
        <v>156</v>
      </c>
    </row>
    <row r="940" spans="1:51" s="14" customFormat="1" ht="12">
      <c r="A940" s="14"/>
      <c r="B940" s="266"/>
      <c r="C940" s="267"/>
      <c r="D940" s="257" t="s">
        <v>225</v>
      </c>
      <c r="E940" s="268" t="s">
        <v>1</v>
      </c>
      <c r="F940" s="269" t="s">
        <v>645</v>
      </c>
      <c r="G940" s="267"/>
      <c r="H940" s="270">
        <v>17</v>
      </c>
      <c r="I940" s="271"/>
      <c r="J940" s="267"/>
      <c r="K940" s="267"/>
      <c r="L940" s="272"/>
      <c r="M940" s="273"/>
      <c r="N940" s="274"/>
      <c r="O940" s="274"/>
      <c r="P940" s="274"/>
      <c r="Q940" s="274"/>
      <c r="R940" s="274"/>
      <c r="S940" s="274"/>
      <c r="T940" s="275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T940" s="276" t="s">
        <v>225</v>
      </c>
      <c r="AU940" s="276" t="s">
        <v>85</v>
      </c>
      <c r="AV940" s="14" t="s">
        <v>85</v>
      </c>
      <c r="AW940" s="14" t="s">
        <v>32</v>
      </c>
      <c r="AX940" s="14" t="s">
        <v>76</v>
      </c>
      <c r="AY940" s="276" t="s">
        <v>156</v>
      </c>
    </row>
    <row r="941" spans="1:51" s="13" customFormat="1" ht="12">
      <c r="A941" s="13"/>
      <c r="B941" s="255"/>
      <c r="C941" s="256"/>
      <c r="D941" s="257" t="s">
        <v>225</v>
      </c>
      <c r="E941" s="258" t="s">
        <v>1</v>
      </c>
      <c r="F941" s="259" t="s">
        <v>302</v>
      </c>
      <c r="G941" s="256"/>
      <c r="H941" s="258" t="s">
        <v>1</v>
      </c>
      <c r="I941" s="260"/>
      <c r="J941" s="256"/>
      <c r="K941" s="256"/>
      <c r="L941" s="261"/>
      <c r="M941" s="262"/>
      <c r="N941" s="263"/>
      <c r="O941" s="263"/>
      <c r="P941" s="263"/>
      <c r="Q941" s="263"/>
      <c r="R941" s="263"/>
      <c r="S941" s="263"/>
      <c r="T941" s="264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T941" s="265" t="s">
        <v>225</v>
      </c>
      <c r="AU941" s="265" t="s">
        <v>85</v>
      </c>
      <c r="AV941" s="13" t="s">
        <v>83</v>
      </c>
      <c r="AW941" s="13" t="s">
        <v>32</v>
      </c>
      <c r="AX941" s="13" t="s">
        <v>76</v>
      </c>
      <c r="AY941" s="265" t="s">
        <v>156</v>
      </c>
    </row>
    <row r="942" spans="1:51" s="14" customFormat="1" ht="12">
      <c r="A942" s="14"/>
      <c r="B942" s="266"/>
      <c r="C942" s="267"/>
      <c r="D942" s="257" t="s">
        <v>225</v>
      </c>
      <c r="E942" s="268" t="s">
        <v>1</v>
      </c>
      <c r="F942" s="269" t="s">
        <v>908</v>
      </c>
      <c r="G942" s="267"/>
      <c r="H942" s="270">
        <v>3.6</v>
      </c>
      <c r="I942" s="271"/>
      <c r="J942" s="267"/>
      <c r="K942" s="267"/>
      <c r="L942" s="272"/>
      <c r="M942" s="273"/>
      <c r="N942" s="274"/>
      <c r="O942" s="274"/>
      <c r="P942" s="274"/>
      <c r="Q942" s="274"/>
      <c r="R942" s="274"/>
      <c r="S942" s="274"/>
      <c r="T942" s="275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T942" s="276" t="s">
        <v>225</v>
      </c>
      <c r="AU942" s="276" t="s">
        <v>85</v>
      </c>
      <c r="AV942" s="14" t="s">
        <v>85</v>
      </c>
      <c r="AW942" s="14" t="s">
        <v>32</v>
      </c>
      <c r="AX942" s="14" t="s">
        <v>76</v>
      </c>
      <c r="AY942" s="276" t="s">
        <v>156</v>
      </c>
    </row>
    <row r="943" spans="1:51" s="13" customFormat="1" ht="12">
      <c r="A943" s="13"/>
      <c r="B943" s="255"/>
      <c r="C943" s="256"/>
      <c r="D943" s="257" t="s">
        <v>225</v>
      </c>
      <c r="E943" s="258" t="s">
        <v>1</v>
      </c>
      <c r="F943" s="259" t="s">
        <v>647</v>
      </c>
      <c r="G943" s="256"/>
      <c r="H943" s="258" t="s">
        <v>1</v>
      </c>
      <c r="I943" s="260"/>
      <c r="J943" s="256"/>
      <c r="K943" s="256"/>
      <c r="L943" s="261"/>
      <c r="M943" s="262"/>
      <c r="N943" s="263"/>
      <c r="O943" s="263"/>
      <c r="P943" s="263"/>
      <c r="Q943" s="263"/>
      <c r="R943" s="263"/>
      <c r="S943" s="263"/>
      <c r="T943" s="264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T943" s="265" t="s">
        <v>225</v>
      </c>
      <c r="AU943" s="265" t="s">
        <v>85</v>
      </c>
      <c r="AV943" s="13" t="s">
        <v>83</v>
      </c>
      <c r="AW943" s="13" t="s">
        <v>32</v>
      </c>
      <c r="AX943" s="13" t="s">
        <v>76</v>
      </c>
      <c r="AY943" s="265" t="s">
        <v>156</v>
      </c>
    </row>
    <row r="944" spans="1:51" s="14" customFormat="1" ht="12">
      <c r="A944" s="14"/>
      <c r="B944" s="266"/>
      <c r="C944" s="267"/>
      <c r="D944" s="257" t="s">
        <v>225</v>
      </c>
      <c r="E944" s="268" t="s">
        <v>1</v>
      </c>
      <c r="F944" s="269" t="s">
        <v>648</v>
      </c>
      <c r="G944" s="267"/>
      <c r="H944" s="270">
        <v>24.708</v>
      </c>
      <c r="I944" s="271"/>
      <c r="J944" s="267"/>
      <c r="K944" s="267"/>
      <c r="L944" s="272"/>
      <c r="M944" s="273"/>
      <c r="N944" s="274"/>
      <c r="O944" s="274"/>
      <c r="P944" s="274"/>
      <c r="Q944" s="274"/>
      <c r="R944" s="274"/>
      <c r="S944" s="274"/>
      <c r="T944" s="275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T944" s="276" t="s">
        <v>225</v>
      </c>
      <c r="AU944" s="276" t="s">
        <v>85</v>
      </c>
      <c r="AV944" s="14" t="s">
        <v>85</v>
      </c>
      <c r="AW944" s="14" t="s">
        <v>32</v>
      </c>
      <c r="AX944" s="14" t="s">
        <v>76</v>
      </c>
      <c r="AY944" s="276" t="s">
        <v>156</v>
      </c>
    </row>
    <row r="945" spans="1:51" s="13" customFormat="1" ht="12">
      <c r="A945" s="13"/>
      <c r="B945" s="255"/>
      <c r="C945" s="256"/>
      <c r="D945" s="257" t="s">
        <v>225</v>
      </c>
      <c r="E945" s="258" t="s">
        <v>1</v>
      </c>
      <c r="F945" s="259" t="s">
        <v>649</v>
      </c>
      <c r="G945" s="256"/>
      <c r="H945" s="258" t="s">
        <v>1</v>
      </c>
      <c r="I945" s="260"/>
      <c r="J945" s="256"/>
      <c r="K945" s="256"/>
      <c r="L945" s="261"/>
      <c r="M945" s="262"/>
      <c r="N945" s="263"/>
      <c r="O945" s="263"/>
      <c r="P945" s="263"/>
      <c r="Q945" s="263"/>
      <c r="R945" s="263"/>
      <c r="S945" s="263"/>
      <c r="T945" s="264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T945" s="265" t="s">
        <v>225</v>
      </c>
      <c r="AU945" s="265" t="s">
        <v>85</v>
      </c>
      <c r="AV945" s="13" t="s">
        <v>83</v>
      </c>
      <c r="AW945" s="13" t="s">
        <v>32</v>
      </c>
      <c r="AX945" s="13" t="s">
        <v>76</v>
      </c>
      <c r="AY945" s="265" t="s">
        <v>156</v>
      </c>
    </row>
    <row r="946" spans="1:51" s="14" customFormat="1" ht="12">
      <c r="A946" s="14"/>
      <c r="B946" s="266"/>
      <c r="C946" s="267"/>
      <c r="D946" s="257" t="s">
        <v>225</v>
      </c>
      <c r="E946" s="268" t="s">
        <v>1</v>
      </c>
      <c r="F946" s="269" t="s">
        <v>650</v>
      </c>
      <c r="G946" s="267"/>
      <c r="H946" s="270">
        <v>62.64</v>
      </c>
      <c r="I946" s="271"/>
      <c r="J946" s="267"/>
      <c r="K946" s="267"/>
      <c r="L946" s="272"/>
      <c r="M946" s="273"/>
      <c r="N946" s="274"/>
      <c r="O946" s="274"/>
      <c r="P946" s="274"/>
      <c r="Q946" s="274"/>
      <c r="R946" s="274"/>
      <c r="S946" s="274"/>
      <c r="T946" s="275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T946" s="276" t="s">
        <v>225</v>
      </c>
      <c r="AU946" s="276" t="s">
        <v>85</v>
      </c>
      <c r="AV946" s="14" t="s">
        <v>85</v>
      </c>
      <c r="AW946" s="14" t="s">
        <v>32</v>
      </c>
      <c r="AX946" s="14" t="s">
        <v>76</v>
      </c>
      <c r="AY946" s="276" t="s">
        <v>156</v>
      </c>
    </row>
    <row r="947" spans="1:51" s="14" customFormat="1" ht="12">
      <c r="A947" s="14"/>
      <c r="B947" s="266"/>
      <c r="C947" s="267"/>
      <c r="D947" s="257" t="s">
        <v>225</v>
      </c>
      <c r="E947" s="268" t="s">
        <v>1</v>
      </c>
      <c r="F947" s="269" t="s">
        <v>1470</v>
      </c>
      <c r="G947" s="267"/>
      <c r="H947" s="270">
        <v>17.98</v>
      </c>
      <c r="I947" s="271"/>
      <c r="J947" s="267"/>
      <c r="K947" s="267"/>
      <c r="L947" s="272"/>
      <c r="M947" s="273"/>
      <c r="N947" s="274"/>
      <c r="O947" s="274"/>
      <c r="P947" s="274"/>
      <c r="Q947" s="274"/>
      <c r="R947" s="274"/>
      <c r="S947" s="274"/>
      <c r="T947" s="275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T947" s="276" t="s">
        <v>225</v>
      </c>
      <c r="AU947" s="276" t="s">
        <v>85</v>
      </c>
      <c r="AV947" s="14" t="s">
        <v>85</v>
      </c>
      <c r="AW947" s="14" t="s">
        <v>32</v>
      </c>
      <c r="AX947" s="14" t="s">
        <v>76</v>
      </c>
      <c r="AY947" s="276" t="s">
        <v>156</v>
      </c>
    </row>
    <row r="948" spans="1:51" s="13" customFormat="1" ht="12">
      <c r="A948" s="13"/>
      <c r="B948" s="255"/>
      <c r="C948" s="256"/>
      <c r="D948" s="257" t="s">
        <v>225</v>
      </c>
      <c r="E948" s="258" t="s">
        <v>1</v>
      </c>
      <c r="F948" s="259" t="s">
        <v>651</v>
      </c>
      <c r="G948" s="256"/>
      <c r="H948" s="258" t="s">
        <v>1</v>
      </c>
      <c r="I948" s="260"/>
      <c r="J948" s="256"/>
      <c r="K948" s="256"/>
      <c r="L948" s="261"/>
      <c r="M948" s="262"/>
      <c r="N948" s="263"/>
      <c r="O948" s="263"/>
      <c r="P948" s="263"/>
      <c r="Q948" s="263"/>
      <c r="R948" s="263"/>
      <c r="S948" s="263"/>
      <c r="T948" s="264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T948" s="265" t="s">
        <v>225</v>
      </c>
      <c r="AU948" s="265" t="s">
        <v>85</v>
      </c>
      <c r="AV948" s="13" t="s">
        <v>83</v>
      </c>
      <c r="AW948" s="13" t="s">
        <v>32</v>
      </c>
      <c r="AX948" s="13" t="s">
        <v>76</v>
      </c>
      <c r="AY948" s="265" t="s">
        <v>156</v>
      </c>
    </row>
    <row r="949" spans="1:51" s="14" customFormat="1" ht="12">
      <c r="A949" s="14"/>
      <c r="B949" s="266"/>
      <c r="C949" s="267"/>
      <c r="D949" s="257" t="s">
        <v>225</v>
      </c>
      <c r="E949" s="268" t="s">
        <v>1</v>
      </c>
      <c r="F949" s="269" t="s">
        <v>652</v>
      </c>
      <c r="G949" s="267"/>
      <c r="H949" s="270">
        <v>45.994</v>
      </c>
      <c r="I949" s="271"/>
      <c r="J949" s="267"/>
      <c r="K949" s="267"/>
      <c r="L949" s="272"/>
      <c r="M949" s="273"/>
      <c r="N949" s="274"/>
      <c r="O949" s="274"/>
      <c r="P949" s="274"/>
      <c r="Q949" s="274"/>
      <c r="R949" s="274"/>
      <c r="S949" s="274"/>
      <c r="T949" s="275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T949" s="276" t="s">
        <v>225</v>
      </c>
      <c r="AU949" s="276" t="s">
        <v>85</v>
      </c>
      <c r="AV949" s="14" t="s">
        <v>85</v>
      </c>
      <c r="AW949" s="14" t="s">
        <v>32</v>
      </c>
      <c r="AX949" s="14" t="s">
        <v>76</v>
      </c>
      <c r="AY949" s="276" t="s">
        <v>156</v>
      </c>
    </row>
    <row r="950" spans="1:51" s="13" customFormat="1" ht="12">
      <c r="A950" s="13"/>
      <c r="B950" s="255"/>
      <c r="C950" s="256"/>
      <c r="D950" s="257" t="s">
        <v>225</v>
      </c>
      <c r="E950" s="258" t="s">
        <v>1</v>
      </c>
      <c r="F950" s="259" t="s">
        <v>527</v>
      </c>
      <c r="G950" s="256"/>
      <c r="H950" s="258" t="s">
        <v>1</v>
      </c>
      <c r="I950" s="260"/>
      <c r="J950" s="256"/>
      <c r="K950" s="256"/>
      <c r="L950" s="261"/>
      <c r="M950" s="262"/>
      <c r="N950" s="263"/>
      <c r="O950" s="263"/>
      <c r="P950" s="263"/>
      <c r="Q950" s="263"/>
      <c r="R950" s="263"/>
      <c r="S950" s="263"/>
      <c r="T950" s="264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T950" s="265" t="s">
        <v>225</v>
      </c>
      <c r="AU950" s="265" t="s">
        <v>85</v>
      </c>
      <c r="AV950" s="13" t="s">
        <v>83</v>
      </c>
      <c r="AW950" s="13" t="s">
        <v>32</v>
      </c>
      <c r="AX950" s="13" t="s">
        <v>76</v>
      </c>
      <c r="AY950" s="265" t="s">
        <v>156</v>
      </c>
    </row>
    <row r="951" spans="1:51" s="14" customFormat="1" ht="12">
      <c r="A951" s="14"/>
      <c r="B951" s="266"/>
      <c r="C951" s="267"/>
      <c r="D951" s="257" t="s">
        <v>225</v>
      </c>
      <c r="E951" s="268" t="s">
        <v>1</v>
      </c>
      <c r="F951" s="269" t="s">
        <v>653</v>
      </c>
      <c r="G951" s="267"/>
      <c r="H951" s="270">
        <v>14.95</v>
      </c>
      <c r="I951" s="271"/>
      <c r="J951" s="267"/>
      <c r="K951" s="267"/>
      <c r="L951" s="272"/>
      <c r="M951" s="273"/>
      <c r="N951" s="274"/>
      <c r="O951" s="274"/>
      <c r="P951" s="274"/>
      <c r="Q951" s="274"/>
      <c r="R951" s="274"/>
      <c r="S951" s="274"/>
      <c r="T951" s="275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T951" s="276" t="s">
        <v>225</v>
      </c>
      <c r="AU951" s="276" t="s">
        <v>85</v>
      </c>
      <c r="AV951" s="14" t="s">
        <v>85</v>
      </c>
      <c r="AW951" s="14" t="s">
        <v>32</v>
      </c>
      <c r="AX951" s="14" t="s">
        <v>76</v>
      </c>
      <c r="AY951" s="276" t="s">
        <v>156</v>
      </c>
    </row>
    <row r="952" spans="1:51" s="13" customFormat="1" ht="12">
      <c r="A952" s="13"/>
      <c r="B952" s="255"/>
      <c r="C952" s="256"/>
      <c r="D952" s="257" t="s">
        <v>225</v>
      </c>
      <c r="E952" s="258" t="s">
        <v>1</v>
      </c>
      <c r="F952" s="259" t="s">
        <v>654</v>
      </c>
      <c r="G952" s="256"/>
      <c r="H952" s="258" t="s">
        <v>1</v>
      </c>
      <c r="I952" s="260"/>
      <c r="J952" s="256"/>
      <c r="K952" s="256"/>
      <c r="L952" s="261"/>
      <c r="M952" s="262"/>
      <c r="N952" s="263"/>
      <c r="O952" s="263"/>
      <c r="P952" s="263"/>
      <c r="Q952" s="263"/>
      <c r="R952" s="263"/>
      <c r="S952" s="263"/>
      <c r="T952" s="264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T952" s="265" t="s">
        <v>225</v>
      </c>
      <c r="AU952" s="265" t="s">
        <v>85</v>
      </c>
      <c r="AV952" s="13" t="s">
        <v>83</v>
      </c>
      <c r="AW952" s="13" t="s">
        <v>32</v>
      </c>
      <c r="AX952" s="13" t="s">
        <v>76</v>
      </c>
      <c r="AY952" s="265" t="s">
        <v>156</v>
      </c>
    </row>
    <row r="953" spans="1:51" s="14" customFormat="1" ht="12">
      <c r="A953" s="14"/>
      <c r="B953" s="266"/>
      <c r="C953" s="267"/>
      <c r="D953" s="257" t="s">
        <v>225</v>
      </c>
      <c r="E953" s="268" t="s">
        <v>1</v>
      </c>
      <c r="F953" s="269" t="s">
        <v>655</v>
      </c>
      <c r="G953" s="267"/>
      <c r="H953" s="270">
        <v>93.67</v>
      </c>
      <c r="I953" s="271"/>
      <c r="J953" s="267"/>
      <c r="K953" s="267"/>
      <c r="L953" s="272"/>
      <c r="M953" s="273"/>
      <c r="N953" s="274"/>
      <c r="O953" s="274"/>
      <c r="P953" s="274"/>
      <c r="Q953" s="274"/>
      <c r="R953" s="274"/>
      <c r="S953" s="274"/>
      <c r="T953" s="275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T953" s="276" t="s">
        <v>225</v>
      </c>
      <c r="AU953" s="276" t="s">
        <v>85</v>
      </c>
      <c r="AV953" s="14" t="s">
        <v>85</v>
      </c>
      <c r="AW953" s="14" t="s">
        <v>32</v>
      </c>
      <c r="AX953" s="14" t="s">
        <v>76</v>
      </c>
      <c r="AY953" s="276" t="s">
        <v>156</v>
      </c>
    </row>
    <row r="954" spans="1:51" s="13" customFormat="1" ht="12">
      <c r="A954" s="13"/>
      <c r="B954" s="255"/>
      <c r="C954" s="256"/>
      <c r="D954" s="257" t="s">
        <v>225</v>
      </c>
      <c r="E954" s="258" t="s">
        <v>1</v>
      </c>
      <c r="F954" s="259" t="s">
        <v>656</v>
      </c>
      <c r="G954" s="256"/>
      <c r="H954" s="258" t="s">
        <v>1</v>
      </c>
      <c r="I954" s="260"/>
      <c r="J954" s="256"/>
      <c r="K954" s="256"/>
      <c r="L954" s="261"/>
      <c r="M954" s="262"/>
      <c r="N954" s="263"/>
      <c r="O954" s="263"/>
      <c r="P954" s="263"/>
      <c r="Q954" s="263"/>
      <c r="R954" s="263"/>
      <c r="S954" s="263"/>
      <c r="T954" s="264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T954" s="265" t="s">
        <v>225</v>
      </c>
      <c r="AU954" s="265" t="s">
        <v>85</v>
      </c>
      <c r="AV954" s="13" t="s">
        <v>83</v>
      </c>
      <c r="AW954" s="13" t="s">
        <v>32</v>
      </c>
      <c r="AX954" s="13" t="s">
        <v>76</v>
      </c>
      <c r="AY954" s="265" t="s">
        <v>156</v>
      </c>
    </row>
    <row r="955" spans="1:51" s="14" customFormat="1" ht="12">
      <c r="A955" s="14"/>
      <c r="B955" s="266"/>
      <c r="C955" s="267"/>
      <c r="D955" s="257" t="s">
        <v>225</v>
      </c>
      <c r="E955" s="268" t="s">
        <v>1</v>
      </c>
      <c r="F955" s="269" t="s">
        <v>657</v>
      </c>
      <c r="G955" s="267"/>
      <c r="H955" s="270">
        <v>86.71</v>
      </c>
      <c r="I955" s="271"/>
      <c r="J955" s="267"/>
      <c r="K955" s="267"/>
      <c r="L955" s="272"/>
      <c r="M955" s="273"/>
      <c r="N955" s="274"/>
      <c r="O955" s="274"/>
      <c r="P955" s="274"/>
      <c r="Q955" s="274"/>
      <c r="R955" s="274"/>
      <c r="S955" s="274"/>
      <c r="T955" s="275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T955" s="276" t="s">
        <v>225</v>
      </c>
      <c r="AU955" s="276" t="s">
        <v>85</v>
      </c>
      <c r="AV955" s="14" t="s">
        <v>85</v>
      </c>
      <c r="AW955" s="14" t="s">
        <v>32</v>
      </c>
      <c r="AX955" s="14" t="s">
        <v>76</v>
      </c>
      <c r="AY955" s="276" t="s">
        <v>156</v>
      </c>
    </row>
    <row r="956" spans="1:51" s="13" customFormat="1" ht="12">
      <c r="A956" s="13"/>
      <c r="B956" s="255"/>
      <c r="C956" s="256"/>
      <c r="D956" s="257" t="s">
        <v>225</v>
      </c>
      <c r="E956" s="258" t="s">
        <v>1</v>
      </c>
      <c r="F956" s="259" t="s">
        <v>658</v>
      </c>
      <c r="G956" s="256"/>
      <c r="H956" s="258" t="s">
        <v>1</v>
      </c>
      <c r="I956" s="260"/>
      <c r="J956" s="256"/>
      <c r="K956" s="256"/>
      <c r="L956" s="261"/>
      <c r="M956" s="262"/>
      <c r="N956" s="263"/>
      <c r="O956" s="263"/>
      <c r="P956" s="263"/>
      <c r="Q956" s="263"/>
      <c r="R956" s="263"/>
      <c r="S956" s="263"/>
      <c r="T956" s="264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T956" s="265" t="s">
        <v>225</v>
      </c>
      <c r="AU956" s="265" t="s">
        <v>85</v>
      </c>
      <c r="AV956" s="13" t="s">
        <v>83</v>
      </c>
      <c r="AW956" s="13" t="s">
        <v>32</v>
      </c>
      <c r="AX956" s="13" t="s">
        <v>76</v>
      </c>
      <c r="AY956" s="265" t="s">
        <v>156</v>
      </c>
    </row>
    <row r="957" spans="1:51" s="14" customFormat="1" ht="12">
      <c r="A957" s="14"/>
      <c r="B957" s="266"/>
      <c r="C957" s="267"/>
      <c r="D957" s="257" t="s">
        <v>225</v>
      </c>
      <c r="E957" s="268" t="s">
        <v>1</v>
      </c>
      <c r="F957" s="269" t="s">
        <v>659</v>
      </c>
      <c r="G957" s="267"/>
      <c r="H957" s="270">
        <v>39.092</v>
      </c>
      <c r="I957" s="271"/>
      <c r="J957" s="267"/>
      <c r="K957" s="267"/>
      <c r="L957" s="272"/>
      <c r="M957" s="273"/>
      <c r="N957" s="274"/>
      <c r="O957" s="274"/>
      <c r="P957" s="274"/>
      <c r="Q957" s="274"/>
      <c r="R957" s="274"/>
      <c r="S957" s="274"/>
      <c r="T957" s="275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T957" s="276" t="s">
        <v>225</v>
      </c>
      <c r="AU957" s="276" t="s">
        <v>85</v>
      </c>
      <c r="AV957" s="14" t="s">
        <v>85</v>
      </c>
      <c r="AW957" s="14" t="s">
        <v>32</v>
      </c>
      <c r="AX957" s="14" t="s">
        <v>76</v>
      </c>
      <c r="AY957" s="276" t="s">
        <v>156</v>
      </c>
    </row>
    <row r="958" spans="1:51" s="13" customFormat="1" ht="12">
      <c r="A958" s="13"/>
      <c r="B958" s="255"/>
      <c r="C958" s="256"/>
      <c r="D958" s="257" t="s">
        <v>225</v>
      </c>
      <c r="E958" s="258" t="s">
        <v>1</v>
      </c>
      <c r="F958" s="259" t="s">
        <v>278</v>
      </c>
      <c r="G958" s="256"/>
      <c r="H958" s="258" t="s">
        <v>1</v>
      </c>
      <c r="I958" s="260"/>
      <c r="J958" s="256"/>
      <c r="K958" s="256"/>
      <c r="L958" s="261"/>
      <c r="M958" s="262"/>
      <c r="N958" s="263"/>
      <c r="O958" s="263"/>
      <c r="P958" s="263"/>
      <c r="Q958" s="263"/>
      <c r="R958" s="263"/>
      <c r="S958" s="263"/>
      <c r="T958" s="264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T958" s="265" t="s">
        <v>225</v>
      </c>
      <c r="AU958" s="265" t="s">
        <v>85</v>
      </c>
      <c r="AV958" s="13" t="s">
        <v>83</v>
      </c>
      <c r="AW958" s="13" t="s">
        <v>32</v>
      </c>
      <c r="AX958" s="13" t="s">
        <v>76</v>
      </c>
      <c r="AY958" s="265" t="s">
        <v>156</v>
      </c>
    </row>
    <row r="959" spans="1:51" s="14" customFormat="1" ht="12">
      <c r="A959" s="14"/>
      <c r="B959" s="266"/>
      <c r="C959" s="267"/>
      <c r="D959" s="257" t="s">
        <v>225</v>
      </c>
      <c r="E959" s="268" t="s">
        <v>1</v>
      </c>
      <c r="F959" s="269" t="s">
        <v>914</v>
      </c>
      <c r="G959" s="267"/>
      <c r="H959" s="270">
        <v>33.292</v>
      </c>
      <c r="I959" s="271"/>
      <c r="J959" s="267"/>
      <c r="K959" s="267"/>
      <c r="L959" s="272"/>
      <c r="M959" s="273"/>
      <c r="N959" s="274"/>
      <c r="O959" s="274"/>
      <c r="P959" s="274"/>
      <c r="Q959" s="274"/>
      <c r="R959" s="274"/>
      <c r="S959" s="274"/>
      <c r="T959" s="275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T959" s="276" t="s">
        <v>225</v>
      </c>
      <c r="AU959" s="276" t="s">
        <v>85</v>
      </c>
      <c r="AV959" s="14" t="s">
        <v>85</v>
      </c>
      <c r="AW959" s="14" t="s">
        <v>32</v>
      </c>
      <c r="AX959" s="14" t="s">
        <v>76</v>
      </c>
      <c r="AY959" s="276" t="s">
        <v>156</v>
      </c>
    </row>
    <row r="960" spans="1:51" s="13" customFormat="1" ht="12">
      <c r="A960" s="13"/>
      <c r="B960" s="255"/>
      <c r="C960" s="256"/>
      <c r="D960" s="257" t="s">
        <v>225</v>
      </c>
      <c r="E960" s="258" t="s">
        <v>1</v>
      </c>
      <c r="F960" s="259" t="s">
        <v>280</v>
      </c>
      <c r="G960" s="256"/>
      <c r="H960" s="258" t="s">
        <v>1</v>
      </c>
      <c r="I960" s="260"/>
      <c r="J960" s="256"/>
      <c r="K960" s="256"/>
      <c r="L960" s="261"/>
      <c r="M960" s="262"/>
      <c r="N960" s="263"/>
      <c r="O960" s="263"/>
      <c r="P960" s="263"/>
      <c r="Q960" s="263"/>
      <c r="R960" s="263"/>
      <c r="S960" s="263"/>
      <c r="T960" s="264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T960" s="265" t="s">
        <v>225</v>
      </c>
      <c r="AU960" s="265" t="s">
        <v>85</v>
      </c>
      <c r="AV960" s="13" t="s">
        <v>83</v>
      </c>
      <c r="AW960" s="13" t="s">
        <v>32</v>
      </c>
      <c r="AX960" s="13" t="s">
        <v>76</v>
      </c>
      <c r="AY960" s="265" t="s">
        <v>156</v>
      </c>
    </row>
    <row r="961" spans="1:51" s="14" customFormat="1" ht="12">
      <c r="A961" s="14"/>
      <c r="B961" s="266"/>
      <c r="C961" s="267"/>
      <c r="D961" s="257" t="s">
        <v>225</v>
      </c>
      <c r="E961" s="268" t="s">
        <v>1</v>
      </c>
      <c r="F961" s="269" t="s">
        <v>661</v>
      </c>
      <c r="G961" s="267"/>
      <c r="H961" s="270">
        <v>60.61</v>
      </c>
      <c r="I961" s="271"/>
      <c r="J961" s="267"/>
      <c r="K961" s="267"/>
      <c r="L961" s="272"/>
      <c r="M961" s="273"/>
      <c r="N961" s="274"/>
      <c r="O961" s="274"/>
      <c r="P961" s="274"/>
      <c r="Q961" s="274"/>
      <c r="R961" s="274"/>
      <c r="S961" s="274"/>
      <c r="T961" s="275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T961" s="276" t="s">
        <v>225</v>
      </c>
      <c r="AU961" s="276" t="s">
        <v>85</v>
      </c>
      <c r="AV961" s="14" t="s">
        <v>85</v>
      </c>
      <c r="AW961" s="14" t="s">
        <v>32</v>
      </c>
      <c r="AX961" s="14" t="s">
        <v>76</v>
      </c>
      <c r="AY961" s="276" t="s">
        <v>156</v>
      </c>
    </row>
    <row r="962" spans="1:51" s="13" customFormat="1" ht="12">
      <c r="A962" s="13"/>
      <c r="B962" s="255"/>
      <c r="C962" s="256"/>
      <c r="D962" s="257" t="s">
        <v>225</v>
      </c>
      <c r="E962" s="258" t="s">
        <v>1</v>
      </c>
      <c r="F962" s="259" t="s">
        <v>1136</v>
      </c>
      <c r="G962" s="256"/>
      <c r="H962" s="258" t="s">
        <v>1</v>
      </c>
      <c r="I962" s="260"/>
      <c r="J962" s="256"/>
      <c r="K962" s="256"/>
      <c r="L962" s="261"/>
      <c r="M962" s="262"/>
      <c r="N962" s="263"/>
      <c r="O962" s="263"/>
      <c r="P962" s="263"/>
      <c r="Q962" s="263"/>
      <c r="R962" s="263"/>
      <c r="S962" s="263"/>
      <c r="T962" s="264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T962" s="265" t="s">
        <v>225</v>
      </c>
      <c r="AU962" s="265" t="s">
        <v>85</v>
      </c>
      <c r="AV962" s="13" t="s">
        <v>83</v>
      </c>
      <c r="AW962" s="13" t="s">
        <v>32</v>
      </c>
      <c r="AX962" s="13" t="s">
        <v>76</v>
      </c>
      <c r="AY962" s="265" t="s">
        <v>156</v>
      </c>
    </row>
    <row r="963" spans="1:51" s="13" customFormat="1" ht="12">
      <c r="A963" s="13"/>
      <c r="B963" s="255"/>
      <c r="C963" s="256"/>
      <c r="D963" s="257" t="s">
        <v>225</v>
      </c>
      <c r="E963" s="258" t="s">
        <v>1</v>
      </c>
      <c r="F963" s="259" t="s">
        <v>1471</v>
      </c>
      <c r="G963" s="256"/>
      <c r="H963" s="258" t="s">
        <v>1</v>
      </c>
      <c r="I963" s="260"/>
      <c r="J963" s="256"/>
      <c r="K963" s="256"/>
      <c r="L963" s="261"/>
      <c r="M963" s="262"/>
      <c r="N963" s="263"/>
      <c r="O963" s="263"/>
      <c r="P963" s="263"/>
      <c r="Q963" s="263"/>
      <c r="R963" s="263"/>
      <c r="S963" s="263"/>
      <c r="T963" s="264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T963" s="265" t="s">
        <v>225</v>
      </c>
      <c r="AU963" s="265" t="s">
        <v>85</v>
      </c>
      <c r="AV963" s="13" t="s">
        <v>83</v>
      </c>
      <c r="AW963" s="13" t="s">
        <v>32</v>
      </c>
      <c r="AX963" s="13" t="s">
        <v>76</v>
      </c>
      <c r="AY963" s="265" t="s">
        <v>156</v>
      </c>
    </row>
    <row r="964" spans="1:51" s="15" customFormat="1" ht="12">
      <c r="A964" s="15"/>
      <c r="B964" s="277"/>
      <c r="C964" s="278"/>
      <c r="D964" s="257" t="s">
        <v>225</v>
      </c>
      <c r="E964" s="279" t="s">
        <v>1</v>
      </c>
      <c r="F964" s="280" t="s">
        <v>228</v>
      </c>
      <c r="G964" s="278"/>
      <c r="H964" s="281">
        <v>1890.4640000000004</v>
      </c>
      <c r="I964" s="282"/>
      <c r="J964" s="278"/>
      <c r="K964" s="278"/>
      <c r="L964" s="283"/>
      <c r="M964" s="284"/>
      <c r="N964" s="285"/>
      <c r="O964" s="285"/>
      <c r="P964" s="285"/>
      <c r="Q964" s="285"/>
      <c r="R964" s="285"/>
      <c r="S964" s="285"/>
      <c r="T964" s="286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T964" s="287" t="s">
        <v>225</v>
      </c>
      <c r="AU964" s="287" t="s">
        <v>85</v>
      </c>
      <c r="AV964" s="15" t="s">
        <v>173</v>
      </c>
      <c r="AW964" s="15" t="s">
        <v>32</v>
      </c>
      <c r="AX964" s="15" t="s">
        <v>83</v>
      </c>
      <c r="AY964" s="287" t="s">
        <v>156</v>
      </c>
    </row>
    <row r="965" spans="1:65" s="2" customFormat="1" ht="33" customHeight="1">
      <c r="A965" s="39"/>
      <c r="B965" s="40"/>
      <c r="C965" s="227" t="s">
        <v>1472</v>
      </c>
      <c r="D965" s="227" t="s">
        <v>159</v>
      </c>
      <c r="E965" s="228" t="s">
        <v>1473</v>
      </c>
      <c r="F965" s="229" t="s">
        <v>1474</v>
      </c>
      <c r="G965" s="230" t="s">
        <v>237</v>
      </c>
      <c r="H965" s="231">
        <v>1890.464</v>
      </c>
      <c r="I965" s="232"/>
      <c r="J965" s="233">
        <f>ROUND(I965*H965,2)</f>
        <v>0</v>
      </c>
      <c r="K965" s="229" t="s">
        <v>218</v>
      </c>
      <c r="L965" s="45"/>
      <c r="M965" s="234" t="s">
        <v>1</v>
      </c>
      <c r="N965" s="235" t="s">
        <v>41</v>
      </c>
      <c r="O965" s="92"/>
      <c r="P965" s="236">
        <f>O965*H965</f>
        <v>0</v>
      </c>
      <c r="Q965" s="236">
        <v>0.00028</v>
      </c>
      <c r="R965" s="236">
        <f>Q965*H965</f>
        <v>0.5293299199999999</v>
      </c>
      <c r="S965" s="236">
        <v>0</v>
      </c>
      <c r="T965" s="237">
        <f>S965*H965</f>
        <v>0</v>
      </c>
      <c r="U965" s="39"/>
      <c r="V965" s="39"/>
      <c r="W965" s="39"/>
      <c r="X965" s="39"/>
      <c r="Y965" s="39"/>
      <c r="Z965" s="39"/>
      <c r="AA965" s="39"/>
      <c r="AB965" s="39"/>
      <c r="AC965" s="39"/>
      <c r="AD965" s="39"/>
      <c r="AE965" s="39"/>
      <c r="AR965" s="238" t="s">
        <v>335</v>
      </c>
      <c r="AT965" s="238" t="s">
        <v>159</v>
      </c>
      <c r="AU965" s="238" t="s">
        <v>85</v>
      </c>
      <c r="AY965" s="18" t="s">
        <v>156</v>
      </c>
      <c r="BE965" s="239">
        <f>IF(N965="základní",J965,0)</f>
        <v>0</v>
      </c>
      <c r="BF965" s="239">
        <f>IF(N965="snížená",J965,0)</f>
        <v>0</v>
      </c>
      <c r="BG965" s="239">
        <f>IF(N965="zákl. přenesená",J965,0)</f>
        <v>0</v>
      </c>
      <c r="BH965" s="239">
        <f>IF(N965="sníž. přenesená",J965,0)</f>
        <v>0</v>
      </c>
      <c r="BI965" s="239">
        <f>IF(N965="nulová",J965,0)</f>
        <v>0</v>
      </c>
      <c r="BJ965" s="18" t="s">
        <v>83</v>
      </c>
      <c r="BK965" s="239">
        <f>ROUND(I965*H965,2)</f>
        <v>0</v>
      </c>
      <c r="BL965" s="18" t="s">
        <v>335</v>
      </c>
      <c r="BM965" s="238" t="s">
        <v>1475</v>
      </c>
    </row>
    <row r="966" spans="1:65" s="2" customFormat="1" ht="24.15" customHeight="1">
      <c r="A966" s="39"/>
      <c r="B966" s="40"/>
      <c r="C966" s="227" t="s">
        <v>1476</v>
      </c>
      <c r="D966" s="227" t="s">
        <v>159</v>
      </c>
      <c r="E966" s="228" t="s">
        <v>1477</v>
      </c>
      <c r="F966" s="229" t="s">
        <v>1478</v>
      </c>
      <c r="G966" s="230" t="s">
        <v>237</v>
      </c>
      <c r="H966" s="231">
        <v>1890.464</v>
      </c>
      <c r="I966" s="232"/>
      <c r="J966" s="233">
        <f>ROUND(I966*H966,2)</f>
        <v>0</v>
      </c>
      <c r="K966" s="229" t="s">
        <v>218</v>
      </c>
      <c r="L966" s="45"/>
      <c r="M966" s="240" t="s">
        <v>1</v>
      </c>
      <c r="N966" s="241" t="s">
        <v>41</v>
      </c>
      <c r="O966" s="242"/>
      <c r="P966" s="243">
        <f>O966*H966</f>
        <v>0</v>
      </c>
      <c r="Q966" s="243">
        <v>2E-05</v>
      </c>
      <c r="R966" s="243">
        <f>Q966*H966</f>
        <v>0.03780928</v>
      </c>
      <c r="S966" s="243">
        <v>0</v>
      </c>
      <c r="T966" s="244">
        <f>S966*H966</f>
        <v>0</v>
      </c>
      <c r="U966" s="39"/>
      <c r="V966" s="39"/>
      <c r="W966" s="39"/>
      <c r="X966" s="39"/>
      <c r="Y966" s="39"/>
      <c r="Z966" s="39"/>
      <c r="AA966" s="39"/>
      <c r="AB966" s="39"/>
      <c r="AC966" s="39"/>
      <c r="AD966" s="39"/>
      <c r="AE966" s="39"/>
      <c r="AR966" s="238" t="s">
        <v>335</v>
      </c>
      <c r="AT966" s="238" t="s">
        <v>159</v>
      </c>
      <c r="AU966" s="238" t="s">
        <v>85</v>
      </c>
      <c r="AY966" s="18" t="s">
        <v>156</v>
      </c>
      <c r="BE966" s="239">
        <f>IF(N966="základní",J966,0)</f>
        <v>0</v>
      </c>
      <c r="BF966" s="239">
        <f>IF(N966="snížená",J966,0)</f>
        <v>0</v>
      </c>
      <c r="BG966" s="239">
        <f>IF(N966="zákl. přenesená",J966,0)</f>
        <v>0</v>
      </c>
      <c r="BH966" s="239">
        <f>IF(N966="sníž. přenesená",J966,0)</f>
        <v>0</v>
      </c>
      <c r="BI966" s="239">
        <f>IF(N966="nulová",J966,0)</f>
        <v>0</v>
      </c>
      <c r="BJ966" s="18" t="s">
        <v>83</v>
      </c>
      <c r="BK966" s="239">
        <f>ROUND(I966*H966,2)</f>
        <v>0</v>
      </c>
      <c r="BL966" s="18" t="s">
        <v>335</v>
      </c>
      <c r="BM966" s="238" t="s">
        <v>1479</v>
      </c>
    </row>
    <row r="967" spans="1:31" s="2" customFormat="1" ht="6.95" customHeight="1">
      <c r="A967" s="39"/>
      <c r="B967" s="67"/>
      <c r="C967" s="68"/>
      <c r="D967" s="68"/>
      <c r="E967" s="68"/>
      <c r="F967" s="68"/>
      <c r="G967" s="68"/>
      <c r="H967" s="68"/>
      <c r="I967" s="68"/>
      <c r="J967" s="68"/>
      <c r="K967" s="68"/>
      <c r="L967" s="45"/>
      <c r="M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  <c r="AA967" s="39"/>
      <c r="AB967" s="39"/>
      <c r="AC967" s="39"/>
      <c r="AD967" s="39"/>
      <c r="AE967" s="39"/>
    </row>
  </sheetData>
  <sheetProtection password="CC35" sheet="1" objects="1" scenarios="1" formatColumns="0" formatRows="0" autoFilter="0"/>
  <autoFilter ref="C140:K96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9:H129"/>
    <mergeCell ref="E131:H131"/>
    <mergeCell ref="E133:H13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7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107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85</v>
      </c>
    </row>
    <row r="4" spans="2:46" s="1" customFormat="1" ht="24.95" customHeight="1">
      <c r="B4" s="21"/>
      <c r="D4" s="149" t="s">
        <v>129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26.25" customHeight="1">
      <c r="B7" s="21"/>
      <c r="E7" s="152" t="str">
        <f>'Rekapitulace stavby'!K6</f>
        <v>Rekonstrukce objektu mateřské školy č.p. 367 na parc. č. st. 412 a 2464/4 v k.ú. Horní Cerekev</v>
      </c>
      <c r="F7" s="151"/>
      <c r="G7" s="151"/>
      <c r="H7" s="151"/>
      <c r="L7" s="21"/>
    </row>
    <row r="8" spans="2:12" s="1" customFormat="1" ht="12" customHeight="1">
      <c r="B8" s="21"/>
      <c r="D8" s="151" t="s">
        <v>130</v>
      </c>
      <c r="L8" s="21"/>
    </row>
    <row r="9" spans="1:31" s="2" customFormat="1" ht="16.5" customHeight="1">
      <c r="A9" s="39"/>
      <c r="B9" s="45"/>
      <c r="C9" s="39"/>
      <c r="D9" s="39"/>
      <c r="E9" s="152" t="s">
        <v>190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132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1480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18</v>
      </c>
      <c r="E13" s="39"/>
      <c r="F13" s="142" t="s">
        <v>1</v>
      </c>
      <c r="G13" s="39"/>
      <c r="H13" s="39"/>
      <c r="I13" s="151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20</v>
      </c>
      <c r="E14" s="39"/>
      <c r="F14" s="142" t="s">
        <v>21</v>
      </c>
      <c r="G14" s="39"/>
      <c r="H14" s="39"/>
      <c r="I14" s="151" t="s">
        <v>22</v>
      </c>
      <c r="J14" s="154" t="str">
        <f>'Rekapitulace stavby'!AN8</f>
        <v>20. 11. 2020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24</v>
      </c>
      <c r="E16" s="39"/>
      <c r="F16" s="39"/>
      <c r="G16" s="39"/>
      <c r="H16" s="39"/>
      <c r="I16" s="151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1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28</v>
      </c>
      <c r="E19" s="39"/>
      <c r="F19" s="39"/>
      <c r="G19" s="39"/>
      <c r="H19" s="39"/>
      <c r="I19" s="151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30</v>
      </c>
      <c r="E22" s="39"/>
      <c r="F22" s="39"/>
      <c r="G22" s="39"/>
      <c r="H22" s="39"/>
      <c r="I22" s="151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1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33</v>
      </c>
      <c r="E25" s="39"/>
      <c r="F25" s="39"/>
      <c r="G25" s="39"/>
      <c r="H25" s="39"/>
      <c r="I25" s="151" t="s">
        <v>25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34</v>
      </c>
      <c r="F26" s="39"/>
      <c r="G26" s="39"/>
      <c r="H26" s="39"/>
      <c r="I26" s="151" t="s">
        <v>27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36</v>
      </c>
      <c r="E32" s="39"/>
      <c r="F32" s="39"/>
      <c r="G32" s="39"/>
      <c r="H32" s="39"/>
      <c r="I32" s="39"/>
      <c r="J32" s="161">
        <f>ROUND(J143,2)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38</v>
      </c>
      <c r="G34" s="39"/>
      <c r="H34" s="39"/>
      <c r="I34" s="162" t="s">
        <v>37</v>
      </c>
      <c r="J34" s="162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40</v>
      </c>
      <c r="E35" s="151" t="s">
        <v>41</v>
      </c>
      <c r="F35" s="164">
        <f>ROUND((SUM(BE143:BE746)),2)</f>
        <v>0</v>
      </c>
      <c r="G35" s="39"/>
      <c r="H35" s="39"/>
      <c r="I35" s="165">
        <v>0.21</v>
      </c>
      <c r="J35" s="164">
        <f>ROUND(((SUM(BE143:BE746))*I35),2)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42</v>
      </c>
      <c r="F36" s="164">
        <f>ROUND((SUM(BF143:BF746)),2)</f>
        <v>0</v>
      </c>
      <c r="G36" s="39"/>
      <c r="H36" s="39"/>
      <c r="I36" s="165">
        <v>0.15</v>
      </c>
      <c r="J36" s="164">
        <f>ROUND(((SUM(BF143:BF746))*I36),2)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43</v>
      </c>
      <c r="F37" s="164">
        <f>ROUND((SUM(BG143:BG746)),2)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44</v>
      </c>
      <c r="F38" s="164">
        <f>ROUND((SUM(BH143:BH746)),2)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45</v>
      </c>
      <c r="F39" s="164">
        <f>ROUND((SUM(BI143:BI746)),2)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46</v>
      </c>
      <c r="E41" s="168"/>
      <c r="F41" s="168"/>
      <c r="G41" s="169" t="s">
        <v>47</v>
      </c>
      <c r="H41" s="170" t="s">
        <v>48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49</v>
      </c>
      <c r="E50" s="174"/>
      <c r="F50" s="174"/>
      <c r="G50" s="173" t="s">
        <v>50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51</v>
      </c>
      <c r="E61" s="176"/>
      <c r="F61" s="177" t="s">
        <v>52</v>
      </c>
      <c r="G61" s="175" t="s">
        <v>51</v>
      </c>
      <c r="H61" s="176"/>
      <c r="I61" s="176"/>
      <c r="J61" s="178" t="s">
        <v>52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53</v>
      </c>
      <c r="E65" s="179"/>
      <c r="F65" s="179"/>
      <c r="G65" s="173" t="s">
        <v>54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51</v>
      </c>
      <c r="E76" s="176"/>
      <c r="F76" s="177" t="s">
        <v>52</v>
      </c>
      <c r="G76" s="175" t="s">
        <v>51</v>
      </c>
      <c r="H76" s="176"/>
      <c r="I76" s="176"/>
      <c r="J76" s="178" t="s">
        <v>52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84" t="str">
        <f>E7</f>
        <v>Rekonstrukce objektu mateřské školy č.p. 367 na parc. č. st. 412 a 2464/4 v k.ú. Horní Cerekev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130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190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132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01-1-2 - Navrhovaný stav - Zateplení fasády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Horní Cerekev</v>
      </c>
      <c r="G91" s="41"/>
      <c r="H91" s="41"/>
      <c r="I91" s="33" t="s">
        <v>22</v>
      </c>
      <c r="J91" s="80" t="str">
        <f>IF(J14="","",J14)</f>
        <v>20. 11. 2020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>Město Horní Cerekev</v>
      </c>
      <c r="G93" s="41"/>
      <c r="H93" s="41"/>
      <c r="I93" s="33" t="s">
        <v>30</v>
      </c>
      <c r="J93" s="37" t="str">
        <f>E23</f>
        <v>INTEGRA Pelhřimov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 xml:space="preserve"> 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135</v>
      </c>
      <c r="D96" s="186"/>
      <c r="E96" s="186"/>
      <c r="F96" s="186"/>
      <c r="G96" s="186"/>
      <c r="H96" s="186"/>
      <c r="I96" s="186"/>
      <c r="J96" s="187" t="s">
        <v>136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137</v>
      </c>
      <c r="D98" s="41"/>
      <c r="E98" s="41"/>
      <c r="F98" s="41"/>
      <c r="G98" s="41"/>
      <c r="H98" s="41"/>
      <c r="I98" s="41"/>
      <c r="J98" s="111">
        <f>J143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138</v>
      </c>
    </row>
    <row r="99" spans="1:31" s="9" customFormat="1" ht="24.95" customHeight="1">
      <c r="A99" s="9"/>
      <c r="B99" s="189"/>
      <c r="C99" s="190"/>
      <c r="D99" s="191" t="s">
        <v>192</v>
      </c>
      <c r="E99" s="192"/>
      <c r="F99" s="192"/>
      <c r="G99" s="192"/>
      <c r="H99" s="192"/>
      <c r="I99" s="192"/>
      <c r="J99" s="193">
        <f>J144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1481</v>
      </c>
      <c r="E100" s="197"/>
      <c r="F100" s="197"/>
      <c r="G100" s="197"/>
      <c r="H100" s="197"/>
      <c r="I100" s="197"/>
      <c r="J100" s="198">
        <f>J145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4"/>
      <c r="D101" s="196" t="s">
        <v>1482</v>
      </c>
      <c r="E101" s="197"/>
      <c r="F101" s="197"/>
      <c r="G101" s="197"/>
      <c r="H101" s="197"/>
      <c r="I101" s="197"/>
      <c r="J101" s="198">
        <f>J159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5"/>
      <c r="C102" s="134"/>
      <c r="D102" s="196" t="s">
        <v>193</v>
      </c>
      <c r="E102" s="197"/>
      <c r="F102" s="197"/>
      <c r="G102" s="197"/>
      <c r="H102" s="197"/>
      <c r="I102" s="197"/>
      <c r="J102" s="198">
        <f>J168</f>
        <v>0</v>
      </c>
      <c r="K102" s="134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5"/>
      <c r="C103" s="134"/>
      <c r="D103" s="196" t="s">
        <v>1483</v>
      </c>
      <c r="E103" s="197"/>
      <c r="F103" s="197"/>
      <c r="G103" s="197"/>
      <c r="H103" s="197"/>
      <c r="I103" s="197"/>
      <c r="J103" s="198">
        <f>J175</f>
        <v>0</v>
      </c>
      <c r="K103" s="134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5"/>
      <c r="C104" s="134"/>
      <c r="D104" s="196" t="s">
        <v>194</v>
      </c>
      <c r="E104" s="197"/>
      <c r="F104" s="197"/>
      <c r="G104" s="197"/>
      <c r="H104" s="197"/>
      <c r="I104" s="197"/>
      <c r="J104" s="198">
        <f>J186</f>
        <v>0</v>
      </c>
      <c r="K104" s="134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4.85" customHeight="1">
      <c r="A105" s="10"/>
      <c r="B105" s="195"/>
      <c r="C105" s="134"/>
      <c r="D105" s="196" t="s">
        <v>1484</v>
      </c>
      <c r="E105" s="197"/>
      <c r="F105" s="197"/>
      <c r="G105" s="197"/>
      <c r="H105" s="197"/>
      <c r="I105" s="197"/>
      <c r="J105" s="198">
        <f>J187</f>
        <v>0</v>
      </c>
      <c r="K105" s="134"/>
      <c r="L105" s="19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5"/>
      <c r="C106" s="134"/>
      <c r="D106" s="196" t="s">
        <v>195</v>
      </c>
      <c r="E106" s="197"/>
      <c r="F106" s="197"/>
      <c r="G106" s="197"/>
      <c r="H106" s="197"/>
      <c r="I106" s="197"/>
      <c r="J106" s="198">
        <f>J428</f>
        <v>0</v>
      </c>
      <c r="K106" s="134"/>
      <c r="L106" s="19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4.85" customHeight="1">
      <c r="A107" s="10"/>
      <c r="B107" s="195"/>
      <c r="C107" s="134"/>
      <c r="D107" s="196" t="s">
        <v>196</v>
      </c>
      <c r="E107" s="197"/>
      <c r="F107" s="197"/>
      <c r="G107" s="197"/>
      <c r="H107" s="197"/>
      <c r="I107" s="197"/>
      <c r="J107" s="198">
        <f>J429</f>
        <v>0</v>
      </c>
      <c r="K107" s="134"/>
      <c r="L107" s="19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4.85" customHeight="1">
      <c r="A108" s="10"/>
      <c r="B108" s="195"/>
      <c r="C108" s="134"/>
      <c r="D108" s="196" t="s">
        <v>853</v>
      </c>
      <c r="E108" s="197"/>
      <c r="F108" s="197"/>
      <c r="G108" s="197"/>
      <c r="H108" s="197"/>
      <c r="I108" s="197"/>
      <c r="J108" s="198">
        <f>J440</f>
        <v>0</v>
      </c>
      <c r="K108" s="134"/>
      <c r="L108" s="19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4.85" customHeight="1">
      <c r="A109" s="10"/>
      <c r="B109" s="195"/>
      <c r="C109" s="134"/>
      <c r="D109" s="196" t="s">
        <v>1485</v>
      </c>
      <c r="E109" s="197"/>
      <c r="F109" s="197"/>
      <c r="G109" s="197"/>
      <c r="H109" s="197"/>
      <c r="I109" s="197"/>
      <c r="J109" s="198">
        <f>J446</f>
        <v>0</v>
      </c>
      <c r="K109" s="134"/>
      <c r="L109" s="19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5"/>
      <c r="C110" s="134"/>
      <c r="D110" s="196" t="s">
        <v>199</v>
      </c>
      <c r="E110" s="197"/>
      <c r="F110" s="197"/>
      <c r="G110" s="197"/>
      <c r="H110" s="197"/>
      <c r="I110" s="197"/>
      <c r="J110" s="198">
        <f>J501</f>
        <v>0</v>
      </c>
      <c r="K110" s="134"/>
      <c r="L110" s="199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9" customFormat="1" ht="24.95" customHeight="1">
      <c r="A111" s="9"/>
      <c r="B111" s="189"/>
      <c r="C111" s="190"/>
      <c r="D111" s="191" t="s">
        <v>200</v>
      </c>
      <c r="E111" s="192"/>
      <c r="F111" s="192"/>
      <c r="G111" s="192"/>
      <c r="H111" s="192"/>
      <c r="I111" s="192"/>
      <c r="J111" s="193">
        <f>J503</f>
        <v>0</v>
      </c>
      <c r="K111" s="190"/>
      <c r="L111" s="194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s="10" customFormat="1" ht="19.9" customHeight="1">
      <c r="A112" s="10"/>
      <c r="B112" s="195"/>
      <c r="C112" s="134"/>
      <c r="D112" s="196" t="s">
        <v>1486</v>
      </c>
      <c r="E112" s="197"/>
      <c r="F112" s="197"/>
      <c r="G112" s="197"/>
      <c r="H112" s="197"/>
      <c r="I112" s="197"/>
      <c r="J112" s="198">
        <f>J504</f>
        <v>0</v>
      </c>
      <c r="K112" s="134"/>
      <c r="L112" s="199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95"/>
      <c r="C113" s="134"/>
      <c r="D113" s="196" t="s">
        <v>684</v>
      </c>
      <c r="E113" s="197"/>
      <c r="F113" s="197"/>
      <c r="G113" s="197"/>
      <c r="H113" s="197"/>
      <c r="I113" s="197"/>
      <c r="J113" s="198">
        <f>J550</f>
        <v>0</v>
      </c>
      <c r="K113" s="134"/>
      <c r="L113" s="199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9.9" customHeight="1">
      <c r="A114" s="10"/>
      <c r="B114" s="195"/>
      <c r="C114" s="134"/>
      <c r="D114" s="196" t="s">
        <v>201</v>
      </c>
      <c r="E114" s="197"/>
      <c r="F114" s="197"/>
      <c r="G114" s="197"/>
      <c r="H114" s="197"/>
      <c r="I114" s="197"/>
      <c r="J114" s="198">
        <f>J582</f>
        <v>0</v>
      </c>
      <c r="K114" s="134"/>
      <c r="L114" s="199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9.9" customHeight="1">
      <c r="A115" s="10"/>
      <c r="B115" s="195"/>
      <c r="C115" s="134"/>
      <c r="D115" s="196" t="s">
        <v>205</v>
      </c>
      <c r="E115" s="197"/>
      <c r="F115" s="197"/>
      <c r="G115" s="197"/>
      <c r="H115" s="197"/>
      <c r="I115" s="197"/>
      <c r="J115" s="198">
        <f>J628</f>
        <v>0</v>
      </c>
      <c r="K115" s="134"/>
      <c r="L115" s="199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9.9" customHeight="1">
      <c r="A116" s="10"/>
      <c r="B116" s="195"/>
      <c r="C116" s="134"/>
      <c r="D116" s="196" t="s">
        <v>685</v>
      </c>
      <c r="E116" s="197"/>
      <c r="F116" s="197"/>
      <c r="G116" s="197"/>
      <c r="H116" s="197"/>
      <c r="I116" s="197"/>
      <c r="J116" s="198">
        <f>J670</f>
        <v>0</v>
      </c>
      <c r="K116" s="134"/>
      <c r="L116" s="199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95"/>
      <c r="C117" s="134"/>
      <c r="D117" s="196" t="s">
        <v>856</v>
      </c>
      <c r="E117" s="197"/>
      <c r="F117" s="197"/>
      <c r="G117" s="197"/>
      <c r="H117" s="197"/>
      <c r="I117" s="197"/>
      <c r="J117" s="198">
        <f>J674</f>
        <v>0</v>
      </c>
      <c r="K117" s="134"/>
      <c r="L117" s="199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95"/>
      <c r="C118" s="134"/>
      <c r="D118" s="196" t="s">
        <v>857</v>
      </c>
      <c r="E118" s="197"/>
      <c r="F118" s="197"/>
      <c r="G118" s="197"/>
      <c r="H118" s="197"/>
      <c r="I118" s="197"/>
      <c r="J118" s="198">
        <f>J689</f>
        <v>0</v>
      </c>
      <c r="K118" s="134"/>
      <c r="L118" s="199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10" customFormat="1" ht="19.9" customHeight="1">
      <c r="A119" s="10"/>
      <c r="B119" s="195"/>
      <c r="C119" s="134"/>
      <c r="D119" s="196" t="s">
        <v>208</v>
      </c>
      <c r="E119" s="197"/>
      <c r="F119" s="197"/>
      <c r="G119" s="197"/>
      <c r="H119" s="197"/>
      <c r="I119" s="197"/>
      <c r="J119" s="198">
        <f>J696</f>
        <v>0</v>
      </c>
      <c r="K119" s="134"/>
      <c r="L119" s="199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s="10" customFormat="1" ht="19.9" customHeight="1">
      <c r="A120" s="10"/>
      <c r="B120" s="195"/>
      <c r="C120" s="134"/>
      <c r="D120" s="196" t="s">
        <v>1487</v>
      </c>
      <c r="E120" s="197"/>
      <c r="F120" s="197"/>
      <c r="G120" s="197"/>
      <c r="H120" s="197"/>
      <c r="I120" s="197"/>
      <c r="J120" s="198">
        <f>J711</f>
        <v>0</v>
      </c>
      <c r="K120" s="134"/>
      <c r="L120" s="199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s="10" customFormat="1" ht="19.9" customHeight="1">
      <c r="A121" s="10"/>
      <c r="B121" s="195"/>
      <c r="C121" s="134"/>
      <c r="D121" s="196" t="s">
        <v>209</v>
      </c>
      <c r="E121" s="197"/>
      <c r="F121" s="197"/>
      <c r="G121" s="197"/>
      <c r="H121" s="197"/>
      <c r="I121" s="197"/>
      <c r="J121" s="198">
        <f>J728</f>
        <v>0</v>
      </c>
      <c r="K121" s="134"/>
      <c r="L121" s="199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 s="2" customFormat="1" ht="21.8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6.95" customHeight="1">
      <c r="A123" s="39"/>
      <c r="B123" s="67"/>
      <c r="C123" s="68"/>
      <c r="D123" s="68"/>
      <c r="E123" s="68"/>
      <c r="F123" s="68"/>
      <c r="G123" s="68"/>
      <c r="H123" s="68"/>
      <c r="I123" s="68"/>
      <c r="J123" s="68"/>
      <c r="K123" s="68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7" spans="1:31" s="2" customFormat="1" ht="6.95" customHeight="1">
      <c r="A127" s="39"/>
      <c r="B127" s="69"/>
      <c r="C127" s="70"/>
      <c r="D127" s="70"/>
      <c r="E127" s="70"/>
      <c r="F127" s="70"/>
      <c r="G127" s="70"/>
      <c r="H127" s="70"/>
      <c r="I127" s="70"/>
      <c r="J127" s="70"/>
      <c r="K127" s="70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24.95" customHeight="1">
      <c r="A128" s="39"/>
      <c r="B128" s="40"/>
      <c r="C128" s="24" t="s">
        <v>141</v>
      </c>
      <c r="D128" s="41"/>
      <c r="E128" s="41"/>
      <c r="F128" s="41"/>
      <c r="G128" s="41"/>
      <c r="H128" s="41"/>
      <c r="I128" s="41"/>
      <c r="J128" s="41"/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6.95" customHeight="1">
      <c r="A129" s="39"/>
      <c r="B129" s="40"/>
      <c r="C129" s="41"/>
      <c r="D129" s="41"/>
      <c r="E129" s="41"/>
      <c r="F129" s="41"/>
      <c r="G129" s="41"/>
      <c r="H129" s="41"/>
      <c r="I129" s="41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2" customFormat="1" ht="12" customHeight="1">
      <c r="A130" s="39"/>
      <c r="B130" s="40"/>
      <c r="C130" s="33" t="s">
        <v>16</v>
      </c>
      <c r="D130" s="41"/>
      <c r="E130" s="41"/>
      <c r="F130" s="41"/>
      <c r="G130" s="41"/>
      <c r="H130" s="41"/>
      <c r="I130" s="41"/>
      <c r="J130" s="41"/>
      <c r="K130" s="41"/>
      <c r="L130" s="64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</row>
    <row r="131" spans="1:31" s="2" customFormat="1" ht="26.25" customHeight="1">
      <c r="A131" s="39"/>
      <c r="B131" s="40"/>
      <c r="C131" s="41"/>
      <c r="D131" s="41"/>
      <c r="E131" s="184" t="str">
        <f>E7</f>
        <v>Rekonstrukce objektu mateřské školy č.p. 367 na parc. č. st. 412 a 2464/4 v k.ú. Horní Cerekev</v>
      </c>
      <c r="F131" s="33"/>
      <c r="G131" s="33"/>
      <c r="H131" s="33"/>
      <c r="I131" s="41"/>
      <c r="J131" s="41"/>
      <c r="K131" s="41"/>
      <c r="L131" s="64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</row>
    <row r="132" spans="2:12" s="1" customFormat="1" ht="12" customHeight="1">
      <c r="B132" s="22"/>
      <c r="C132" s="33" t="s">
        <v>130</v>
      </c>
      <c r="D132" s="23"/>
      <c r="E132" s="23"/>
      <c r="F132" s="23"/>
      <c r="G132" s="23"/>
      <c r="H132" s="23"/>
      <c r="I132" s="23"/>
      <c r="J132" s="23"/>
      <c r="K132" s="23"/>
      <c r="L132" s="21"/>
    </row>
    <row r="133" spans="1:31" s="2" customFormat="1" ht="16.5" customHeight="1">
      <c r="A133" s="39"/>
      <c r="B133" s="40"/>
      <c r="C133" s="41"/>
      <c r="D133" s="41"/>
      <c r="E133" s="184" t="s">
        <v>190</v>
      </c>
      <c r="F133" s="41"/>
      <c r="G133" s="41"/>
      <c r="H133" s="41"/>
      <c r="I133" s="41"/>
      <c r="J133" s="41"/>
      <c r="K133" s="41"/>
      <c r="L133" s="64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</row>
    <row r="134" spans="1:31" s="2" customFormat="1" ht="12" customHeight="1">
      <c r="A134" s="39"/>
      <c r="B134" s="40"/>
      <c r="C134" s="33" t="s">
        <v>132</v>
      </c>
      <c r="D134" s="41"/>
      <c r="E134" s="41"/>
      <c r="F134" s="41"/>
      <c r="G134" s="41"/>
      <c r="H134" s="41"/>
      <c r="I134" s="41"/>
      <c r="J134" s="41"/>
      <c r="K134" s="41"/>
      <c r="L134" s="64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</row>
    <row r="135" spans="1:31" s="2" customFormat="1" ht="16.5" customHeight="1">
      <c r="A135" s="39"/>
      <c r="B135" s="40"/>
      <c r="C135" s="41"/>
      <c r="D135" s="41"/>
      <c r="E135" s="77" t="str">
        <f>E11</f>
        <v>01-1-2 - Navrhovaný stav - Zateplení fasády</v>
      </c>
      <c r="F135" s="41"/>
      <c r="G135" s="41"/>
      <c r="H135" s="41"/>
      <c r="I135" s="41"/>
      <c r="J135" s="41"/>
      <c r="K135" s="41"/>
      <c r="L135" s="64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</row>
    <row r="136" spans="1:31" s="2" customFormat="1" ht="6.95" customHeight="1">
      <c r="A136" s="39"/>
      <c r="B136" s="40"/>
      <c r="C136" s="41"/>
      <c r="D136" s="41"/>
      <c r="E136" s="41"/>
      <c r="F136" s="41"/>
      <c r="G136" s="41"/>
      <c r="H136" s="41"/>
      <c r="I136" s="41"/>
      <c r="J136" s="41"/>
      <c r="K136" s="41"/>
      <c r="L136" s="64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</row>
    <row r="137" spans="1:31" s="2" customFormat="1" ht="12" customHeight="1">
      <c r="A137" s="39"/>
      <c r="B137" s="40"/>
      <c r="C137" s="33" t="s">
        <v>20</v>
      </c>
      <c r="D137" s="41"/>
      <c r="E137" s="41"/>
      <c r="F137" s="28" t="str">
        <f>F14</f>
        <v>Horní Cerekev</v>
      </c>
      <c r="G137" s="41"/>
      <c r="H137" s="41"/>
      <c r="I137" s="33" t="s">
        <v>22</v>
      </c>
      <c r="J137" s="80" t="str">
        <f>IF(J14="","",J14)</f>
        <v>20. 11. 2020</v>
      </c>
      <c r="K137" s="41"/>
      <c r="L137" s="64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</row>
    <row r="138" spans="1:31" s="2" customFormat="1" ht="6.95" customHeight="1">
      <c r="A138" s="39"/>
      <c r="B138" s="40"/>
      <c r="C138" s="41"/>
      <c r="D138" s="41"/>
      <c r="E138" s="41"/>
      <c r="F138" s="41"/>
      <c r="G138" s="41"/>
      <c r="H138" s="41"/>
      <c r="I138" s="41"/>
      <c r="J138" s="41"/>
      <c r="K138" s="41"/>
      <c r="L138" s="64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</row>
    <row r="139" spans="1:31" s="2" customFormat="1" ht="15.15" customHeight="1">
      <c r="A139" s="39"/>
      <c r="B139" s="40"/>
      <c r="C139" s="33" t="s">
        <v>24</v>
      </c>
      <c r="D139" s="41"/>
      <c r="E139" s="41"/>
      <c r="F139" s="28" t="str">
        <f>E17</f>
        <v>Město Horní Cerekev</v>
      </c>
      <c r="G139" s="41"/>
      <c r="H139" s="41"/>
      <c r="I139" s="33" t="s">
        <v>30</v>
      </c>
      <c r="J139" s="37" t="str">
        <f>E23</f>
        <v>INTEGRA Pelhřimov</v>
      </c>
      <c r="K139" s="41"/>
      <c r="L139" s="64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</row>
    <row r="140" spans="1:31" s="2" customFormat="1" ht="15.15" customHeight="1">
      <c r="A140" s="39"/>
      <c r="B140" s="40"/>
      <c r="C140" s="33" t="s">
        <v>28</v>
      </c>
      <c r="D140" s="41"/>
      <c r="E140" s="41"/>
      <c r="F140" s="28" t="str">
        <f>IF(E20="","",E20)</f>
        <v>Vyplň údaj</v>
      </c>
      <c r="G140" s="41"/>
      <c r="H140" s="41"/>
      <c r="I140" s="33" t="s">
        <v>33</v>
      </c>
      <c r="J140" s="37" t="str">
        <f>E26</f>
        <v xml:space="preserve"> </v>
      </c>
      <c r="K140" s="41"/>
      <c r="L140" s="64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</row>
    <row r="141" spans="1:31" s="2" customFormat="1" ht="10.3" customHeight="1">
      <c r="A141" s="39"/>
      <c r="B141" s="40"/>
      <c r="C141" s="41"/>
      <c r="D141" s="41"/>
      <c r="E141" s="41"/>
      <c r="F141" s="41"/>
      <c r="G141" s="41"/>
      <c r="H141" s="41"/>
      <c r="I141" s="41"/>
      <c r="J141" s="41"/>
      <c r="K141" s="41"/>
      <c r="L141" s="64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</row>
    <row r="142" spans="1:31" s="11" customFormat="1" ht="29.25" customHeight="1">
      <c r="A142" s="200"/>
      <c r="B142" s="201"/>
      <c r="C142" s="202" t="s">
        <v>142</v>
      </c>
      <c r="D142" s="203" t="s">
        <v>61</v>
      </c>
      <c r="E142" s="203" t="s">
        <v>57</v>
      </c>
      <c r="F142" s="203" t="s">
        <v>58</v>
      </c>
      <c r="G142" s="203" t="s">
        <v>143</v>
      </c>
      <c r="H142" s="203" t="s">
        <v>144</v>
      </c>
      <c r="I142" s="203" t="s">
        <v>145</v>
      </c>
      <c r="J142" s="203" t="s">
        <v>136</v>
      </c>
      <c r="K142" s="204" t="s">
        <v>146</v>
      </c>
      <c r="L142" s="205"/>
      <c r="M142" s="101" t="s">
        <v>1</v>
      </c>
      <c r="N142" s="102" t="s">
        <v>40</v>
      </c>
      <c r="O142" s="102" t="s">
        <v>147</v>
      </c>
      <c r="P142" s="102" t="s">
        <v>148</v>
      </c>
      <c r="Q142" s="102" t="s">
        <v>149</v>
      </c>
      <c r="R142" s="102" t="s">
        <v>150</v>
      </c>
      <c r="S142" s="102" t="s">
        <v>151</v>
      </c>
      <c r="T142" s="103" t="s">
        <v>152</v>
      </c>
      <c r="U142" s="200"/>
      <c r="V142" s="200"/>
      <c r="W142" s="200"/>
      <c r="X142" s="200"/>
      <c r="Y142" s="200"/>
      <c r="Z142" s="200"/>
      <c r="AA142" s="200"/>
      <c r="AB142" s="200"/>
      <c r="AC142" s="200"/>
      <c r="AD142" s="200"/>
      <c r="AE142" s="200"/>
    </row>
    <row r="143" spans="1:63" s="2" customFormat="1" ht="22.8" customHeight="1">
      <c r="A143" s="39"/>
      <c r="B143" s="40"/>
      <c r="C143" s="108" t="s">
        <v>153</v>
      </c>
      <c r="D143" s="41"/>
      <c r="E143" s="41"/>
      <c r="F143" s="41"/>
      <c r="G143" s="41"/>
      <c r="H143" s="41"/>
      <c r="I143" s="41"/>
      <c r="J143" s="206">
        <f>BK143</f>
        <v>0</v>
      </c>
      <c r="K143" s="41"/>
      <c r="L143" s="45"/>
      <c r="M143" s="104"/>
      <c r="N143" s="207"/>
      <c r="O143" s="105"/>
      <c r="P143" s="208">
        <f>P144+P503</f>
        <v>0</v>
      </c>
      <c r="Q143" s="105"/>
      <c r="R143" s="208">
        <f>R144+R503</f>
        <v>40.46425232</v>
      </c>
      <c r="S143" s="105"/>
      <c r="T143" s="209">
        <f>T144+T503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75</v>
      </c>
      <c r="AU143" s="18" t="s">
        <v>138</v>
      </c>
      <c r="BK143" s="210">
        <f>BK144+BK503</f>
        <v>0</v>
      </c>
    </row>
    <row r="144" spans="1:63" s="12" customFormat="1" ht="25.9" customHeight="1">
      <c r="A144" s="12"/>
      <c r="B144" s="211"/>
      <c r="C144" s="212"/>
      <c r="D144" s="213" t="s">
        <v>75</v>
      </c>
      <c r="E144" s="214" t="s">
        <v>212</v>
      </c>
      <c r="F144" s="214" t="s">
        <v>213</v>
      </c>
      <c r="G144" s="212"/>
      <c r="H144" s="212"/>
      <c r="I144" s="215"/>
      <c r="J144" s="216">
        <f>BK144</f>
        <v>0</v>
      </c>
      <c r="K144" s="212"/>
      <c r="L144" s="217"/>
      <c r="M144" s="218"/>
      <c r="N144" s="219"/>
      <c r="O144" s="219"/>
      <c r="P144" s="220">
        <f>P145+P159+P168+P175+P186+P428+P501</f>
        <v>0</v>
      </c>
      <c r="Q144" s="219"/>
      <c r="R144" s="220">
        <f>R145+R159+R168+R175+R186+R428+R501</f>
        <v>33.58636216</v>
      </c>
      <c r="S144" s="219"/>
      <c r="T144" s="221">
        <f>T145+T159+T168+T175+T186+T428+T501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22" t="s">
        <v>83</v>
      </c>
      <c r="AT144" s="223" t="s">
        <v>75</v>
      </c>
      <c r="AU144" s="223" t="s">
        <v>76</v>
      </c>
      <c r="AY144" s="222" t="s">
        <v>156</v>
      </c>
      <c r="BK144" s="224">
        <f>BK145+BK159+BK168+BK175+BK186+BK428+BK501</f>
        <v>0</v>
      </c>
    </row>
    <row r="145" spans="1:63" s="12" customFormat="1" ht="22.8" customHeight="1">
      <c r="A145" s="12"/>
      <c r="B145" s="211"/>
      <c r="C145" s="212"/>
      <c r="D145" s="213" t="s">
        <v>75</v>
      </c>
      <c r="E145" s="225" t="s">
        <v>83</v>
      </c>
      <c r="F145" s="225" t="s">
        <v>1488</v>
      </c>
      <c r="G145" s="212"/>
      <c r="H145" s="212"/>
      <c r="I145" s="215"/>
      <c r="J145" s="226">
        <f>BK145</f>
        <v>0</v>
      </c>
      <c r="K145" s="212"/>
      <c r="L145" s="217"/>
      <c r="M145" s="218"/>
      <c r="N145" s="219"/>
      <c r="O145" s="219"/>
      <c r="P145" s="220">
        <f>SUM(P146:P158)</f>
        <v>0</v>
      </c>
      <c r="Q145" s="219"/>
      <c r="R145" s="220">
        <f>SUM(R146:R158)</f>
        <v>0</v>
      </c>
      <c r="S145" s="219"/>
      <c r="T145" s="221">
        <f>SUM(T146:T158)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22" t="s">
        <v>83</v>
      </c>
      <c r="AT145" s="223" t="s">
        <v>75</v>
      </c>
      <c r="AU145" s="223" t="s">
        <v>83</v>
      </c>
      <c r="AY145" s="222" t="s">
        <v>156</v>
      </c>
      <c r="BK145" s="224">
        <f>SUM(BK146:BK158)</f>
        <v>0</v>
      </c>
    </row>
    <row r="146" spans="1:65" s="2" customFormat="1" ht="24.15" customHeight="1">
      <c r="A146" s="39"/>
      <c r="B146" s="40"/>
      <c r="C146" s="227" t="s">
        <v>83</v>
      </c>
      <c r="D146" s="227" t="s">
        <v>159</v>
      </c>
      <c r="E146" s="228" t="s">
        <v>1489</v>
      </c>
      <c r="F146" s="229" t="s">
        <v>1490</v>
      </c>
      <c r="G146" s="230" t="s">
        <v>729</v>
      </c>
      <c r="H146" s="231">
        <v>18</v>
      </c>
      <c r="I146" s="232"/>
      <c r="J146" s="233">
        <f>ROUND(I146*H146,2)</f>
        <v>0</v>
      </c>
      <c r="K146" s="229" t="s">
        <v>218</v>
      </c>
      <c r="L146" s="45"/>
      <c r="M146" s="234" t="s">
        <v>1</v>
      </c>
      <c r="N146" s="235" t="s">
        <v>41</v>
      </c>
      <c r="O146" s="92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8" t="s">
        <v>173</v>
      </c>
      <c r="AT146" s="238" t="s">
        <v>159</v>
      </c>
      <c r="AU146" s="238" t="s">
        <v>85</v>
      </c>
      <c r="AY146" s="18" t="s">
        <v>156</v>
      </c>
      <c r="BE146" s="239">
        <f>IF(N146="základní",J146,0)</f>
        <v>0</v>
      </c>
      <c r="BF146" s="239">
        <f>IF(N146="snížená",J146,0)</f>
        <v>0</v>
      </c>
      <c r="BG146" s="239">
        <f>IF(N146="zákl. přenesená",J146,0)</f>
        <v>0</v>
      </c>
      <c r="BH146" s="239">
        <f>IF(N146="sníž. přenesená",J146,0)</f>
        <v>0</v>
      </c>
      <c r="BI146" s="239">
        <f>IF(N146="nulová",J146,0)</f>
        <v>0</v>
      </c>
      <c r="BJ146" s="18" t="s">
        <v>83</v>
      </c>
      <c r="BK146" s="239">
        <f>ROUND(I146*H146,2)</f>
        <v>0</v>
      </c>
      <c r="BL146" s="18" t="s">
        <v>173</v>
      </c>
      <c r="BM146" s="238" t="s">
        <v>1491</v>
      </c>
    </row>
    <row r="147" spans="1:51" s="13" customFormat="1" ht="12">
      <c r="A147" s="13"/>
      <c r="B147" s="255"/>
      <c r="C147" s="256"/>
      <c r="D147" s="257" t="s">
        <v>225</v>
      </c>
      <c r="E147" s="258" t="s">
        <v>1</v>
      </c>
      <c r="F147" s="259" t="s">
        <v>1492</v>
      </c>
      <c r="G147" s="256"/>
      <c r="H147" s="258" t="s">
        <v>1</v>
      </c>
      <c r="I147" s="260"/>
      <c r="J147" s="256"/>
      <c r="K147" s="256"/>
      <c r="L147" s="261"/>
      <c r="M147" s="262"/>
      <c r="N147" s="263"/>
      <c r="O147" s="263"/>
      <c r="P147" s="263"/>
      <c r="Q147" s="263"/>
      <c r="R147" s="263"/>
      <c r="S147" s="263"/>
      <c r="T147" s="26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65" t="s">
        <v>225</v>
      </c>
      <c r="AU147" s="265" t="s">
        <v>85</v>
      </c>
      <c r="AV147" s="13" t="s">
        <v>83</v>
      </c>
      <c r="AW147" s="13" t="s">
        <v>32</v>
      </c>
      <c r="AX147" s="13" t="s">
        <v>76</v>
      </c>
      <c r="AY147" s="265" t="s">
        <v>156</v>
      </c>
    </row>
    <row r="148" spans="1:51" s="14" customFormat="1" ht="12">
      <c r="A148" s="14"/>
      <c r="B148" s="266"/>
      <c r="C148" s="267"/>
      <c r="D148" s="257" t="s">
        <v>225</v>
      </c>
      <c r="E148" s="268" t="s">
        <v>1</v>
      </c>
      <c r="F148" s="269" t="s">
        <v>1493</v>
      </c>
      <c r="G148" s="267"/>
      <c r="H148" s="270">
        <v>16.5</v>
      </c>
      <c r="I148" s="271"/>
      <c r="J148" s="267"/>
      <c r="K148" s="267"/>
      <c r="L148" s="272"/>
      <c r="M148" s="273"/>
      <c r="N148" s="274"/>
      <c r="O148" s="274"/>
      <c r="P148" s="274"/>
      <c r="Q148" s="274"/>
      <c r="R148" s="274"/>
      <c r="S148" s="274"/>
      <c r="T148" s="275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76" t="s">
        <v>225</v>
      </c>
      <c r="AU148" s="276" t="s">
        <v>85</v>
      </c>
      <c r="AV148" s="14" t="s">
        <v>85</v>
      </c>
      <c r="AW148" s="14" t="s">
        <v>32</v>
      </c>
      <c r="AX148" s="14" t="s">
        <v>76</v>
      </c>
      <c r="AY148" s="276" t="s">
        <v>156</v>
      </c>
    </row>
    <row r="149" spans="1:51" s="13" customFormat="1" ht="12">
      <c r="A149" s="13"/>
      <c r="B149" s="255"/>
      <c r="C149" s="256"/>
      <c r="D149" s="257" t="s">
        <v>225</v>
      </c>
      <c r="E149" s="258" t="s">
        <v>1</v>
      </c>
      <c r="F149" s="259" t="s">
        <v>754</v>
      </c>
      <c r="G149" s="256"/>
      <c r="H149" s="258" t="s">
        <v>1</v>
      </c>
      <c r="I149" s="260"/>
      <c r="J149" s="256"/>
      <c r="K149" s="256"/>
      <c r="L149" s="261"/>
      <c r="M149" s="262"/>
      <c r="N149" s="263"/>
      <c r="O149" s="263"/>
      <c r="P149" s="263"/>
      <c r="Q149" s="263"/>
      <c r="R149" s="263"/>
      <c r="S149" s="263"/>
      <c r="T149" s="264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65" t="s">
        <v>225</v>
      </c>
      <c r="AU149" s="265" t="s">
        <v>85</v>
      </c>
      <c r="AV149" s="13" t="s">
        <v>83</v>
      </c>
      <c r="AW149" s="13" t="s">
        <v>32</v>
      </c>
      <c r="AX149" s="13" t="s">
        <v>76</v>
      </c>
      <c r="AY149" s="265" t="s">
        <v>156</v>
      </c>
    </row>
    <row r="150" spans="1:51" s="14" customFormat="1" ht="12">
      <c r="A150" s="14"/>
      <c r="B150" s="266"/>
      <c r="C150" s="267"/>
      <c r="D150" s="257" t="s">
        <v>225</v>
      </c>
      <c r="E150" s="268" t="s">
        <v>1</v>
      </c>
      <c r="F150" s="269" t="s">
        <v>1494</v>
      </c>
      <c r="G150" s="267"/>
      <c r="H150" s="270">
        <v>1.5</v>
      </c>
      <c r="I150" s="271"/>
      <c r="J150" s="267"/>
      <c r="K150" s="267"/>
      <c r="L150" s="272"/>
      <c r="M150" s="273"/>
      <c r="N150" s="274"/>
      <c r="O150" s="274"/>
      <c r="P150" s="274"/>
      <c r="Q150" s="274"/>
      <c r="R150" s="274"/>
      <c r="S150" s="274"/>
      <c r="T150" s="275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76" t="s">
        <v>225</v>
      </c>
      <c r="AU150" s="276" t="s">
        <v>85</v>
      </c>
      <c r="AV150" s="14" t="s">
        <v>85</v>
      </c>
      <c r="AW150" s="14" t="s">
        <v>32</v>
      </c>
      <c r="AX150" s="14" t="s">
        <v>76</v>
      </c>
      <c r="AY150" s="276" t="s">
        <v>156</v>
      </c>
    </row>
    <row r="151" spans="1:51" s="15" customFormat="1" ht="12">
      <c r="A151" s="15"/>
      <c r="B151" s="277"/>
      <c r="C151" s="278"/>
      <c r="D151" s="257" t="s">
        <v>225</v>
      </c>
      <c r="E151" s="279" t="s">
        <v>1</v>
      </c>
      <c r="F151" s="280" t="s">
        <v>228</v>
      </c>
      <c r="G151" s="278"/>
      <c r="H151" s="281">
        <v>18</v>
      </c>
      <c r="I151" s="282"/>
      <c r="J151" s="278"/>
      <c r="K151" s="278"/>
      <c r="L151" s="283"/>
      <c r="M151" s="284"/>
      <c r="N151" s="285"/>
      <c r="O151" s="285"/>
      <c r="P151" s="285"/>
      <c r="Q151" s="285"/>
      <c r="R151" s="285"/>
      <c r="S151" s="285"/>
      <c r="T151" s="286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87" t="s">
        <v>225</v>
      </c>
      <c r="AU151" s="287" t="s">
        <v>85</v>
      </c>
      <c r="AV151" s="15" t="s">
        <v>173</v>
      </c>
      <c r="AW151" s="15" t="s">
        <v>32</v>
      </c>
      <c r="AX151" s="15" t="s">
        <v>83</v>
      </c>
      <c r="AY151" s="287" t="s">
        <v>156</v>
      </c>
    </row>
    <row r="152" spans="1:65" s="2" customFormat="1" ht="33" customHeight="1">
      <c r="A152" s="39"/>
      <c r="B152" s="40"/>
      <c r="C152" s="227" t="s">
        <v>85</v>
      </c>
      <c r="D152" s="227" t="s">
        <v>159</v>
      </c>
      <c r="E152" s="228" t="s">
        <v>1495</v>
      </c>
      <c r="F152" s="229" t="s">
        <v>1496</v>
      </c>
      <c r="G152" s="230" t="s">
        <v>729</v>
      </c>
      <c r="H152" s="231">
        <v>18</v>
      </c>
      <c r="I152" s="232"/>
      <c r="J152" s="233">
        <f>ROUND(I152*H152,2)</f>
        <v>0</v>
      </c>
      <c r="K152" s="229" t="s">
        <v>218</v>
      </c>
      <c r="L152" s="45"/>
      <c r="M152" s="234" t="s">
        <v>1</v>
      </c>
      <c r="N152" s="235" t="s">
        <v>41</v>
      </c>
      <c r="O152" s="92"/>
      <c r="P152" s="236">
        <f>O152*H152</f>
        <v>0</v>
      </c>
      <c r="Q152" s="236">
        <v>0</v>
      </c>
      <c r="R152" s="236">
        <f>Q152*H152</f>
        <v>0</v>
      </c>
      <c r="S152" s="236">
        <v>0</v>
      </c>
      <c r="T152" s="237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8" t="s">
        <v>173</v>
      </c>
      <c r="AT152" s="238" t="s">
        <v>159</v>
      </c>
      <c r="AU152" s="238" t="s">
        <v>85</v>
      </c>
      <c r="AY152" s="18" t="s">
        <v>156</v>
      </c>
      <c r="BE152" s="239">
        <f>IF(N152="základní",J152,0)</f>
        <v>0</v>
      </c>
      <c r="BF152" s="239">
        <f>IF(N152="snížená",J152,0)</f>
        <v>0</v>
      </c>
      <c r="BG152" s="239">
        <f>IF(N152="zákl. přenesená",J152,0)</f>
        <v>0</v>
      </c>
      <c r="BH152" s="239">
        <f>IF(N152="sníž. přenesená",J152,0)</f>
        <v>0</v>
      </c>
      <c r="BI152" s="239">
        <f>IF(N152="nulová",J152,0)</f>
        <v>0</v>
      </c>
      <c r="BJ152" s="18" t="s">
        <v>83</v>
      </c>
      <c r="BK152" s="239">
        <f>ROUND(I152*H152,2)</f>
        <v>0</v>
      </c>
      <c r="BL152" s="18" t="s">
        <v>173</v>
      </c>
      <c r="BM152" s="238" t="s">
        <v>1497</v>
      </c>
    </row>
    <row r="153" spans="1:65" s="2" customFormat="1" ht="37.8" customHeight="1">
      <c r="A153" s="39"/>
      <c r="B153" s="40"/>
      <c r="C153" s="227" t="s">
        <v>169</v>
      </c>
      <c r="D153" s="227" t="s">
        <v>159</v>
      </c>
      <c r="E153" s="228" t="s">
        <v>1498</v>
      </c>
      <c r="F153" s="229" t="s">
        <v>1499</v>
      </c>
      <c r="G153" s="230" t="s">
        <v>729</v>
      </c>
      <c r="H153" s="231">
        <v>360</v>
      </c>
      <c r="I153" s="232"/>
      <c r="J153" s="233">
        <f>ROUND(I153*H153,2)</f>
        <v>0</v>
      </c>
      <c r="K153" s="229" t="s">
        <v>218</v>
      </c>
      <c r="L153" s="45"/>
      <c r="M153" s="234" t="s">
        <v>1</v>
      </c>
      <c r="N153" s="235" t="s">
        <v>41</v>
      </c>
      <c r="O153" s="92"/>
      <c r="P153" s="236">
        <f>O153*H153</f>
        <v>0</v>
      </c>
      <c r="Q153" s="236">
        <v>0</v>
      </c>
      <c r="R153" s="236">
        <f>Q153*H153</f>
        <v>0</v>
      </c>
      <c r="S153" s="236">
        <v>0</v>
      </c>
      <c r="T153" s="237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38" t="s">
        <v>173</v>
      </c>
      <c r="AT153" s="238" t="s">
        <v>159</v>
      </c>
      <c r="AU153" s="238" t="s">
        <v>85</v>
      </c>
      <c r="AY153" s="18" t="s">
        <v>156</v>
      </c>
      <c r="BE153" s="239">
        <f>IF(N153="základní",J153,0)</f>
        <v>0</v>
      </c>
      <c r="BF153" s="239">
        <f>IF(N153="snížená",J153,0)</f>
        <v>0</v>
      </c>
      <c r="BG153" s="239">
        <f>IF(N153="zákl. přenesená",J153,0)</f>
        <v>0</v>
      </c>
      <c r="BH153" s="239">
        <f>IF(N153="sníž. přenesená",J153,0)</f>
        <v>0</v>
      </c>
      <c r="BI153" s="239">
        <f>IF(N153="nulová",J153,0)</f>
        <v>0</v>
      </c>
      <c r="BJ153" s="18" t="s">
        <v>83</v>
      </c>
      <c r="BK153" s="239">
        <f>ROUND(I153*H153,2)</f>
        <v>0</v>
      </c>
      <c r="BL153" s="18" t="s">
        <v>173</v>
      </c>
      <c r="BM153" s="238" t="s">
        <v>1500</v>
      </c>
    </row>
    <row r="154" spans="1:51" s="14" customFormat="1" ht="12">
      <c r="A154" s="14"/>
      <c r="B154" s="266"/>
      <c r="C154" s="267"/>
      <c r="D154" s="257" t="s">
        <v>225</v>
      </c>
      <c r="E154" s="268" t="s">
        <v>1</v>
      </c>
      <c r="F154" s="269" t="s">
        <v>1501</v>
      </c>
      <c r="G154" s="267"/>
      <c r="H154" s="270">
        <v>360</v>
      </c>
      <c r="I154" s="271"/>
      <c r="J154" s="267"/>
      <c r="K154" s="267"/>
      <c r="L154" s="272"/>
      <c r="M154" s="273"/>
      <c r="N154" s="274"/>
      <c r="O154" s="274"/>
      <c r="P154" s="274"/>
      <c r="Q154" s="274"/>
      <c r="R154" s="274"/>
      <c r="S154" s="274"/>
      <c r="T154" s="275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76" t="s">
        <v>225</v>
      </c>
      <c r="AU154" s="276" t="s">
        <v>85</v>
      </c>
      <c r="AV154" s="14" t="s">
        <v>85</v>
      </c>
      <c r="AW154" s="14" t="s">
        <v>32</v>
      </c>
      <c r="AX154" s="14" t="s">
        <v>76</v>
      </c>
      <c r="AY154" s="276" t="s">
        <v>156</v>
      </c>
    </row>
    <row r="155" spans="1:51" s="15" customFormat="1" ht="12">
      <c r="A155" s="15"/>
      <c r="B155" s="277"/>
      <c r="C155" s="278"/>
      <c r="D155" s="257" t="s">
        <v>225</v>
      </c>
      <c r="E155" s="279" t="s">
        <v>1</v>
      </c>
      <c r="F155" s="280" t="s">
        <v>228</v>
      </c>
      <c r="G155" s="278"/>
      <c r="H155" s="281">
        <v>360</v>
      </c>
      <c r="I155" s="282"/>
      <c r="J155" s="278"/>
      <c r="K155" s="278"/>
      <c r="L155" s="283"/>
      <c r="M155" s="284"/>
      <c r="N155" s="285"/>
      <c r="O155" s="285"/>
      <c r="P155" s="285"/>
      <c r="Q155" s="285"/>
      <c r="R155" s="285"/>
      <c r="S155" s="285"/>
      <c r="T155" s="286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87" t="s">
        <v>225</v>
      </c>
      <c r="AU155" s="287" t="s">
        <v>85</v>
      </c>
      <c r="AV155" s="15" t="s">
        <v>173</v>
      </c>
      <c r="AW155" s="15" t="s">
        <v>32</v>
      </c>
      <c r="AX155" s="15" t="s">
        <v>83</v>
      </c>
      <c r="AY155" s="287" t="s">
        <v>156</v>
      </c>
    </row>
    <row r="156" spans="1:65" s="2" customFormat="1" ht="24.15" customHeight="1">
      <c r="A156" s="39"/>
      <c r="B156" s="40"/>
      <c r="C156" s="227" t="s">
        <v>173</v>
      </c>
      <c r="D156" s="227" t="s">
        <v>159</v>
      </c>
      <c r="E156" s="228" t="s">
        <v>1502</v>
      </c>
      <c r="F156" s="229" t="s">
        <v>1503</v>
      </c>
      <c r="G156" s="230" t="s">
        <v>414</v>
      </c>
      <c r="H156" s="231">
        <v>37.8</v>
      </c>
      <c r="I156" s="232"/>
      <c r="J156" s="233">
        <f>ROUND(I156*H156,2)</f>
        <v>0</v>
      </c>
      <c r="K156" s="229" t="s">
        <v>218</v>
      </c>
      <c r="L156" s="45"/>
      <c r="M156" s="234" t="s">
        <v>1</v>
      </c>
      <c r="N156" s="235" t="s">
        <v>41</v>
      </c>
      <c r="O156" s="92"/>
      <c r="P156" s="236">
        <f>O156*H156</f>
        <v>0</v>
      </c>
      <c r="Q156" s="236">
        <v>0</v>
      </c>
      <c r="R156" s="236">
        <f>Q156*H156</f>
        <v>0</v>
      </c>
      <c r="S156" s="236">
        <v>0</v>
      </c>
      <c r="T156" s="237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38" t="s">
        <v>173</v>
      </c>
      <c r="AT156" s="238" t="s">
        <v>159</v>
      </c>
      <c r="AU156" s="238" t="s">
        <v>85</v>
      </c>
      <c r="AY156" s="18" t="s">
        <v>156</v>
      </c>
      <c r="BE156" s="239">
        <f>IF(N156="základní",J156,0)</f>
        <v>0</v>
      </c>
      <c r="BF156" s="239">
        <f>IF(N156="snížená",J156,0)</f>
        <v>0</v>
      </c>
      <c r="BG156" s="239">
        <f>IF(N156="zákl. přenesená",J156,0)</f>
        <v>0</v>
      </c>
      <c r="BH156" s="239">
        <f>IF(N156="sníž. přenesená",J156,0)</f>
        <v>0</v>
      </c>
      <c r="BI156" s="239">
        <f>IF(N156="nulová",J156,0)</f>
        <v>0</v>
      </c>
      <c r="BJ156" s="18" t="s">
        <v>83</v>
      </c>
      <c r="BK156" s="239">
        <f>ROUND(I156*H156,2)</f>
        <v>0</v>
      </c>
      <c r="BL156" s="18" t="s">
        <v>173</v>
      </c>
      <c r="BM156" s="238" t="s">
        <v>1504</v>
      </c>
    </row>
    <row r="157" spans="1:51" s="14" customFormat="1" ht="12">
      <c r="A157" s="14"/>
      <c r="B157" s="266"/>
      <c r="C157" s="267"/>
      <c r="D157" s="257" t="s">
        <v>225</v>
      </c>
      <c r="E157" s="268" t="s">
        <v>1</v>
      </c>
      <c r="F157" s="269" t="s">
        <v>1505</v>
      </c>
      <c r="G157" s="267"/>
      <c r="H157" s="270">
        <v>37.8</v>
      </c>
      <c r="I157" s="271"/>
      <c r="J157" s="267"/>
      <c r="K157" s="267"/>
      <c r="L157" s="272"/>
      <c r="M157" s="273"/>
      <c r="N157" s="274"/>
      <c r="O157" s="274"/>
      <c r="P157" s="274"/>
      <c r="Q157" s="274"/>
      <c r="R157" s="274"/>
      <c r="S157" s="274"/>
      <c r="T157" s="275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76" t="s">
        <v>225</v>
      </c>
      <c r="AU157" s="276" t="s">
        <v>85</v>
      </c>
      <c r="AV157" s="14" t="s">
        <v>85</v>
      </c>
      <c r="AW157" s="14" t="s">
        <v>32</v>
      </c>
      <c r="AX157" s="14" t="s">
        <v>76</v>
      </c>
      <c r="AY157" s="276" t="s">
        <v>156</v>
      </c>
    </row>
    <row r="158" spans="1:51" s="15" customFormat="1" ht="12">
      <c r="A158" s="15"/>
      <c r="B158" s="277"/>
      <c r="C158" s="278"/>
      <c r="D158" s="257" t="s">
        <v>225</v>
      </c>
      <c r="E158" s="279" t="s">
        <v>1</v>
      </c>
      <c r="F158" s="280" t="s">
        <v>228</v>
      </c>
      <c r="G158" s="278"/>
      <c r="H158" s="281">
        <v>37.8</v>
      </c>
      <c r="I158" s="282"/>
      <c r="J158" s="278"/>
      <c r="K158" s="278"/>
      <c r="L158" s="283"/>
      <c r="M158" s="284"/>
      <c r="N158" s="285"/>
      <c r="O158" s="285"/>
      <c r="P158" s="285"/>
      <c r="Q158" s="285"/>
      <c r="R158" s="285"/>
      <c r="S158" s="285"/>
      <c r="T158" s="286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87" t="s">
        <v>225</v>
      </c>
      <c r="AU158" s="287" t="s">
        <v>85</v>
      </c>
      <c r="AV158" s="15" t="s">
        <v>173</v>
      </c>
      <c r="AW158" s="15" t="s">
        <v>32</v>
      </c>
      <c r="AX158" s="15" t="s">
        <v>83</v>
      </c>
      <c r="AY158" s="287" t="s">
        <v>156</v>
      </c>
    </row>
    <row r="159" spans="1:63" s="12" customFormat="1" ht="22.8" customHeight="1">
      <c r="A159" s="12"/>
      <c r="B159" s="211"/>
      <c r="C159" s="212"/>
      <c r="D159" s="213" t="s">
        <v>75</v>
      </c>
      <c r="E159" s="225" t="s">
        <v>85</v>
      </c>
      <c r="F159" s="225" t="s">
        <v>1506</v>
      </c>
      <c r="G159" s="212"/>
      <c r="H159" s="212"/>
      <c r="I159" s="215"/>
      <c r="J159" s="226">
        <f>BK159</f>
        <v>0</v>
      </c>
      <c r="K159" s="212"/>
      <c r="L159" s="217"/>
      <c r="M159" s="218"/>
      <c r="N159" s="219"/>
      <c r="O159" s="219"/>
      <c r="P159" s="220">
        <f>SUM(P160:P167)</f>
        <v>0</v>
      </c>
      <c r="Q159" s="219"/>
      <c r="R159" s="220">
        <f>SUM(R160:R167)</f>
        <v>1.6258242</v>
      </c>
      <c r="S159" s="219"/>
      <c r="T159" s="221">
        <f>SUM(T160:T167)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22" t="s">
        <v>83</v>
      </c>
      <c r="AT159" s="223" t="s">
        <v>75</v>
      </c>
      <c r="AU159" s="223" t="s">
        <v>83</v>
      </c>
      <c r="AY159" s="222" t="s">
        <v>156</v>
      </c>
      <c r="BK159" s="224">
        <f>SUM(BK160:BK167)</f>
        <v>0</v>
      </c>
    </row>
    <row r="160" spans="1:65" s="2" customFormat="1" ht="16.5" customHeight="1">
      <c r="A160" s="39"/>
      <c r="B160" s="40"/>
      <c r="C160" s="227" t="s">
        <v>155</v>
      </c>
      <c r="D160" s="227" t="s">
        <v>159</v>
      </c>
      <c r="E160" s="228" t="s">
        <v>1507</v>
      </c>
      <c r="F160" s="229" t="s">
        <v>1508</v>
      </c>
      <c r="G160" s="230" t="s">
        <v>729</v>
      </c>
      <c r="H160" s="231">
        <v>0.66</v>
      </c>
      <c r="I160" s="232"/>
      <c r="J160" s="233">
        <f>ROUND(I160*H160,2)</f>
        <v>0</v>
      </c>
      <c r="K160" s="229" t="s">
        <v>218</v>
      </c>
      <c r="L160" s="45"/>
      <c r="M160" s="234" t="s">
        <v>1</v>
      </c>
      <c r="N160" s="235" t="s">
        <v>41</v>
      </c>
      <c r="O160" s="92"/>
      <c r="P160" s="236">
        <f>O160*H160</f>
        <v>0</v>
      </c>
      <c r="Q160" s="236">
        <v>2.45329</v>
      </c>
      <c r="R160" s="236">
        <f>Q160*H160</f>
        <v>1.6191714000000001</v>
      </c>
      <c r="S160" s="236">
        <v>0</v>
      </c>
      <c r="T160" s="237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8" t="s">
        <v>173</v>
      </c>
      <c r="AT160" s="238" t="s">
        <v>159</v>
      </c>
      <c r="AU160" s="238" t="s">
        <v>85</v>
      </c>
      <c r="AY160" s="18" t="s">
        <v>156</v>
      </c>
      <c r="BE160" s="239">
        <f>IF(N160="základní",J160,0)</f>
        <v>0</v>
      </c>
      <c r="BF160" s="239">
        <f>IF(N160="snížená",J160,0)</f>
        <v>0</v>
      </c>
      <c r="BG160" s="239">
        <f>IF(N160="zákl. přenesená",J160,0)</f>
        <v>0</v>
      </c>
      <c r="BH160" s="239">
        <f>IF(N160="sníž. přenesená",J160,0)</f>
        <v>0</v>
      </c>
      <c r="BI160" s="239">
        <f>IF(N160="nulová",J160,0)</f>
        <v>0</v>
      </c>
      <c r="BJ160" s="18" t="s">
        <v>83</v>
      </c>
      <c r="BK160" s="239">
        <f>ROUND(I160*H160,2)</f>
        <v>0</v>
      </c>
      <c r="BL160" s="18" t="s">
        <v>173</v>
      </c>
      <c r="BM160" s="238" t="s">
        <v>1509</v>
      </c>
    </row>
    <row r="161" spans="1:51" s="13" customFormat="1" ht="12">
      <c r="A161" s="13"/>
      <c r="B161" s="255"/>
      <c r="C161" s="256"/>
      <c r="D161" s="257" t="s">
        <v>225</v>
      </c>
      <c r="E161" s="258" t="s">
        <v>1</v>
      </c>
      <c r="F161" s="259" t="s">
        <v>1510</v>
      </c>
      <c r="G161" s="256"/>
      <c r="H161" s="258" t="s">
        <v>1</v>
      </c>
      <c r="I161" s="260"/>
      <c r="J161" s="256"/>
      <c r="K161" s="256"/>
      <c r="L161" s="261"/>
      <c r="M161" s="262"/>
      <c r="N161" s="263"/>
      <c r="O161" s="263"/>
      <c r="P161" s="263"/>
      <c r="Q161" s="263"/>
      <c r="R161" s="263"/>
      <c r="S161" s="263"/>
      <c r="T161" s="26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65" t="s">
        <v>225</v>
      </c>
      <c r="AU161" s="265" t="s">
        <v>85</v>
      </c>
      <c r="AV161" s="13" t="s">
        <v>83</v>
      </c>
      <c r="AW161" s="13" t="s">
        <v>32</v>
      </c>
      <c r="AX161" s="13" t="s">
        <v>76</v>
      </c>
      <c r="AY161" s="265" t="s">
        <v>156</v>
      </c>
    </row>
    <row r="162" spans="1:51" s="14" customFormat="1" ht="12">
      <c r="A162" s="14"/>
      <c r="B162" s="266"/>
      <c r="C162" s="267"/>
      <c r="D162" s="257" t="s">
        <v>225</v>
      </c>
      <c r="E162" s="268" t="s">
        <v>1</v>
      </c>
      <c r="F162" s="269" t="s">
        <v>733</v>
      </c>
      <c r="G162" s="267"/>
      <c r="H162" s="270">
        <v>0.66</v>
      </c>
      <c r="I162" s="271"/>
      <c r="J162" s="267"/>
      <c r="K162" s="267"/>
      <c r="L162" s="272"/>
      <c r="M162" s="273"/>
      <c r="N162" s="274"/>
      <c r="O162" s="274"/>
      <c r="P162" s="274"/>
      <c r="Q162" s="274"/>
      <c r="R162" s="274"/>
      <c r="S162" s="274"/>
      <c r="T162" s="275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76" t="s">
        <v>225</v>
      </c>
      <c r="AU162" s="276" t="s">
        <v>85</v>
      </c>
      <c r="AV162" s="14" t="s">
        <v>85</v>
      </c>
      <c r="AW162" s="14" t="s">
        <v>32</v>
      </c>
      <c r="AX162" s="14" t="s">
        <v>76</v>
      </c>
      <c r="AY162" s="276" t="s">
        <v>156</v>
      </c>
    </row>
    <row r="163" spans="1:51" s="15" customFormat="1" ht="12">
      <c r="A163" s="15"/>
      <c r="B163" s="277"/>
      <c r="C163" s="278"/>
      <c r="D163" s="257" t="s">
        <v>225</v>
      </c>
      <c r="E163" s="279" t="s">
        <v>1</v>
      </c>
      <c r="F163" s="280" t="s">
        <v>228</v>
      </c>
      <c r="G163" s="278"/>
      <c r="H163" s="281">
        <v>0.66</v>
      </c>
      <c r="I163" s="282"/>
      <c r="J163" s="278"/>
      <c r="K163" s="278"/>
      <c r="L163" s="283"/>
      <c r="M163" s="284"/>
      <c r="N163" s="285"/>
      <c r="O163" s="285"/>
      <c r="P163" s="285"/>
      <c r="Q163" s="285"/>
      <c r="R163" s="285"/>
      <c r="S163" s="285"/>
      <c r="T163" s="286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87" t="s">
        <v>225</v>
      </c>
      <c r="AU163" s="287" t="s">
        <v>85</v>
      </c>
      <c r="AV163" s="15" t="s">
        <v>173</v>
      </c>
      <c r="AW163" s="15" t="s">
        <v>32</v>
      </c>
      <c r="AX163" s="15" t="s">
        <v>83</v>
      </c>
      <c r="AY163" s="287" t="s">
        <v>156</v>
      </c>
    </row>
    <row r="164" spans="1:65" s="2" customFormat="1" ht="16.5" customHeight="1">
      <c r="A164" s="39"/>
      <c r="B164" s="40"/>
      <c r="C164" s="227" t="s">
        <v>186</v>
      </c>
      <c r="D164" s="227" t="s">
        <v>159</v>
      </c>
      <c r="E164" s="228" t="s">
        <v>1511</v>
      </c>
      <c r="F164" s="229" t="s">
        <v>1512</v>
      </c>
      <c r="G164" s="230" t="s">
        <v>237</v>
      </c>
      <c r="H164" s="231">
        <v>2.52</v>
      </c>
      <c r="I164" s="232"/>
      <c r="J164" s="233">
        <f>ROUND(I164*H164,2)</f>
        <v>0</v>
      </c>
      <c r="K164" s="229" t="s">
        <v>218</v>
      </c>
      <c r="L164" s="45"/>
      <c r="M164" s="234" t="s">
        <v>1</v>
      </c>
      <c r="N164" s="235" t="s">
        <v>41</v>
      </c>
      <c r="O164" s="92"/>
      <c r="P164" s="236">
        <f>O164*H164</f>
        <v>0</v>
      </c>
      <c r="Q164" s="236">
        <v>0.00264</v>
      </c>
      <c r="R164" s="236">
        <f>Q164*H164</f>
        <v>0.0066528</v>
      </c>
      <c r="S164" s="236">
        <v>0</v>
      </c>
      <c r="T164" s="237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8" t="s">
        <v>173</v>
      </c>
      <c r="AT164" s="238" t="s">
        <v>159</v>
      </c>
      <c r="AU164" s="238" t="s">
        <v>85</v>
      </c>
      <c r="AY164" s="18" t="s">
        <v>156</v>
      </c>
      <c r="BE164" s="239">
        <f>IF(N164="základní",J164,0)</f>
        <v>0</v>
      </c>
      <c r="BF164" s="239">
        <f>IF(N164="snížená",J164,0)</f>
        <v>0</v>
      </c>
      <c r="BG164" s="239">
        <f>IF(N164="zákl. přenesená",J164,0)</f>
        <v>0</v>
      </c>
      <c r="BH164" s="239">
        <f>IF(N164="sníž. přenesená",J164,0)</f>
        <v>0</v>
      </c>
      <c r="BI164" s="239">
        <f>IF(N164="nulová",J164,0)</f>
        <v>0</v>
      </c>
      <c r="BJ164" s="18" t="s">
        <v>83</v>
      </c>
      <c r="BK164" s="239">
        <f>ROUND(I164*H164,2)</f>
        <v>0</v>
      </c>
      <c r="BL164" s="18" t="s">
        <v>173</v>
      </c>
      <c r="BM164" s="238" t="s">
        <v>1513</v>
      </c>
    </row>
    <row r="165" spans="1:51" s="14" customFormat="1" ht="12">
      <c r="A165" s="14"/>
      <c r="B165" s="266"/>
      <c r="C165" s="267"/>
      <c r="D165" s="257" t="s">
        <v>225</v>
      </c>
      <c r="E165" s="268" t="s">
        <v>1</v>
      </c>
      <c r="F165" s="269" t="s">
        <v>1514</v>
      </c>
      <c r="G165" s="267"/>
      <c r="H165" s="270">
        <v>2.52</v>
      </c>
      <c r="I165" s="271"/>
      <c r="J165" s="267"/>
      <c r="K165" s="267"/>
      <c r="L165" s="272"/>
      <c r="M165" s="273"/>
      <c r="N165" s="274"/>
      <c r="O165" s="274"/>
      <c r="P165" s="274"/>
      <c r="Q165" s="274"/>
      <c r="R165" s="274"/>
      <c r="S165" s="274"/>
      <c r="T165" s="275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76" t="s">
        <v>225</v>
      </c>
      <c r="AU165" s="276" t="s">
        <v>85</v>
      </c>
      <c r="AV165" s="14" t="s">
        <v>85</v>
      </c>
      <c r="AW165" s="14" t="s">
        <v>32</v>
      </c>
      <c r="AX165" s="14" t="s">
        <v>76</v>
      </c>
      <c r="AY165" s="276" t="s">
        <v>156</v>
      </c>
    </row>
    <row r="166" spans="1:51" s="15" customFormat="1" ht="12">
      <c r="A166" s="15"/>
      <c r="B166" s="277"/>
      <c r="C166" s="278"/>
      <c r="D166" s="257" t="s">
        <v>225</v>
      </c>
      <c r="E166" s="279" t="s">
        <v>1</v>
      </c>
      <c r="F166" s="280" t="s">
        <v>228</v>
      </c>
      <c r="G166" s="278"/>
      <c r="H166" s="281">
        <v>2.52</v>
      </c>
      <c r="I166" s="282"/>
      <c r="J166" s="278"/>
      <c r="K166" s="278"/>
      <c r="L166" s="283"/>
      <c r="M166" s="284"/>
      <c r="N166" s="285"/>
      <c r="O166" s="285"/>
      <c r="P166" s="285"/>
      <c r="Q166" s="285"/>
      <c r="R166" s="285"/>
      <c r="S166" s="285"/>
      <c r="T166" s="286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87" t="s">
        <v>225</v>
      </c>
      <c r="AU166" s="287" t="s">
        <v>85</v>
      </c>
      <c r="AV166" s="15" t="s">
        <v>173</v>
      </c>
      <c r="AW166" s="15" t="s">
        <v>32</v>
      </c>
      <c r="AX166" s="15" t="s">
        <v>83</v>
      </c>
      <c r="AY166" s="287" t="s">
        <v>156</v>
      </c>
    </row>
    <row r="167" spans="1:65" s="2" customFormat="1" ht="16.5" customHeight="1">
      <c r="A167" s="39"/>
      <c r="B167" s="40"/>
      <c r="C167" s="227" t="s">
        <v>256</v>
      </c>
      <c r="D167" s="227" t="s">
        <v>159</v>
      </c>
      <c r="E167" s="228" t="s">
        <v>1515</v>
      </c>
      <c r="F167" s="229" t="s">
        <v>1516</v>
      </c>
      <c r="G167" s="230" t="s">
        <v>237</v>
      </c>
      <c r="H167" s="231">
        <v>2.52</v>
      </c>
      <c r="I167" s="232"/>
      <c r="J167" s="233">
        <f>ROUND(I167*H167,2)</f>
        <v>0</v>
      </c>
      <c r="K167" s="229" t="s">
        <v>218</v>
      </c>
      <c r="L167" s="45"/>
      <c r="M167" s="234" t="s">
        <v>1</v>
      </c>
      <c r="N167" s="235" t="s">
        <v>41</v>
      </c>
      <c r="O167" s="92"/>
      <c r="P167" s="236">
        <f>O167*H167</f>
        <v>0</v>
      </c>
      <c r="Q167" s="236">
        <v>0</v>
      </c>
      <c r="R167" s="236">
        <f>Q167*H167</f>
        <v>0</v>
      </c>
      <c r="S167" s="236">
        <v>0</v>
      </c>
      <c r="T167" s="237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8" t="s">
        <v>173</v>
      </c>
      <c r="AT167" s="238" t="s">
        <v>159</v>
      </c>
      <c r="AU167" s="238" t="s">
        <v>85</v>
      </c>
      <c r="AY167" s="18" t="s">
        <v>156</v>
      </c>
      <c r="BE167" s="239">
        <f>IF(N167="základní",J167,0)</f>
        <v>0</v>
      </c>
      <c r="BF167" s="239">
        <f>IF(N167="snížená",J167,0)</f>
        <v>0</v>
      </c>
      <c r="BG167" s="239">
        <f>IF(N167="zákl. přenesená",J167,0)</f>
        <v>0</v>
      </c>
      <c r="BH167" s="239">
        <f>IF(N167="sníž. přenesená",J167,0)</f>
        <v>0</v>
      </c>
      <c r="BI167" s="239">
        <f>IF(N167="nulová",J167,0)</f>
        <v>0</v>
      </c>
      <c r="BJ167" s="18" t="s">
        <v>83</v>
      </c>
      <c r="BK167" s="239">
        <f>ROUND(I167*H167,2)</f>
        <v>0</v>
      </c>
      <c r="BL167" s="18" t="s">
        <v>173</v>
      </c>
      <c r="BM167" s="238" t="s">
        <v>1517</v>
      </c>
    </row>
    <row r="168" spans="1:63" s="12" customFormat="1" ht="22.8" customHeight="1">
      <c r="A168" s="12"/>
      <c r="B168" s="211"/>
      <c r="C168" s="212"/>
      <c r="D168" s="213" t="s">
        <v>75</v>
      </c>
      <c r="E168" s="225" t="s">
        <v>169</v>
      </c>
      <c r="F168" s="225" t="s">
        <v>214</v>
      </c>
      <c r="G168" s="212"/>
      <c r="H168" s="212"/>
      <c r="I168" s="215"/>
      <c r="J168" s="226">
        <f>BK168</f>
        <v>0</v>
      </c>
      <c r="K168" s="212"/>
      <c r="L168" s="217"/>
      <c r="M168" s="218"/>
      <c r="N168" s="219"/>
      <c r="O168" s="219"/>
      <c r="P168" s="220">
        <f>SUM(P169:P174)</f>
        <v>0</v>
      </c>
      <c r="Q168" s="219"/>
      <c r="R168" s="220">
        <f>SUM(R169:R174)</f>
        <v>0.27336</v>
      </c>
      <c r="S168" s="219"/>
      <c r="T168" s="221">
        <f>SUM(T169:T174)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22" t="s">
        <v>83</v>
      </c>
      <c r="AT168" s="223" t="s">
        <v>75</v>
      </c>
      <c r="AU168" s="223" t="s">
        <v>83</v>
      </c>
      <c r="AY168" s="222" t="s">
        <v>156</v>
      </c>
      <c r="BK168" s="224">
        <f>SUM(BK169:BK174)</f>
        <v>0</v>
      </c>
    </row>
    <row r="169" spans="1:65" s="2" customFormat="1" ht="37.8" customHeight="1">
      <c r="A169" s="39"/>
      <c r="B169" s="40"/>
      <c r="C169" s="227" t="s">
        <v>223</v>
      </c>
      <c r="D169" s="227" t="s">
        <v>159</v>
      </c>
      <c r="E169" s="228" t="s">
        <v>1518</v>
      </c>
      <c r="F169" s="229" t="s">
        <v>1519</v>
      </c>
      <c r="G169" s="230" t="s">
        <v>342</v>
      </c>
      <c r="H169" s="231">
        <v>8</v>
      </c>
      <c r="I169" s="232"/>
      <c r="J169" s="233">
        <f>ROUND(I169*H169,2)</f>
        <v>0</v>
      </c>
      <c r="K169" s="229" t="s">
        <v>218</v>
      </c>
      <c r="L169" s="45"/>
      <c r="M169" s="234" t="s">
        <v>1</v>
      </c>
      <c r="N169" s="235" t="s">
        <v>41</v>
      </c>
      <c r="O169" s="92"/>
      <c r="P169" s="236">
        <f>O169*H169</f>
        <v>0</v>
      </c>
      <c r="Q169" s="236">
        <v>0.03417</v>
      </c>
      <c r="R169" s="236">
        <f>Q169*H169</f>
        <v>0.27336</v>
      </c>
      <c r="S169" s="236">
        <v>0</v>
      </c>
      <c r="T169" s="237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8" t="s">
        <v>173</v>
      </c>
      <c r="AT169" s="238" t="s">
        <v>159</v>
      </c>
      <c r="AU169" s="238" t="s">
        <v>85</v>
      </c>
      <c r="AY169" s="18" t="s">
        <v>156</v>
      </c>
      <c r="BE169" s="239">
        <f>IF(N169="základní",J169,0)</f>
        <v>0</v>
      </c>
      <c r="BF169" s="239">
        <f>IF(N169="snížená",J169,0)</f>
        <v>0</v>
      </c>
      <c r="BG169" s="239">
        <f>IF(N169="zákl. přenesená",J169,0)</f>
        <v>0</v>
      </c>
      <c r="BH169" s="239">
        <f>IF(N169="sníž. přenesená",J169,0)</f>
        <v>0</v>
      </c>
      <c r="BI169" s="239">
        <f>IF(N169="nulová",J169,0)</f>
        <v>0</v>
      </c>
      <c r="BJ169" s="18" t="s">
        <v>83</v>
      </c>
      <c r="BK169" s="239">
        <f>ROUND(I169*H169,2)</f>
        <v>0</v>
      </c>
      <c r="BL169" s="18" t="s">
        <v>173</v>
      </c>
      <c r="BM169" s="238" t="s">
        <v>1520</v>
      </c>
    </row>
    <row r="170" spans="1:51" s="13" customFormat="1" ht="12">
      <c r="A170" s="13"/>
      <c r="B170" s="255"/>
      <c r="C170" s="256"/>
      <c r="D170" s="257" t="s">
        <v>225</v>
      </c>
      <c r="E170" s="258" t="s">
        <v>1</v>
      </c>
      <c r="F170" s="259" t="s">
        <v>744</v>
      </c>
      <c r="G170" s="256"/>
      <c r="H170" s="258" t="s">
        <v>1</v>
      </c>
      <c r="I170" s="260"/>
      <c r="J170" s="256"/>
      <c r="K170" s="256"/>
      <c r="L170" s="261"/>
      <c r="M170" s="262"/>
      <c r="N170" s="263"/>
      <c r="O170" s="263"/>
      <c r="P170" s="263"/>
      <c r="Q170" s="263"/>
      <c r="R170" s="263"/>
      <c r="S170" s="263"/>
      <c r="T170" s="264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65" t="s">
        <v>225</v>
      </c>
      <c r="AU170" s="265" t="s">
        <v>85</v>
      </c>
      <c r="AV170" s="13" t="s">
        <v>83</v>
      </c>
      <c r="AW170" s="13" t="s">
        <v>32</v>
      </c>
      <c r="AX170" s="13" t="s">
        <v>76</v>
      </c>
      <c r="AY170" s="265" t="s">
        <v>156</v>
      </c>
    </row>
    <row r="171" spans="1:51" s="14" customFormat="1" ht="12">
      <c r="A171" s="14"/>
      <c r="B171" s="266"/>
      <c r="C171" s="267"/>
      <c r="D171" s="257" t="s">
        <v>225</v>
      </c>
      <c r="E171" s="268" t="s">
        <v>1</v>
      </c>
      <c r="F171" s="269" t="s">
        <v>1521</v>
      </c>
      <c r="G171" s="267"/>
      <c r="H171" s="270">
        <v>5</v>
      </c>
      <c r="I171" s="271"/>
      <c r="J171" s="267"/>
      <c r="K171" s="267"/>
      <c r="L171" s="272"/>
      <c r="M171" s="273"/>
      <c r="N171" s="274"/>
      <c r="O171" s="274"/>
      <c r="P171" s="274"/>
      <c r="Q171" s="274"/>
      <c r="R171" s="274"/>
      <c r="S171" s="274"/>
      <c r="T171" s="275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76" t="s">
        <v>225</v>
      </c>
      <c r="AU171" s="276" t="s">
        <v>85</v>
      </c>
      <c r="AV171" s="14" t="s">
        <v>85</v>
      </c>
      <c r="AW171" s="14" t="s">
        <v>32</v>
      </c>
      <c r="AX171" s="14" t="s">
        <v>76</v>
      </c>
      <c r="AY171" s="276" t="s">
        <v>156</v>
      </c>
    </row>
    <row r="172" spans="1:51" s="13" customFormat="1" ht="12">
      <c r="A172" s="13"/>
      <c r="B172" s="255"/>
      <c r="C172" s="256"/>
      <c r="D172" s="257" t="s">
        <v>225</v>
      </c>
      <c r="E172" s="258" t="s">
        <v>1</v>
      </c>
      <c r="F172" s="259" t="s">
        <v>745</v>
      </c>
      <c r="G172" s="256"/>
      <c r="H172" s="258" t="s">
        <v>1</v>
      </c>
      <c r="I172" s="260"/>
      <c r="J172" s="256"/>
      <c r="K172" s="256"/>
      <c r="L172" s="261"/>
      <c r="M172" s="262"/>
      <c r="N172" s="263"/>
      <c r="O172" s="263"/>
      <c r="P172" s="263"/>
      <c r="Q172" s="263"/>
      <c r="R172" s="263"/>
      <c r="S172" s="263"/>
      <c r="T172" s="26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5" t="s">
        <v>225</v>
      </c>
      <c r="AU172" s="265" t="s">
        <v>85</v>
      </c>
      <c r="AV172" s="13" t="s">
        <v>83</v>
      </c>
      <c r="AW172" s="13" t="s">
        <v>32</v>
      </c>
      <c r="AX172" s="13" t="s">
        <v>76</v>
      </c>
      <c r="AY172" s="265" t="s">
        <v>156</v>
      </c>
    </row>
    <row r="173" spans="1:51" s="14" customFormat="1" ht="12">
      <c r="A173" s="14"/>
      <c r="B173" s="266"/>
      <c r="C173" s="267"/>
      <c r="D173" s="257" t="s">
        <v>225</v>
      </c>
      <c r="E173" s="268" t="s">
        <v>1</v>
      </c>
      <c r="F173" s="269" t="s">
        <v>1522</v>
      </c>
      <c r="G173" s="267"/>
      <c r="H173" s="270">
        <v>3</v>
      </c>
      <c r="I173" s="271"/>
      <c r="J173" s="267"/>
      <c r="K173" s="267"/>
      <c r="L173" s="272"/>
      <c r="M173" s="273"/>
      <c r="N173" s="274"/>
      <c r="O173" s="274"/>
      <c r="P173" s="274"/>
      <c r="Q173" s="274"/>
      <c r="R173" s="274"/>
      <c r="S173" s="274"/>
      <c r="T173" s="275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76" t="s">
        <v>225</v>
      </c>
      <c r="AU173" s="276" t="s">
        <v>85</v>
      </c>
      <c r="AV173" s="14" t="s">
        <v>85</v>
      </c>
      <c r="AW173" s="14" t="s">
        <v>32</v>
      </c>
      <c r="AX173" s="14" t="s">
        <v>76</v>
      </c>
      <c r="AY173" s="276" t="s">
        <v>156</v>
      </c>
    </row>
    <row r="174" spans="1:51" s="15" customFormat="1" ht="12">
      <c r="A174" s="15"/>
      <c r="B174" s="277"/>
      <c r="C174" s="278"/>
      <c r="D174" s="257" t="s">
        <v>225</v>
      </c>
      <c r="E174" s="279" t="s">
        <v>1</v>
      </c>
      <c r="F174" s="280" t="s">
        <v>228</v>
      </c>
      <c r="G174" s="278"/>
      <c r="H174" s="281">
        <v>8</v>
      </c>
      <c r="I174" s="282"/>
      <c r="J174" s="278"/>
      <c r="K174" s="278"/>
      <c r="L174" s="283"/>
      <c r="M174" s="284"/>
      <c r="N174" s="285"/>
      <c r="O174" s="285"/>
      <c r="P174" s="285"/>
      <c r="Q174" s="285"/>
      <c r="R174" s="285"/>
      <c r="S174" s="285"/>
      <c r="T174" s="286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87" t="s">
        <v>225</v>
      </c>
      <c r="AU174" s="287" t="s">
        <v>85</v>
      </c>
      <c r="AV174" s="15" t="s">
        <v>173</v>
      </c>
      <c r="AW174" s="15" t="s">
        <v>32</v>
      </c>
      <c r="AX174" s="15" t="s">
        <v>83</v>
      </c>
      <c r="AY174" s="287" t="s">
        <v>156</v>
      </c>
    </row>
    <row r="175" spans="1:63" s="12" customFormat="1" ht="22.8" customHeight="1">
      <c r="A175" s="12"/>
      <c r="B175" s="211"/>
      <c r="C175" s="212"/>
      <c r="D175" s="213" t="s">
        <v>75</v>
      </c>
      <c r="E175" s="225" t="s">
        <v>173</v>
      </c>
      <c r="F175" s="225" t="s">
        <v>1523</v>
      </c>
      <c r="G175" s="212"/>
      <c r="H175" s="212"/>
      <c r="I175" s="215"/>
      <c r="J175" s="226">
        <f>BK175</f>
        <v>0</v>
      </c>
      <c r="K175" s="212"/>
      <c r="L175" s="217"/>
      <c r="M175" s="218"/>
      <c r="N175" s="219"/>
      <c r="O175" s="219"/>
      <c r="P175" s="220">
        <f>SUM(P176:P185)</f>
        <v>0</v>
      </c>
      <c r="Q175" s="219"/>
      <c r="R175" s="220">
        <f>SUM(R176:R185)</f>
        <v>1.5274294800000001</v>
      </c>
      <c r="S175" s="219"/>
      <c r="T175" s="221">
        <f>SUM(T176:T185)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22" t="s">
        <v>83</v>
      </c>
      <c r="AT175" s="223" t="s">
        <v>75</v>
      </c>
      <c r="AU175" s="223" t="s">
        <v>83</v>
      </c>
      <c r="AY175" s="222" t="s">
        <v>156</v>
      </c>
      <c r="BK175" s="224">
        <f>SUM(BK176:BK185)</f>
        <v>0</v>
      </c>
    </row>
    <row r="176" spans="1:65" s="2" customFormat="1" ht="21.75" customHeight="1">
      <c r="A176" s="39"/>
      <c r="B176" s="40"/>
      <c r="C176" s="227" t="s">
        <v>247</v>
      </c>
      <c r="D176" s="227" t="s">
        <v>159</v>
      </c>
      <c r="E176" s="228" t="s">
        <v>1524</v>
      </c>
      <c r="F176" s="229" t="s">
        <v>1525</v>
      </c>
      <c r="G176" s="230" t="s">
        <v>729</v>
      </c>
      <c r="H176" s="231">
        <v>0.484</v>
      </c>
      <c r="I176" s="232"/>
      <c r="J176" s="233">
        <f>ROUND(I176*H176,2)</f>
        <v>0</v>
      </c>
      <c r="K176" s="229" t="s">
        <v>218</v>
      </c>
      <c r="L176" s="45"/>
      <c r="M176" s="234" t="s">
        <v>1</v>
      </c>
      <c r="N176" s="235" t="s">
        <v>41</v>
      </c>
      <c r="O176" s="92"/>
      <c r="P176" s="236">
        <f>O176*H176</f>
        <v>0</v>
      </c>
      <c r="Q176" s="236">
        <v>2.45337</v>
      </c>
      <c r="R176" s="236">
        <f>Q176*H176</f>
        <v>1.18743108</v>
      </c>
      <c r="S176" s="236">
        <v>0</v>
      </c>
      <c r="T176" s="237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8" t="s">
        <v>173</v>
      </c>
      <c r="AT176" s="238" t="s">
        <v>159</v>
      </c>
      <c r="AU176" s="238" t="s">
        <v>85</v>
      </c>
      <c r="AY176" s="18" t="s">
        <v>156</v>
      </c>
      <c r="BE176" s="239">
        <f>IF(N176="základní",J176,0)</f>
        <v>0</v>
      </c>
      <c r="BF176" s="239">
        <f>IF(N176="snížená",J176,0)</f>
        <v>0</v>
      </c>
      <c r="BG176" s="239">
        <f>IF(N176="zákl. přenesená",J176,0)</f>
        <v>0</v>
      </c>
      <c r="BH176" s="239">
        <f>IF(N176="sníž. přenesená",J176,0)</f>
        <v>0</v>
      </c>
      <c r="BI176" s="239">
        <f>IF(N176="nulová",J176,0)</f>
        <v>0</v>
      </c>
      <c r="BJ176" s="18" t="s">
        <v>83</v>
      </c>
      <c r="BK176" s="239">
        <f>ROUND(I176*H176,2)</f>
        <v>0</v>
      </c>
      <c r="BL176" s="18" t="s">
        <v>173</v>
      </c>
      <c r="BM176" s="238" t="s">
        <v>1526</v>
      </c>
    </row>
    <row r="177" spans="1:51" s="14" customFormat="1" ht="12">
      <c r="A177" s="14"/>
      <c r="B177" s="266"/>
      <c r="C177" s="267"/>
      <c r="D177" s="257" t="s">
        <v>225</v>
      </c>
      <c r="E177" s="268" t="s">
        <v>1</v>
      </c>
      <c r="F177" s="269" t="s">
        <v>1527</v>
      </c>
      <c r="G177" s="267"/>
      <c r="H177" s="270">
        <v>0.385</v>
      </c>
      <c r="I177" s="271"/>
      <c r="J177" s="267"/>
      <c r="K177" s="267"/>
      <c r="L177" s="272"/>
      <c r="M177" s="273"/>
      <c r="N177" s="274"/>
      <c r="O177" s="274"/>
      <c r="P177" s="274"/>
      <c r="Q177" s="274"/>
      <c r="R177" s="274"/>
      <c r="S177" s="274"/>
      <c r="T177" s="275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76" t="s">
        <v>225</v>
      </c>
      <c r="AU177" s="276" t="s">
        <v>85</v>
      </c>
      <c r="AV177" s="14" t="s">
        <v>85</v>
      </c>
      <c r="AW177" s="14" t="s">
        <v>32</v>
      </c>
      <c r="AX177" s="14" t="s">
        <v>76</v>
      </c>
      <c r="AY177" s="276" t="s">
        <v>156</v>
      </c>
    </row>
    <row r="178" spans="1:51" s="14" customFormat="1" ht="12">
      <c r="A178" s="14"/>
      <c r="B178" s="266"/>
      <c r="C178" s="267"/>
      <c r="D178" s="257" t="s">
        <v>225</v>
      </c>
      <c r="E178" s="268" t="s">
        <v>1</v>
      </c>
      <c r="F178" s="269" t="s">
        <v>1528</v>
      </c>
      <c r="G178" s="267"/>
      <c r="H178" s="270">
        <v>0.099</v>
      </c>
      <c r="I178" s="271"/>
      <c r="J178" s="267"/>
      <c r="K178" s="267"/>
      <c r="L178" s="272"/>
      <c r="M178" s="273"/>
      <c r="N178" s="274"/>
      <c r="O178" s="274"/>
      <c r="P178" s="274"/>
      <c r="Q178" s="274"/>
      <c r="R178" s="274"/>
      <c r="S178" s="274"/>
      <c r="T178" s="275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76" t="s">
        <v>225</v>
      </c>
      <c r="AU178" s="276" t="s">
        <v>85</v>
      </c>
      <c r="AV178" s="14" t="s">
        <v>85</v>
      </c>
      <c r="AW178" s="14" t="s">
        <v>32</v>
      </c>
      <c r="AX178" s="14" t="s">
        <v>76</v>
      </c>
      <c r="AY178" s="276" t="s">
        <v>156</v>
      </c>
    </row>
    <row r="179" spans="1:51" s="15" customFormat="1" ht="12">
      <c r="A179" s="15"/>
      <c r="B179" s="277"/>
      <c r="C179" s="278"/>
      <c r="D179" s="257" t="s">
        <v>225</v>
      </c>
      <c r="E179" s="279" t="s">
        <v>1</v>
      </c>
      <c r="F179" s="280" t="s">
        <v>228</v>
      </c>
      <c r="G179" s="278"/>
      <c r="H179" s="281">
        <v>0.484</v>
      </c>
      <c r="I179" s="282"/>
      <c r="J179" s="278"/>
      <c r="K179" s="278"/>
      <c r="L179" s="283"/>
      <c r="M179" s="284"/>
      <c r="N179" s="285"/>
      <c r="O179" s="285"/>
      <c r="P179" s="285"/>
      <c r="Q179" s="285"/>
      <c r="R179" s="285"/>
      <c r="S179" s="285"/>
      <c r="T179" s="286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87" t="s">
        <v>225</v>
      </c>
      <c r="AU179" s="287" t="s">
        <v>85</v>
      </c>
      <c r="AV179" s="15" t="s">
        <v>173</v>
      </c>
      <c r="AW179" s="15" t="s">
        <v>32</v>
      </c>
      <c r="AX179" s="15" t="s">
        <v>83</v>
      </c>
      <c r="AY179" s="287" t="s">
        <v>156</v>
      </c>
    </row>
    <row r="180" spans="1:65" s="2" customFormat="1" ht="24.15" customHeight="1">
      <c r="A180" s="39"/>
      <c r="B180" s="40"/>
      <c r="C180" s="227" t="s">
        <v>120</v>
      </c>
      <c r="D180" s="227" t="s">
        <v>159</v>
      </c>
      <c r="E180" s="228" t="s">
        <v>1529</v>
      </c>
      <c r="F180" s="229" t="s">
        <v>1530</v>
      </c>
      <c r="G180" s="230" t="s">
        <v>237</v>
      </c>
      <c r="H180" s="231">
        <v>3.12</v>
      </c>
      <c r="I180" s="232"/>
      <c r="J180" s="233">
        <f>ROUND(I180*H180,2)</f>
        <v>0</v>
      </c>
      <c r="K180" s="229" t="s">
        <v>218</v>
      </c>
      <c r="L180" s="45"/>
      <c r="M180" s="234" t="s">
        <v>1</v>
      </c>
      <c r="N180" s="235" t="s">
        <v>41</v>
      </c>
      <c r="O180" s="92"/>
      <c r="P180" s="236">
        <f>O180*H180</f>
        <v>0</v>
      </c>
      <c r="Q180" s="236">
        <v>0.01282</v>
      </c>
      <c r="R180" s="236">
        <f>Q180*H180</f>
        <v>0.0399984</v>
      </c>
      <c r="S180" s="236">
        <v>0</v>
      </c>
      <c r="T180" s="237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8" t="s">
        <v>173</v>
      </c>
      <c r="AT180" s="238" t="s">
        <v>159</v>
      </c>
      <c r="AU180" s="238" t="s">
        <v>85</v>
      </c>
      <c r="AY180" s="18" t="s">
        <v>156</v>
      </c>
      <c r="BE180" s="239">
        <f>IF(N180="základní",J180,0)</f>
        <v>0</v>
      </c>
      <c r="BF180" s="239">
        <f>IF(N180="snížená",J180,0)</f>
        <v>0</v>
      </c>
      <c r="BG180" s="239">
        <f>IF(N180="zákl. přenesená",J180,0)</f>
        <v>0</v>
      </c>
      <c r="BH180" s="239">
        <f>IF(N180="sníž. přenesená",J180,0)</f>
        <v>0</v>
      </c>
      <c r="BI180" s="239">
        <f>IF(N180="nulová",J180,0)</f>
        <v>0</v>
      </c>
      <c r="BJ180" s="18" t="s">
        <v>83</v>
      </c>
      <c r="BK180" s="239">
        <f>ROUND(I180*H180,2)</f>
        <v>0</v>
      </c>
      <c r="BL180" s="18" t="s">
        <v>173</v>
      </c>
      <c r="BM180" s="238" t="s">
        <v>1531</v>
      </c>
    </row>
    <row r="181" spans="1:51" s="14" customFormat="1" ht="12">
      <c r="A181" s="14"/>
      <c r="B181" s="266"/>
      <c r="C181" s="267"/>
      <c r="D181" s="257" t="s">
        <v>225</v>
      </c>
      <c r="E181" s="268" t="s">
        <v>1</v>
      </c>
      <c r="F181" s="269" t="s">
        <v>1532</v>
      </c>
      <c r="G181" s="267"/>
      <c r="H181" s="270">
        <v>1.47</v>
      </c>
      <c r="I181" s="271"/>
      <c r="J181" s="267"/>
      <c r="K181" s="267"/>
      <c r="L181" s="272"/>
      <c r="M181" s="273"/>
      <c r="N181" s="274"/>
      <c r="O181" s="274"/>
      <c r="P181" s="274"/>
      <c r="Q181" s="274"/>
      <c r="R181" s="274"/>
      <c r="S181" s="274"/>
      <c r="T181" s="275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76" t="s">
        <v>225</v>
      </c>
      <c r="AU181" s="276" t="s">
        <v>85</v>
      </c>
      <c r="AV181" s="14" t="s">
        <v>85</v>
      </c>
      <c r="AW181" s="14" t="s">
        <v>32</v>
      </c>
      <c r="AX181" s="14" t="s">
        <v>76</v>
      </c>
      <c r="AY181" s="276" t="s">
        <v>156</v>
      </c>
    </row>
    <row r="182" spans="1:51" s="14" customFormat="1" ht="12">
      <c r="A182" s="14"/>
      <c r="B182" s="266"/>
      <c r="C182" s="267"/>
      <c r="D182" s="257" t="s">
        <v>225</v>
      </c>
      <c r="E182" s="268" t="s">
        <v>1</v>
      </c>
      <c r="F182" s="269" t="s">
        <v>1533</v>
      </c>
      <c r="G182" s="267"/>
      <c r="H182" s="270">
        <v>1.65</v>
      </c>
      <c r="I182" s="271"/>
      <c r="J182" s="267"/>
      <c r="K182" s="267"/>
      <c r="L182" s="272"/>
      <c r="M182" s="273"/>
      <c r="N182" s="274"/>
      <c r="O182" s="274"/>
      <c r="P182" s="274"/>
      <c r="Q182" s="274"/>
      <c r="R182" s="274"/>
      <c r="S182" s="274"/>
      <c r="T182" s="275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76" t="s">
        <v>225</v>
      </c>
      <c r="AU182" s="276" t="s">
        <v>85</v>
      </c>
      <c r="AV182" s="14" t="s">
        <v>85</v>
      </c>
      <c r="AW182" s="14" t="s">
        <v>32</v>
      </c>
      <c r="AX182" s="14" t="s">
        <v>76</v>
      </c>
      <c r="AY182" s="276" t="s">
        <v>156</v>
      </c>
    </row>
    <row r="183" spans="1:51" s="15" customFormat="1" ht="12">
      <c r="A183" s="15"/>
      <c r="B183" s="277"/>
      <c r="C183" s="278"/>
      <c r="D183" s="257" t="s">
        <v>225</v>
      </c>
      <c r="E183" s="279" t="s">
        <v>1</v>
      </c>
      <c r="F183" s="280" t="s">
        <v>228</v>
      </c>
      <c r="G183" s="278"/>
      <c r="H183" s="281">
        <v>3.12</v>
      </c>
      <c r="I183" s="282"/>
      <c r="J183" s="278"/>
      <c r="K183" s="278"/>
      <c r="L183" s="283"/>
      <c r="M183" s="284"/>
      <c r="N183" s="285"/>
      <c r="O183" s="285"/>
      <c r="P183" s="285"/>
      <c r="Q183" s="285"/>
      <c r="R183" s="285"/>
      <c r="S183" s="285"/>
      <c r="T183" s="286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87" t="s">
        <v>225</v>
      </c>
      <c r="AU183" s="287" t="s">
        <v>85</v>
      </c>
      <c r="AV183" s="15" t="s">
        <v>173</v>
      </c>
      <c r="AW183" s="15" t="s">
        <v>32</v>
      </c>
      <c r="AX183" s="15" t="s">
        <v>83</v>
      </c>
      <c r="AY183" s="287" t="s">
        <v>156</v>
      </c>
    </row>
    <row r="184" spans="1:65" s="2" customFormat="1" ht="24.15" customHeight="1">
      <c r="A184" s="39"/>
      <c r="B184" s="40"/>
      <c r="C184" s="227" t="s">
        <v>274</v>
      </c>
      <c r="D184" s="227" t="s">
        <v>159</v>
      </c>
      <c r="E184" s="228" t="s">
        <v>1534</v>
      </c>
      <c r="F184" s="229" t="s">
        <v>1535</v>
      </c>
      <c r="G184" s="230" t="s">
        <v>237</v>
      </c>
      <c r="H184" s="231">
        <v>3.12</v>
      </c>
      <c r="I184" s="232"/>
      <c r="J184" s="233">
        <f>ROUND(I184*H184,2)</f>
        <v>0</v>
      </c>
      <c r="K184" s="229" t="s">
        <v>218</v>
      </c>
      <c r="L184" s="45"/>
      <c r="M184" s="234" t="s">
        <v>1</v>
      </c>
      <c r="N184" s="235" t="s">
        <v>41</v>
      </c>
      <c r="O184" s="92"/>
      <c r="P184" s="236">
        <f>O184*H184</f>
        <v>0</v>
      </c>
      <c r="Q184" s="236">
        <v>0</v>
      </c>
      <c r="R184" s="236">
        <f>Q184*H184</f>
        <v>0</v>
      </c>
      <c r="S184" s="236">
        <v>0</v>
      </c>
      <c r="T184" s="237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8" t="s">
        <v>173</v>
      </c>
      <c r="AT184" s="238" t="s">
        <v>159</v>
      </c>
      <c r="AU184" s="238" t="s">
        <v>85</v>
      </c>
      <c r="AY184" s="18" t="s">
        <v>156</v>
      </c>
      <c r="BE184" s="239">
        <f>IF(N184="základní",J184,0)</f>
        <v>0</v>
      </c>
      <c r="BF184" s="239">
        <f>IF(N184="snížená",J184,0)</f>
        <v>0</v>
      </c>
      <c r="BG184" s="239">
        <f>IF(N184="zákl. přenesená",J184,0)</f>
        <v>0</v>
      </c>
      <c r="BH184" s="239">
        <f>IF(N184="sníž. přenesená",J184,0)</f>
        <v>0</v>
      </c>
      <c r="BI184" s="239">
        <f>IF(N184="nulová",J184,0)</f>
        <v>0</v>
      </c>
      <c r="BJ184" s="18" t="s">
        <v>83</v>
      </c>
      <c r="BK184" s="239">
        <f>ROUND(I184*H184,2)</f>
        <v>0</v>
      </c>
      <c r="BL184" s="18" t="s">
        <v>173</v>
      </c>
      <c r="BM184" s="238" t="s">
        <v>1536</v>
      </c>
    </row>
    <row r="185" spans="1:65" s="2" customFormat="1" ht="24.15" customHeight="1">
      <c r="A185" s="39"/>
      <c r="B185" s="40"/>
      <c r="C185" s="227" t="s">
        <v>306</v>
      </c>
      <c r="D185" s="227" t="s">
        <v>159</v>
      </c>
      <c r="E185" s="228" t="s">
        <v>1537</v>
      </c>
      <c r="F185" s="229" t="s">
        <v>1538</v>
      </c>
      <c r="G185" s="230" t="s">
        <v>342</v>
      </c>
      <c r="H185" s="231">
        <v>3</v>
      </c>
      <c r="I185" s="232"/>
      <c r="J185" s="233">
        <f>ROUND(I185*H185,2)</f>
        <v>0</v>
      </c>
      <c r="K185" s="229" t="s">
        <v>218</v>
      </c>
      <c r="L185" s="45"/>
      <c r="M185" s="234" t="s">
        <v>1</v>
      </c>
      <c r="N185" s="235" t="s">
        <v>41</v>
      </c>
      <c r="O185" s="92"/>
      <c r="P185" s="236">
        <f>O185*H185</f>
        <v>0</v>
      </c>
      <c r="Q185" s="236">
        <v>0.1</v>
      </c>
      <c r="R185" s="236">
        <f>Q185*H185</f>
        <v>0.30000000000000004</v>
      </c>
      <c r="S185" s="236">
        <v>0</v>
      </c>
      <c r="T185" s="237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8" t="s">
        <v>173</v>
      </c>
      <c r="AT185" s="238" t="s">
        <v>159</v>
      </c>
      <c r="AU185" s="238" t="s">
        <v>85</v>
      </c>
      <c r="AY185" s="18" t="s">
        <v>156</v>
      </c>
      <c r="BE185" s="239">
        <f>IF(N185="základní",J185,0)</f>
        <v>0</v>
      </c>
      <c r="BF185" s="239">
        <f>IF(N185="snížená",J185,0)</f>
        <v>0</v>
      </c>
      <c r="BG185" s="239">
        <f>IF(N185="zákl. přenesená",J185,0)</f>
        <v>0</v>
      </c>
      <c r="BH185" s="239">
        <f>IF(N185="sníž. přenesená",J185,0)</f>
        <v>0</v>
      </c>
      <c r="BI185" s="239">
        <f>IF(N185="nulová",J185,0)</f>
        <v>0</v>
      </c>
      <c r="BJ185" s="18" t="s">
        <v>83</v>
      </c>
      <c r="BK185" s="239">
        <f>ROUND(I185*H185,2)</f>
        <v>0</v>
      </c>
      <c r="BL185" s="18" t="s">
        <v>173</v>
      </c>
      <c r="BM185" s="238" t="s">
        <v>1539</v>
      </c>
    </row>
    <row r="186" spans="1:63" s="12" customFormat="1" ht="22.8" customHeight="1">
      <c r="A186" s="12"/>
      <c r="B186" s="211"/>
      <c r="C186" s="212"/>
      <c r="D186" s="213" t="s">
        <v>75</v>
      </c>
      <c r="E186" s="225" t="s">
        <v>186</v>
      </c>
      <c r="F186" s="225" t="s">
        <v>234</v>
      </c>
      <c r="G186" s="212"/>
      <c r="H186" s="212"/>
      <c r="I186" s="215"/>
      <c r="J186" s="226">
        <f>BK186</f>
        <v>0</v>
      </c>
      <c r="K186" s="212"/>
      <c r="L186" s="217"/>
      <c r="M186" s="218"/>
      <c r="N186" s="219"/>
      <c r="O186" s="219"/>
      <c r="P186" s="220">
        <f>P187</f>
        <v>0</v>
      </c>
      <c r="Q186" s="219"/>
      <c r="R186" s="220">
        <f>R187</f>
        <v>27.79460448</v>
      </c>
      <c r="S186" s="219"/>
      <c r="T186" s="221">
        <f>T187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22" t="s">
        <v>83</v>
      </c>
      <c r="AT186" s="223" t="s">
        <v>75</v>
      </c>
      <c r="AU186" s="223" t="s">
        <v>83</v>
      </c>
      <c r="AY186" s="222" t="s">
        <v>156</v>
      </c>
      <c r="BK186" s="224">
        <f>BK187</f>
        <v>0</v>
      </c>
    </row>
    <row r="187" spans="1:63" s="12" customFormat="1" ht="20.85" customHeight="1">
      <c r="A187" s="12"/>
      <c r="B187" s="211"/>
      <c r="C187" s="212"/>
      <c r="D187" s="213" t="s">
        <v>75</v>
      </c>
      <c r="E187" s="225" t="s">
        <v>1128</v>
      </c>
      <c r="F187" s="225" t="s">
        <v>1540</v>
      </c>
      <c r="G187" s="212"/>
      <c r="H187" s="212"/>
      <c r="I187" s="215"/>
      <c r="J187" s="226">
        <f>BK187</f>
        <v>0</v>
      </c>
      <c r="K187" s="212"/>
      <c r="L187" s="217"/>
      <c r="M187" s="218"/>
      <c r="N187" s="219"/>
      <c r="O187" s="219"/>
      <c r="P187" s="220">
        <f>SUM(P188:P427)</f>
        <v>0</v>
      </c>
      <c r="Q187" s="219"/>
      <c r="R187" s="220">
        <f>SUM(R188:R427)</f>
        <v>27.79460448</v>
      </c>
      <c r="S187" s="219"/>
      <c r="T187" s="221">
        <f>SUM(T188:T427)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22" t="s">
        <v>83</v>
      </c>
      <c r="AT187" s="223" t="s">
        <v>75</v>
      </c>
      <c r="AU187" s="223" t="s">
        <v>85</v>
      </c>
      <c r="AY187" s="222" t="s">
        <v>156</v>
      </c>
      <c r="BK187" s="224">
        <f>SUM(BK188:BK427)</f>
        <v>0</v>
      </c>
    </row>
    <row r="188" spans="1:65" s="2" customFormat="1" ht="16.5" customHeight="1">
      <c r="A188" s="39"/>
      <c r="B188" s="40"/>
      <c r="C188" s="227" t="s">
        <v>323</v>
      </c>
      <c r="D188" s="227" t="s">
        <v>159</v>
      </c>
      <c r="E188" s="228" t="s">
        <v>1541</v>
      </c>
      <c r="F188" s="229" t="s">
        <v>1542</v>
      </c>
      <c r="G188" s="230" t="s">
        <v>217</v>
      </c>
      <c r="H188" s="231">
        <v>4</v>
      </c>
      <c r="I188" s="232"/>
      <c r="J188" s="233">
        <f>ROUND(I188*H188,2)</f>
        <v>0</v>
      </c>
      <c r="K188" s="229" t="s">
        <v>1</v>
      </c>
      <c r="L188" s="45"/>
      <c r="M188" s="234" t="s">
        <v>1</v>
      </c>
      <c r="N188" s="235" t="s">
        <v>41</v>
      </c>
      <c r="O188" s="92"/>
      <c r="P188" s="236">
        <f>O188*H188</f>
        <v>0</v>
      </c>
      <c r="Q188" s="236">
        <v>0</v>
      </c>
      <c r="R188" s="236">
        <f>Q188*H188</f>
        <v>0</v>
      </c>
      <c r="S188" s="236">
        <v>0</v>
      </c>
      <c r="T188" s="237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8" t="s">
        <v>173</v>
      </c>
      <c r="AT188" s="238" t="s">
        <v>159</v>
      </c>
      <c r="AU188" s="238" t="s">
        <v>169</v>
      </c>
      <c r="AY188" s="18" t="s">
        <v>156</v>
      </c>
      <c r="BE188" s="239">
        <f>IF(N188="základní",J188,0)</f>
        <v>0</v>
      </c>
      <c r="BF188" s="239">
        <f>IF(N188="snížená",J188,0)</f>
        <v>0</v>
      </c>
      <c r="BG188" s="239">
        <f>IF(N188="zákl. přenesená",J188,0)</f>
        <v>0</v>
      </c>
      <c r="BH188" s="239">
        <f>IF(N188="sníž. přenesená",J188,0)</f>
        <v>0</v>
      </c>
      <c r="BI188" s="239">
        <f>IF(N188="nulová",J188,0)</f>
        <v>0</v>
      </c>
      <c r="BJ188" s="18" t="s">
        <v>83</v>
      </c>
      <c r="BK188" s="239">
        <f>ROUND(I188*H188,2)</f>
        <v>0</v>
      </c>
      <c r="BL188" s="18" t="s">
        <v>173</v>
      </c>
      <c r="BM188" s="238" t="s">
        <v>1543</v>
      </c>
    </row>
    <row r="189" spans="1:65" s="2" customFormat="1" ht="16.5" customHeight="1">
      <c r="A189" s="39"/>
      <c r="B189" s="40"/>
      <c r="C189" s="227" t="s">
        <v>328</v>
      </c>
      <c r="D189" s="227" t="s">
        <v>159</v>
      </c>
      <c r="E189" s="228" t="s">
        <v>1544</v>
      </c>
      <c r="F189" s="229" t="s">
        <v>1545</v>
      </c>
      <c r="G189" s="230" t="s">
        <v>217</v>
      </c>
      <c r="H189" s="231">
        <v>4</v>
      </c>
      <c r="I189" s="232"/>
      <c r="J189" s="233">
        <f>ROUND(I189*H189,2)</f>
        <v>0</v>
      </c>
      <c r="K189" s="229" t="s">
        <v>1</v>
      </c>
      <c r="L189" s="45"/>
      <c r="M189" s="234" t="s">
        <v>1</v>
      </c>
      <c r="N189" s="235" t="s">
        <v>41</v>
      </c>
      <c r="O189" s="92"/>
      <c r="P189" s="236">
        <f>O189*H189</f>
        <v>0</v>
      </c>
      <c r="Q189" s="236">
        <v>0</v>
      </c>
      <c r="R189" s="236">
        <f>Q189*H189</f>
        <v>0</v>
      </c>
      <c r="S189" s="236">
        <v>0</v>
      </c>
      <c r="T189" s="237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8" t="s">
        <v>173</v>
      </c>
      <c r="AT189" s="238" t="s">
        <v>159</v>
      </c>
      <c r="AU189" s="238" t="s">
        <v>169</v>
      </c>
      <c r="AY189" s="18" t="s">
        <v>156</v>
      </c>
      <c r="BE189" s="239">
        <f>IF(N189="základní",J189,0)</f>
        <v>0</v>
      </c>
      <c r="BF189" s="239">
        <f>IF(N189="snížená",J189,0)</f>
        <v>0</v>
      </c>
      <c r="BG189" s="239">
        <f>IF(N189="zákl. přenesená",J189,0)</f>
        <v>0</v>
      </c>
      <c r="BH189" s="239">
        <f>IF(N189="sníž. přenesená",J189,0)</f>
        <v>0</v>
      </c>
      <c r="BI189" s="239">
        <f>IF(N189="nulová",J189,0)</f>
        <v>0</v>
      </c>
      <c r="BJ189" s="18" t="s">
        <v>83</v>
      </c>
      <c r="BK189" s="239">
        <f>ROUND(I189*H189,2)</f>
        <v>0</v>
      </c>
      <c r="BL189" s="18" t="s">
        <v>173</v>
      </c>
      <c r="BM189" s="238" t="s">
        <v>1546</v>
      </c>
    </row>
    <row r="190" spans="1:65" s="2" customFormat="1" ht="24.15" customHeight="1">
      <c r="A190" s="39"/>
      <c r="B190" s="40"/>
      <c r="C190" s="227" t="s">
        <v>8</v>
      </c>
      <c r="D190" s="227" t="s">
        <v>159</v>
      </c>
      <c r="E190" s="228" t="s">
        <v>1547</v>
      </c>
      <c r="F190" s="229" t="s">
        <v>1548</v>
      </c>
      <c r="G190" s="230" t="s">
        <v>237</v>
      </c>
      <c r="H190" s="231">
        <v>654</v>
      </c>
      <c r="I190" s="232"/>
      <c r="J190" s="233">
        <f>ROUND(I190*H190,2)</f>
        <v>0</v>
      </c>
      <c r="K190" s="229" t="s">
        <v>218</v>
      </c>
      <c r="L190" s="45"/>
      <c r="M190" s="234" t="s">
        <v>1</v>
      </c>
      <c r="N190" s="235" t="s">
        <v>41</v>
      </c>
      <c r="O190" s="92"/>
      <c r="P190" s="236">
        <f>O190*H190</f>
        <v>0</v>
      </c>
      <c r="Q190" s="236">
        <v>0.00026</v>
      </c>
      <c r="R190" s="236">
        <f>Q190*H190</f>
        <v>0.17004</v>
      </c>
      <c r="S190" s="236">
        <v>0</v>
      </c>
      <c r="T190" s="237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8" t="s">
        <v>173</v>
      </c>
      <c r="AT190" s="238" t="s">
        <v>159</v>
      </c>
      <c r="AU190" s="238" t="s">
        <v>169</v>
      </c>
      <c r="AY190" s="18" t="s">
        <v>156</v>
      </c>
      <c r="BE190" s="239">
        <f>IF(N190="základní",J190,0)</f>
        <v>0</v>
      </c>
      <c r="BF190" s="239">
        <f>IF(N190="snížená",J190,0)</f>
        <v>0</v>
      </c>
      <c r="BG190" s="239">
        <f>IF(N190="zákl. přenesená",J190,0)</f>
        <v>0</v>
      </c>
      <c r="BH190" s="239">
        <f>IF(N190="sníž. přenesená",J190,0)</f>
        <v>0</v>
      </c>
      <c r="BI190" s="239">
        <f>IF(N190="nulová",J190,0)</f>
        <v>0</v>
      </c>
      <c r="BJ190" s="18" t="s">
        <v>83</v>
      </c>
      <c r="BK190" s="239">
        <f>ROUND(I190*H190,2)</f>
        <v>0</v>
      </c>
      <c r="BL190" s="18" t="s">
        <v>173</v>
      </c>
      <c r="BM190" s="238" t="s">
        <v>1549</v>
      </c>
    </row>
    <row r="191" spans="1:51" s="13" customFormat="1" ht="12">
      <c r="A191" s="13"/>
      <c r="B191" s="255"/>
      <c r="C191" s="256"/>
      <c r="D191" s="257" t="s">
        <v>225</v>
      </c>
      <c r="E191" s="258" t="s">
        <v>1</v>
      </c>
      <c r="F191" s="259" t="s">
        <v>1550</v>
      </c>
      <c r="G191" s="256"/>
      <c r="H191" s="258" t="s">
        <v>1</v>
      </c>
      <c r="I191" s="260"/>
      <c r="J191" s="256"/>
      <c r="K191" s="256"/>
      <c r="L191" s="261"/>
      <c r="M191" s="262"/>
      <c r="N191" s="263"/>
      <c r="O191" s="263"/>
      <c r="P191" s="263"/>
      <c r="Q191" s="263"/>
      <c r="R191" s="263"/>
      <c r="S191" s="263"/>
      <c r="T191" s="264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5" t="s">
        <v>225</v>
      </c>
      <c r="AU191" s="265" t="s">
        <v>169</v>
      </c>
      <c r="AV191" s="13" t="s">
        <v>83</v>
      </c>
      <c r="AW191" s="13" t="s">
        <v>32</v>
      </c>
      <c r="AX191" s="13" t="s">
        <v>76</v>
      </c>
      <c r="AY191" s="265" t="s">
        <v>156</v>
      </c>
    </row>
    <row r="192" spans="1:51" s="14" customFormat="1" ht="12">
      <c r="A192" s="14"/>
      <c r="B192" s="266"/>
      <c r="C192" s="267"/>
      <c r="D192" s="257" t="s">
        <v>225</v>
      </c>
      <c r="E192" s="268" t="s">
        <v>1</v>
      </c>
      <c r="F192" s="269" t="s">
        <v>500</v>
      </c>
      <c r="G192" s="267"/>
      <c r="H192" s="270">
        <v>37</v>
      </c>
      <c r="I192" s="271"/>
      <c r="J192" s="267"/>
      <c r="K192" s="267"/>
      <c r="L192" s="272"/>
      <c r="M192" s="273"/>
      <c r="N192" s="274"/>
      <c r="O192" s="274"/>
      <c r="P192" s="274"/>
      <c r="Q192" s="274"/>
      <c r="R192" s="274"/>
      <c r="S192" s="274"/>
      <c r="T192" s="275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76" t="s">
        <v>225</v>
      </c>
      <c r="AU192" s="276" t="s">
        <v>169</v>
      </c>
      <c r="AV192" s="14" t="s">
        <v>85</v>
      </c>
      <c r="AW192" s="14" t="s">
        <v>32</v>
      </c>
      <c r="AX192" s="14" t="s">
        <v>76</v>
      </c>
      <c r="AY192" s="276" t="s">
        <v>156</v>
      </c>
    </row>
    <row r="193" spans="1:51" s="13" customFormat="1" ht="12">
      <c r="A193" s="13"/>
      <c r="B193" s="255"/>
      <c r="C193" s="256"/>
      <c r="D193" s="257" t="s">
        <v>225</v>
      </c>
      <c r="E193" s="258" t="s">
        <v>1</v>
      </c>
      <c r="F193" s="259" t="s">
        <v>1551</v>
      </c>
      <c r="G193" s="256"/>
      <c r="H193" s="258" t="s">
        <v>1</v>
      </c>
      <c r="I193" s="260"/>
      <c r="J193" s="256"/>
      <c r="K193" s="256"/>
      <c r="L193" s="261"/>
      <c r="M193" s="262"/>
      <c r="N193" s="263"/>
      <c r="O193" s="263"/>
      <c r="P193" s="263"/>
      <c r="Q193" s="263"/>
      <c r="R193" s="263"/>
      <c r="S193" s="263"/>
      <c r="T193" s="264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65" t="s">
        <v>225</v>
      </c>
      <c r="AU193" s="265" t="s">
        <v>169</v>
      </c>
      <c r="AV193" s="13" t="s">
        <v>83</v>
      </c>
      <c r="AW193" s="13" t="s">
        <v>32</v>
      </c>
      <c r="AX193" s="13" t="s">
        <v>76</v>
      </c>
      <c r="AY193" s="265" t="s">
        <v>156</v>
      </c>
    </row>
    <row r="194" spans="1:51" s="14" customFormat="1" ht="12">
      <c r="A194" s="14"/>
      <c r="B194" s="266"/>
      <c r="C194" s="267"/>
      <c r="D194" s="257" t="s">
        <v>225</v>
      </c>
      <c r="E194" s="268" t="s">
        <v>1</v>
      </c>
      <c r="F194" s="269" t="s">
        <v>274</v>
      </c>
      <c r="G194" s="267"/>
      <c r="H194" s="270">
        <v>11</v>
      </c>
      <c r="I194" s="271"/>
      <c r="J194" s="267"/>
      <c r="K194" s="267"/>
      <c r="L194" s="272"/>
      <c r="M194" s="273"/>
      <c r="N194" s="274"/>
      <c r="O194" s="274"/>
      <c r="P194" s="274"/>
      <c r="Q194" s="274"/>
      <c r="R194" s="274"/>
      <c r="S194" s="274"/>
      <c r="T194" s="275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76" t="s">
        <v>225</v>
      </c>
      <c r="AU194" s="276" t="s">
        <v>169</v>
      </c>
      <c r="AV194" s="14" t="s">
        <v>85</v>
      </c>
      <c r="AW194" s="14" t="s">
        <v>32</v>
      </c>
      <c r="AX194" s="14" t="s">
        <v>76</v>
      </c>
      <c r="AY194" s="276" t="s">
        <v>156</v>
      </c>
    </row>
    <row r="195" spans="1:51" s="13" customFormat="1" ht="12">
      <c r="A195" s="13"/>
      <c r="B195" s="255"/>
      <c r="C195" s="256"/>
      <c r="D195" s="257" t="s">
        <v>225</v>
      </c>
      <c r="E195" s="258" t="s">
        <v>1</v>
      </c>
      <c r="F195" s="259" t="s">
        <v>1552</v>
      </c>
      <c r="G195" s="256"/>
      <c r="H195" s="258" t="s">
        <v>1</v>
      </c>
      <c r="I195" s="260"/>
      <c r="J195" s="256"/>
      <c r="K195" s="256"/>
      <c r="L195" s="261"/>
      <c r="M195" s="262"/>
      <c r="N195" s="263"/>
      <c r="O195" s="263"/>
      <c r="P195" s="263"/>
      <c r="Q195" s="263"/>
      <c r="R195" s="263"/>
      <c r="S195" s="263"/>
      <c r="T195" s="264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5" t="s">
        <v>225</v>
      </c>
      <c r="AU195" s="265" t="s">
        <v>169</v>
      </c>
      <c r="AV195" s="13" t="s">
        <v>83</v>
      </c>
      <c r="AW195" s="13" t="s">
        <v>32</v>
      </c>
      <c r="AX195" s="13" t="s">
        <v>76</v>
      </c>
      <c r="AY195" s="265" t="s">
        <v>156</v>
      </c>
    </row>
    <row r="196" spans="1:51" s="14" customFormat="1" ht="12">
      <c r="A196" s="14"/>
      <c r="B196" s="266"/>
      <c r="C196" s="267"/>
      <c r="D196" s="257" t="s">
        <v>225</v>
      </c>
      <c r="E196" s="268" t="s">
        <v>1</v>
      </c>
      <c r="F196" s="269" t="s">
        <v>274</v>
      </c>
      <c r="G196" s="267"/>
      <c r="H196" s="270">
        <v>11</v>
      </c>
      <c r="I196" s="271"/>
      <c r="J196" s="267"/>
      <c r="K196" s="267"/>
      <c r="L196" s="272"/>
      <c r="M196" s="273"/>
      <c r="N196" s="274"/>
      <c r="O196" s="274"/>
      <c r="P196" s="274"/>
      <c r="Q196" s="274"/>
      <c r="R196" s="274"/>
      <c r="S196" s="274"/>
      <c r="T196" s="275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76" t="s">
        <v>225</v>
      </c>
      <c r="AU196" s="276" t="s">
        <v>169</v>
      </c>
      <c r="AV196" s="14" t="s">
        <v>85</v>
      </c>
      <c r="AW196" s="14" t="s">
        <v>32</v>
      </c>
      <c r="AX196" s="14" t="s">
        <v>76</v>
      </c>
      <c r="AY196" s="276" t="s">
        <v>156</v>
      </c>
    </row>
    <row r="197" spans="1:51" s="13" customFormat="1" ht="12">
      <c r="A197" s="13"/>
      <c r="B197" s="255"/>
      <c r="C197" s="256"/>
      <c r="D197" s="257" t="s">
        <v>225</v>
      </c>
      <c r="E197" s="258" t="s">
        <v>1</v>
      </c>
      <c r="F197" s="259" t="s">
        <v>1553</v>
      </c>
      <c r="G197" s="256"/>
      <c r="H197" s="258" t="s">
        <v>1</v>
      </c>
      <c r="I197" s="260"/>
      <c r="J197" s="256"/>
      <c r="K197" s="256"/>
      <c r="L197" s="261"/>
      <c r="M197" s="262"/>
      <c r="N197" s="263"/>
      <c r="O197" s="263"/>
      <c r="P197" s="263"/>
      <c r="Q197" s="263"/>
      <c r="R197" s="263"/>
      <c r="S197" s="263"/>
      <c r="T197" s="264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65" t="s">
        <v>225</v>
      </c>
      <c r="AU197" s="265" t="s">
        <v>169</v>
      </c>
      <c r="AV197" s="13" t="s">
        <v>83</v>
      </c>
      <c r="AW197" s="13" t="s">
        <v>32</v>
      </c>
      <c r="AX197" s="13" t="s">
        <v>76</v>
      </c>
      <c r="AY197" s="265" t="s">
        <v>156</v>
      </c>
    </row>
    <row r="198" spans="1:51" s="14" customFormat="1" ht="12">
      <c r="A198" s="14"/>
      <c r="B198" s="266"/>
      <c r="C198" s="267"/>
      <c r="D198" s="257" t="s">
        <v>225</v>
      </c>
      <c r="E198" s="268" t="s">
        <v>1</v>
      </c>
      <c r="F198" s="269" t="s">
        <v>1554</v>
      </c>
      <c r="G198" s="267"/>
      <c r="H198" s="270">
        <v>18</v>
      </c>
      <c r="I198" s="271"/>
      <c r="J198" s="267"/>
      <c r="K198" s="267"/>
      <c r="L198" s="272"/>
      <c r="M198" s="273"/>
      <c r="N198" s="274"/>
      <c r="O198" s="274"/>
      <c r="P198" s="274"/>
      <c r="Q198" s="274"/>
      <c r="R198" s="274"/>
      <c r="S198" s="274"/>
      <c r="T198" s="275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76" t="s">
        <v>225</v>
      </c>
      <c r="AU198" s="276" t="s">
        <v>169</v>
      </c>
      <c r="AV198" s="14" t="s">
        <v>85</v>
      </c>
      <c r="AW198" s="14" t="s">
        <v>32</v>
      </c>
      <c r="AX198" s="14" t="s">
        <v>76</v>
      </c>
      <c r="AY198" s="276" t="s">
        <v>156</v>
      </c>
    </row>
    <row r="199" spans="1:51" s="13" customFormat="1" ht="12">
      <c r="A199" s="13"/>
      <c r="B199" s="255"/>
      <c r="C199" s="256"/>
      <c r="D199" s="257" t="s">
        <v>225</v>
      </c>
      <c r="E199" s="258" t="s">
        <v>1</v>
      </c>
      <c r="F199" s="259" t="s">
        <v>1555</v>
      </c>
      <c r="G199" s="256"/>
      <c r="H199" s="258" t="s">
        <v>1</v>
      </c>
      <c r="I199" s="260"/>
      <c r="J199" s="256"/>
      <c r="K199" s="256"/>
      <c r="L199" s="261"/>
      <c r="M199" s="262"/>
      <c r="N199" s="263"/>
      <c r="O199" s="263"/>
      <c r="P199" s="263"/>
      <c r="Q199" s="263"/>
      <c r="R199" s="263"/>
      <c r="S199" s="263"/>
      <c r="T199" s="264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65" t="s">
        <v>225</v>
      </c>
      <c r="AU199" s="265" t="s">
        <v>169</v>
      </c>
      <c r="AV199" s="13" t="s">
        <v>83</v>
      </c>
      <c r="AW199" s="13" t="s">
        <v>32</v>
      </c>
      <c r="AX199" s="13" t="s">
        <v>76</v>
      </c>
      <c r="AY199" s="265" t="s">
        <v>156</v>
      </c>
    </row>
    <row r="200" spans="1:51" s="14" customFormat="1" ht="12">
      <c r="A200" s="14"/>
      <c r="B200" s="266"/>
      <c r="C200" s="267"/>
      <c r="D200" s="257" t="s">
        <v>225</v>
      </c>
      <c r="E200" s="268" t="s">
        <v>1</v>
      </c>
      <c r="F200" s="269" t="s">
        <v>1556</v>
      </c>
      <c r="G200" s="267"/>
      <c r="H200" s="270">
        <v>12</v>
      </c>
      <c r="I200" s="271"/>
      <c r="J200" s="267"/>
      <c r="K200" s="267"/>
      <c r="L200" s="272"/>
      <c r="M200" s="273"/>
      <c r="N200" s="274"/>
      <c r="O200" s="274"/>
      <c r="P200" s="274"/>
      <c r="Q200" s="274"/>
      <c r="R200" s="274"/>
      <c r="S200" s="274"/>
      <c r="T200" s="275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76" t="s">
        <v>225</v>
      </c>
      <c r="AU200" s="276" t="s">
        <v>169</v>
      </c>
      <c r="AV200" s="14" t="s">
        <v>85</v>
      </c>
      <c r="AW200" s="14" t="s">
        <v>32</v>
      </c>
      <c r="AX200" s="14" t="s">
        <v>76</v>
      </c>
      <c r="AY200" s="276" t="s">
        <v>156</v>
      </c>
    </row>
    <row r="201" spans="1:51" s="13" customFormat="1" ht="12">
      <c r="A201" s="13"/>
      <c r="B201" s="255"/>
      <c r="C201" s="256"/>
      <c r="D201" s="257" t="s">
        <v>225</v>
      </c>
      <c r="E201" s="258" t="s">
        <v>1</v>
      </c>
      <c r="F201" s="259" t="s">
        <v>780</v>
      </c>
      <c r="G201" s="256"/>
      <c r="H201" s="258" t="s">
        <v>1</v>
      </c>
      <c r="I201" s="260"/>
      <c r="J201" s="256"/>
      <c r="K201" s="256"/>
      <c r="L201" s="261"/>
      <c r="M201" s="262"/>
      <c r="N201" s="263"/>
      <c r="O201" s="263"/>
      <c r="P201" s="263"/>
      <c r="Q201" s="263"/>
      <c r="R201" s="263"/>
      <c r="S201" s="263"/>
      <c r="T201" s="264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65" t="s">
        <v>225</v>
      </c>
      <c r="AU201" s="265" t="s">
        <v>169</v>
      </c>
      <c r="AV201" s="13" t="s">
        <v>83</v>
      </c>
      <c r="AW201" s="13" t="s">
        <v>32</v>
      </c>
      <c r="AX201" s="13" t="s">
        <v>76</v>
      </c>
      <c r="AY201" s="265" t="s">
        <v>156</v>
      </c>
    </row>
    <row r="202" spans="1:51" s="14" customFormat="1" ht="12">
      <c r="A202" s="14"/>
      <c r="B202" s="266"/>
      <c r="C202" s="267"/>
      <c r="D202" s="257" t="s">
        <v>225</v>
      </c>
      <c r="E202" s="268" t="s">
        <v>1</v>
      </c>
      <c r="F202" s="269" t="s">
        <v>781</v>
      </c>
      <c r="G202" s="267"/>
      <c r="H202" s="270">
        <v>75</v>
      </c>
      <c r="I202" s="271"/>
      <c r="J202" s="267"/>
      <c r="K202" s="267"/>
      <c r="L202" s="272"/>
      <c r="M202" s="273"/>
      <c r="N202" s="274"/>
      <c r="O202" s="274"/>
      <c r="P202" s="274"/>
      <c r="Q202" s="274"/>
      <c r="R202" s="274"/>
      <c r="S202" s="274"/>
      <c r="T202" s="275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76" t="s">
        <v>225</v>
      </c>
      <c r="AU202" s="276" t="s">
        <v>169</v>
      </c>
      <c r="AV202" s="14" t="s">
        <v>85</v>
      </c>
      <c r="AW202" s="14" t="s">
        <v>32</v>
      </c>
      <c r="AX202" s="14" t="s">
        <v>76</v>
      </c>
      <c r="AY202" s="276" t="s">
        <v>156</v>
      </c>
    </row>
    <row r="203" spans="1:51" s="13" customFormat="1" ht="12">
      <c r="A203" s="13"/>
      <c r="B203" s="255"/>
      <c r="C203" s="256"/>
      <c r="D203" s="257" t="s">
        <v>225</v>
      </c>
      <c r="E203" s="258" t="s">
        <v>1</v>
      </c>
      <c r="F203" s="259" t="s">
        <v>782</v>
      </c>
      <c r="G203" s="256"/>
      <c r="H203" s="258" t="s">
        <v>1</v>
      </c>
      <c r="I203" s="260"/>
      <c r="J203" s="256"/>
      <c r="K203" s="256"/>
      <c r="L203" s="261"/>
      <c r="M203" s="262"/>
      <c r="N203" s="263"/>
      <c r="O203" s="263"/>
      <c r="P203" s="263"/>
      <c r="Q203" s="263"/>
      <c r="R203" s="263"/>
      <c r="S203" s="263"/>
      <c r="T203" s="264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65" t="s">
        <v>225</v>
      </c>
      <c r="AU203" s="265" t="s">
        <v>169</v>
      </c>
      <c r="AV203" s="13" t="s">
        <v>83</v>
      </c>
      <c r="AW203" s="13" t="s">
        <v>32</v>
      </c>
      <c r="AX203" s="13" t="s">
        <v>76</v>
      </c>
      <c r="AY203" s="265" t="s">
        <v>156</v>
      </c>
    </row>
    <row r="204" spans="1:51" s="14" customFormat="1" ht="12">
      <c r="A204" s="14"/>
      <c r="B204" s="266"/>
      <c r="C204" s="267"/>
      <c r="D204" s="257" t="s">
        <v>225</v>
      </c>
      <c r="E204" s="268" t="s">
        <v>1</v>
      </c>
      <c r="F204" s="269" t="s">
        <v>256</v>
      </c>
      <c r="G204" s="267"/>
      <c r="H204" s="270">
        <v>7</v>
      </c>
      <c r="I204" s="271"/>
      <c r="J204" s="267"/>
      <c r="K204" s="267"/>
      <c r="L204" s="272"/>
      <c r="M204" s="273"/>
      <c r="N204" s="274"/>
      <c r="O204" s="274"/>
      <c r="P204" s="274"/>
      <c r="Q204" s="274"/>
      <c r="R204" s="274"/>
      <c r="S204" s="274"/>
      <c r="T204" s="275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76" t="s">
        <v>225</v>
      </c>
      <c r="AU204" s="276" t="s">
        <v>169</v>
      </c>
      <c r="AV204" s="14" t="s">
        <v>85</v>
      </c>
      <c r="AW204" s="14" t="s">
        <v>32</v>
      </c>
      <c r="AX204" s="14" t="s">
        <v>76</v>
      </c>
      <c r="AY204" s="276" t="s">
        <v>156</v>
      </c>
    </row>
    <row r="205" spans="1:51" s="13" customFormat="1" ht="12">
      <c r="A205" s="13"/>
      <c r="B205" s="255"/>
      <c r="C205" s="256"/>
      <c r="D205" s="257" t="s">
        <v>225</v>
      </c>
      <c r="E205" s="258" t="s">
        <v>1</v>
      </c>
      <c r="F205" s="259" t="s">
        <v>783</v>
      </c>
      <c r="G205" s="256"/>
      <c r="H205" s="258" t="s">
        <v>1</v>
      </c>
      <c r="I205" s="260"/>
      <c r="J205" s="256"/>
      <c r="K205" s="256"/>
      <c r="L205" s="261"/>
      <c r="M205" s="262"/>
      <c r="N205" s="263"/>
      <c r="O205" s="263"/>
      <c r="P205" s="263"/>
      <c r="Q205" s="263"/>
      <c r="R205" s="263"/>
      <c r="S205" s="263"/>
      <c r="T205" s="264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65" t="s">
        <v>225</v>
      </c>
      <c r="AU205" s="265" t="s">
        <v>169</v>
      </c>
      <c r="AV205" s="13" t="s">
        <v>83</v>
      </c>
      <c r="AW205" s="13" t="s">
        <v>32</v>
      </c>
      <c r="AX205" s="13" t="s">
        <v>76</v>
      </c>
      <c r="AY205" s="265" t="s">
        <v>156</v>
      </c>
    </row>
    <row r="206" spans="1:51" s="14" customFormat="1" ht="12">
      <c r="A206" s="14"/>
      <c r="B206" s="266"/>
      <c r="C206" s="267"/>
      <c r="D206" s="257" t="s">
        <v>225</v>
      </c>
      <c r="E206" s="268" t="s">
        <v>1</v>
      </c>
      <c r="F206" s="269" t="s">
        <v>865</v>
      </c>
      <c r="G206" s="267"/>
      <c r="H206" s="270">
        <v>36</v>
      </c>
      <c r="I206" s="271"/>
      <c r="J206" s="267"/>
      <c r="K206" s="267"/>
      <c r="L206" s="272"/>
      <c r="M206" s="273"/>
      <c r="N206" s="274"/>
      <c r="O206" s="274"/>
      <c r="P206" s="274"/>
      <c r="Q206" s="274"/>
      <c r="R206" s="274"/>
      <c r="S206" s="274"/>
      <c r="T206" s="275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76" t="s">
        <v>225</v>
      </c>
      <c r="AU206" s="276" t="s">
        <v>169</v>
      </c>
      <c r="AV206" s="14" t="s">
        <v>85</v>
      </c>
      <c r="AW206" s="14" t="s">
        <v>32</v>
      </c>
      <c r="AX206" s="14" t="s">
        <v>76</v>
      </c>
      <c r="AY206" s="276" t="s">
        <v>156</v>
      </c>
    </row>
    <row r="207" spans="1:51" s="13" customFormat="1" ht="12">
      <c r="A207" s="13"/>
      <c r="B207" s="255"/>
      <c r="C207" s="256"/>
      <c r="D207" s="257" t="s">
        <v>225</v>
      </c>
      <c r="E207" s="258" t="s">
        <v>1</v>
      </c>
      <c r="F207" s="259" t="s">
        <v>778</v>
      </c>
      <c r="G207" s="256"/>
      <c r="H207" s="258" t="s">
        <v>1</v>
      </c>
      <c r="I207" s="260"/>
      <c r="J207" s="256"/>
      <c r="K207" s="256"/>
      <c r="L207" s="261"/>
      <c r="M207" s="262"/>
      <c r="N207" s="263"/>
      <c r="O207" s="263"/>
      <c r="P207" s="263"/>
      <c r="Q207" s="263"/>
      <c r="R207" s="263"/>
      <c r="S207" s="263"/>
      <c r="T207" s="264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5" t="s">
        <v>225</v>
      </c>
      <c r="AU207" s="265" t="s">
        <v>169</v>
      </c>
      <c r="AV207" s="13" t="s">
        <v>83</v>
      </c>
      <c r="AW207" s="13" t="s">
        <v>32</v>
      </c>
      <c r="AX207" s="13" t="s">
        <v>76</v>
      </c>
      <c r="AY207" s="265" t="s">
        <v>156</v>
      </c>
    </row>
    <row r="208" spans="1:51" s="14" customFormat="1" ht="12">
      <c r="A208" s="14"/>
      <c r="B208" s="266"/>
      <c r="C208" s="267"/>
      <c r="D208" s="257" t="s">
        <v>225</v>
      </c>
      <c r="E208" s="268" t="s">
        <v>1</v>
      </c>
      <c r="F208" s="269" t="s">
        <v>779</v>
      </c>
      <c r="G208" s="267"/>
      <c r="H208" s="270">
        <v>425</v>
      </c>
      <c r="I208" s="271"/>
      <c r="J208" s="267"/>
      <c r="K208" s="267"/>
      <c r="L208" s="272"/>
      <c r="M208" s="273"/>
      <c r="N208" s="274"/>
      <c r="O208" s="274"/>
      <c r="P208" s="274"/>
      <c r="Q208" s="274"/>
      <c r="R208" s="274"/>
      <c r="S208" s="274"/>
      <c r="T208" s="275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76" t="s">
        <v>225</v>
      </c>
      <c r="AU208" s="276" t="s">
        <v>169</v>
      </c>
      <c r="AV208" s="14" t="s">
        <v>85</v>
      </c>
      <c r="AW208" s="14" t="s">
        <v>32</v>
      </c>
      <c r="AX208" s="14" t="s">
        <v>76</v>
      </c>
      <c r="AY208" s="276" t="s">
        <v>156</v>
      </c>
    </row>
    <row r="209" spans="1:51" s="13" customFormat="1" ht="12">
      <c r="A209" s="13"/>
      <c r="B209" s="255"/>
      <c r="C209" s="256"/>
      <c r="D209" s="257" t="s">
        <v>225</v>
      </c>
      <c r="E209" s="258" t="s">
        <v>1</v>
      </c>
      <c r="F209" s="259" t="s">
        <v>75</v>
      </c>
      <c r="G209" s="256"/>
      <c r="H209" s="258" t="s">
        <v>1</v>
      </c>
      <c r="I209" s="260"/>
      <c r="J209" s="256"/>
      <c r="K209" s="256"/>
      <c r="L209" s="261"/>
      <c r="M209" s="262"/>
      <c r="N209" s="263"/>
      <c r="O209" s="263"/>
      <c r="P209" s="263"/>
      <c r="Q209" s="263"/>
      <c r="R209" s="263"/>
      <c r="S209" s="263"/>
      <c r="T209" s="264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5" t="s">
        <v>225</v>
      </c>
      <c r="AU209" s="265" t="s">
        <v>169</v>
      </c>
      <c r="AV209" s="13" t="s">
        <v>83</v>
      </c>
      <c r="AW209" s="13" t="s">
        <v>32</v>
      </c>
      <c r="AX209" s="13" t="s">
        <v>76</v>
      </c>
      <c r="AY209" s="265" t="s">
        <v>156</v>
      </c>
    </row>
    <row r="210" spans="1:51" s="14" customFormat="1" ht="12">
      <c r="A210" s="14"/>
      <c r="B210" s="266"/>
      <c r="C210" s="267"/>
      <c r="D210" s="257" t="s">
        <v>225</v>
      </c>
      <c r="E210" s="268" t="s">
        <v>1</v>
      </c>
      <c r="F210" s="269" t="s">
        <v>386</v>
      </c>
      <c r="G210" s="267"/>
      <c r="H210" s="270">
        <v>22</v>
      </c>
      <c r="I210" s="271"/>
      <c r="J210" s="267"/>
      <c r="K210" s="267"/>
      <c r="L210" s="272"/>
      <c r="M210" s="273"/>
      <c r="N210" s="274"/>
      <c r="O210" s="274"/>
      <c r="P210" s="274"/>
      <c r="Q210" s="274"/>
      <c r="R210" s="274"/>
      <c r="S210" s="274"/>
      <c r="T210" s="275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76" t="s">
        <v>225</v>
      </c>
      <c r="AU210" s="276" t="s">
        <v>169</v>
      </c>
      <c r="AV210" s="14" t="s">
        <v>85</v>
      </c>
      <c r="AW210" s="14" t="s">
        <v>32</v>
      </c>
      <c r="AX210" s="14" t="s">
        <v>76</v>
      </c>
      <c r="AY210" s="276" t="s">
        <v>156</v>
      </c>
    </row>
    <row r="211" spans="1:51" s="15" customFormat="1" ht="12">
      <c r="A211" s="15"/>
      <c r="B211" s="277"/>
      <c r="C211" s="278"/>
      <c r="D211" s="257" t="s">
        <v>225</v>
      </c>
      <c r="E211" s="279" t="s">
        <v>1</v>
      </c>
      <c r="F211" s="280" t="s">
        <v>228</v>
      </c>
      <c r="G211" s="278"/>
      <c r="H211" s="281">
        <v>654</v>
      </c>
      <c r="I211" s="282"/>
      <c r="J211" s="278"/>
      <c r="K211" s="278"/>
      <c r="L211" s="283"/>
      <c r="M211" s="284"/>
      <c r="N211" s="285"/>
      <c r="O211" s="285"/>
      <c r="P211" s="285"/>
      <c r="Q211" s="285"/>
      <c r="R211" s="285"/>
      <c r="S211" s="285"/>
      <c r="T211" s="286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87" t="s">
        <v>225</v>
      </c>
      <c r="AU211" s="287" t="s">
        <v>169</v>
      </c>
      <c r="AV211" s="15" t="s">
        <v>173</v>
      </c>
      <c r="AW211" s="15" t="s">
        <v>32</v>
      </c>
      <c r="AX211" s="15" t="s">
        <v>83</v>
      </c>
      <c r="AY211" s="287" t="s">
        <v>156</v>
      </c>
    </row>
    <row r="212" spans="1:65" s="2" customFormat="1" ht="24.15" customHeight="1">
      <c r="A212" s="39"/>
      <c r="B212" s="40"/>
      <c r="C212" s="227" t="s">
        <v>335</v>
      </c>
      <c r="D212" s="227" t="s">
        <v>159</v>
      </c>
      <c r="E212" s="228" t="s">
        <v>1557</v>
      </c>
      <c r="F212" s="229" t="s">
        <v>1558</v>
      </c>
      <c r="G212" s="230" t="s">
        <v>237</v>
      </c>
      <c r="H212" s="231">
        <v>74</v>
      </c>
      <c r="I212" s="232"/>
      <c r="J212" s="233">
        <f>ROUND(I212*H212,2)</f>
        <v>0</v>
      </c>
      <c r="K212" s="229" t="s">
        <v>218</v>
      </c>
      <c r="L212" s="45"/>
      <c r="M212" s="234" t="s">
        <v>1</v>
      </c>
      <c r="N212" s="235" t="s">
        <v>41</v>
      </c>
      <c r="O212" s="92"/>
      <c r="P212" s="236">
        <f>O212*H212</f>
        <v>0</v>
      </c>
      <c r="Q212" s="236">
        <v>0.0273</v>
      </c>
      <c r="R212" s="236">
        <f>Q212*H212</f>
        <v>2.0202</v>
      </c>
      <c r="S212" s="236">
        <v>0</v>
      </c>
      <c r="T212" s="237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8" t="s">
        <v>173</v>
      </c>
      <c r="AT212" s="238" t="s">
        <v>159</v>
      </c>
      <c r="AU212" s="238" t="s">
        <v>169</v>
      </c>
      <c r="AY212" s="18" t="s">
        <v>156</v>
      </c>
      <c r="BE212" s="239">
        <f>IF(N212="základní",J212,0)</f>
        <v>0</v>
      </c>
      <c r="BF212" s="239">
        <f>IF(N212="snížená",J212,0)</f>
        <v>0</v>
      </c>
      <c r="BG212" s="239">
        <f>IF(N212="zákl. přenesená",J212,0)</f>
        <v>0</v>
      </c>
      <c r="BH212" s="239">
        <f>IF(N212="sníž. přenesená",J212,0)</f>
        <v>0</v>
      </c>
      <c r="BI212" s="239">
        <f>IF(N212="nulová",J212,0)</f>
        <v>0</v>
      </c>
      <c r="BJ212" s="18" t="s">
        <v>83</v>
      </c>
      <c r="BK212" s="239">
        <f>ROUND(I212*H212,2)</f>
        <v>0</v>
      </c>
      <c r="BL212" s="18" t="s">
        <v>173</v>
      </c>
      <c r="BM212" s="238" t="s">
        <v>1559</v>
      </c>
    </row>
    <row r="213" spans="1:51" s="13" customFormat="1" ht="12">
      <c r="A213" s="13"/>
      <c r="B213" s="255"/>
      <c r="C213" s="256"/>
      <c r="D213" s="257" t="s">
        <v>225</v>
      </c>
      <c r="E213" s="258" t="s">
        <v>1</v>
      </c>
      <c r="F213" s="259" t="s">
        <v>1550</v>
      </c>
      <c r="G213" s="256"/>
      <c r="H213" s="258" t="s">
        <v>1</v>
      </c>
      <c r="I213" s="260"/>
      <c r="J213" s="256"/>
      <c r="K213" s="256"/>
      <c r="L213" s="261"/>
      <c r="M213" s="262"/>
      <c r="N213" s="263"/>
      <c r="O213" s="263"/>
      <c r="P213" s="263"/>
      <c r="Q213" s="263"/>
      <c r="R213" s="263"/>
      <c r="S213" s="263"/>
      <c r="T213" s="264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65" t="s">
        <v>225</v>
      </c>
      <c r="AU213" s="265" t="s">
        <v>169</v>
      </c>
      <c r="AV213" s="13" t="s">
        <v>83</v>
      </c>
      <c r="AW213" s="13" t="s">
        <v>32</v>
      </c>
      <c r="AX213" s="13" t="s">
        <v>76</v>
      </c>
      <c r="AY213" s="265" t="s">
        <v>156</v>
      </c>
    </row>
    <row r="214" spans="1:51" s="14" customFormat="1" ht="12">
      <c r="A214" s="14"/>
      <c r="B214" s="266"/>
      <c r="C214" s="267"/>
      <c r="D214" s="257" t="s">
        <v>225</v>
      </c>
      <c r="E214" s="268" t="s">
        <v>1</v>
      </c>
      <c r="F214" s="269" t="s">
        <v>500</v>
      </c>
      <c r="G214" s="267"/>
      <c r="H214" s="270">
        <v>37</v>
      </c>
      <c r="I214" s="271"/>
      <c r="J214" s="267"/>
      <c r="K214" s="267"/>
      <c r="L214" s="272"/>
      <c r="M214" s="273"/>
      <c r="N214" s="274"/>
      <c r="O214" s="274"/>
      <c r="P214" s="274"/>
      <c r="Q214" s="274"/>
      <c r="R214" s="274"/>
      <c r="S214" s="274"/>
      <c r="T214" s="275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76" t="s">
        <v>225</v>
      </c>
      <c r="AU214" s="276" t="s">
        <v>169</v>
      </c>
      <c r="AV214" s="14" t="s">
        <v>85</v>
      </c>
      <c r="AW214" s="14" t="s">
        <v>32</v>
      </c>
      <c r="AX214" s="14" t="s">
        <v>76</v>
      </c>
      <c r="AY214" s="276" t="s">
        <v>156</v>
      </c>
    </row>
    <row r="215" spans="1:51" s="13" customFormat="1" ht="12">
      <c r="A215" s="13"/>
      <c r="B215" s="255"/>
      <c r="C215" s="256"/>
      <c r="D215" s="257" t="s">
        <v>225</v>
      </c>
      <c r="E215" s="258" t="s">
        <v>1</v>
      </c>
      <c r="F215" s="259" t="s">
        <v>1551</v>
      </c>
      <c r="G215" s="256"/>
      <c r="H215" s="258" t="s">
        <v>1</v>
      </c>
      <c r="I215" s="260"/>
      <c r="J215" s="256"/>
      <c r="K215" s="256"/>
      <c r="L215" s="261"/>
      <c r="M215" s="262"/>
      <c r="N215" s="263"/>
      <c r="O215" s="263"/>
      <c r="P215" s="263"/>
      <c r="Q215" s="263"/>
      <c r="R215" s="263"/>
      <c r="S215" s="263"/>
      <c r="T215" s="264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65" t="s">
        <v>225</v>
      </c>
      <c r="AU215" s="265" t="s">
        <v>169</v>
      </c>
      <c r="AV215" s="13" t="s">
        <v>83</v>
      </c>
      <c r="AW215" s="13" t="s">
        <v>32</v>
      </c>
      <c r="AX215" s="13" t="s">
        <v>76</v>
      </c>
      <c r="AY215" s="265" t="s">
        <v>156</v>
      </c>
    </row>
    <row r="216" spans="1:51" s="14" customFormat="1" ht="12">
      <c r="A216" s="14"/>
      <c r="B216" s="266"/>
      <c r="C216" s="267"/>
      <c r="D216" s="257" t="s">
        <v>225</v>
      </c>
      <c r="E216" s="268" t="s">
        <v>1</v>
      </c>
      <c r="F216" s="269" t="s">
        <v>274</v>
      </c>
      <c r="G216" s="267"/>
      <c r="H216" s="270">
        <v>11</v>
      </c>
      <c r="I216" s="271"/>
      <c r="J216" s="267"/>
      <c r="K216" s="267"/>
      <c r="L216" s="272"/>
      <c r="M216" s="273"/>
      <c r="N216" s="274"/>
      <c r="O216" s="274"/>
      <c r="P216" s="274"/>
      <c r="Q216" s="274"/>
      <c r="R216" s="274"/>
      <c r="S216" s="274"/>
      <c r="T216" s="275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76" t="s">
        <v>225</v>
      </c>
      <c r="AU216" s="276" t="s">
        <v>169</v>
      </c>
      <c r="AV216" s="14" t="s">
        <v>85</v>
      </c>
      <c r="AW216" s="14" t="s">
        <v>32</v>
      </c>
      <c r="AX216" s="14" t="s">
        <v>76</v>
      </c>
      <c r="AY216" s="276" t="s">
        <v>156</v>
      </c>
    </row>
    <row r="217" spans="1:51" s="13" customFormat="1" ht="12">
      <c r="A217" s="13"/>
      <c r="B217" s="255"/>
      <c r="C217" s="256"/>
      <c r="D217" s="257" t="s">
        <v>225</v>
      </c>
      <c r="E217" s="258" t="s">
        <v>1</v>
      </c>
      <c r="F217" s="259" t="s">
        <v>1552</v>
      </c>
      <c r="G217" s="256"/>
      <c r="H217" s="258" t="s">
        <v>1</v>
      </c>
      <c r="I217" s="260"/>
      <c r="J217" s="256"/>
      <c r="K217" s="256"/>
      <c r="L217" s="261"/>
      <c r="M217" s="262"/>
      <c r="N217" s="263"/>
      <c r="O217" s="263"/>
      <c r="P217" s="263"/>
      <c r="Q217" s="263"/>
      <c r="R217" s="263"/>
      <c r="S217" s="263"/>
      <c r="T217" s="264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5" t="s">
        <v>225</v>
      </c>
      <c r="AU217" s="265" t="s">
        <v>169</v>
      </c>
      <c r="AV217" s="13" t="s">
        <v>83</v>
      </c>
      <c r="AW217" s="13" t="s">
        <v>32</v>
      </c>
      <c r="AX217" s="13" t="s">
        <v>76</v>
      </c>
      <c r="AY217" s="265" t="s">
        <v>156</v>
      </c>
    </row>
    <row r="218" spans="1:51" s="14" customFormat="1" ht="12">
      <c r="A218" s="14"/>
      <c r="B218" s="266"/>
      <c r="C218" s="267"/>
      <c r="D218" s="257" t="s">
        <v>225</v>
      </c>
      <c r="E218" s="268" t="s">
        <v>1</v>
      </c>
      <c r="F218" s="269" t="s">
        <v>274</v>
      </c>
      <c r="G218" s="267"/>
      <c r="H218" s="270">
        <v>11</v>
      </c>
      <c r="I218" s="271"/>
      <c r="J218" s="267"/>
      <c r="K218" s="267"/>
      <c r="L218" s="272"/>
      <c r="M218" s="273"/>
      <c r="N218" s="274"/>
      <c r="O218" s="274"/>
      <c r="P218" s="274"/>
      <c r="Q218" s="274"/>
      <c r="R218" s="274"/>
      <c r="S218" s="274"/>
      <c r="T218" s="275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76" t="s">
        <v>225</v>
      </c>
      <c r="AU218" s="276" t="s">
        <v>169</v>
      </c>
      <c r="AV218" s="14" t="s">
        <v>85</v>
      </c>
      <c r="AW218" s="14" t="s">
        <v>32</v>
      </c>
      <c r="AX218" s="14" t="s">
        <v>76</v>
      </c>
      <c r="AY218" s="276" t="s">
        <v>156</v>
      </c>
    </row>
    <row r="219" spans="1:51" s="13" customFormat="1" ht="12">
      <c r="A219" s="13"/>
      <c r="B219" s="255"/>
      <c r="C219" s="256"/>
      <c r="D219" s="257" t="s">
        <v>225</v>
      </c>
      <c r="E219" s="258" t="s">
        <v>1</v>
      </c>
      <c r="F219" s="259" t="s">
        <v>1553</v>
      </c>
      <c r="G219" s="256"/>
      <c r="H219" s="258" t="s">
        <v>1</v>
      </c>
      <c r="I219" s="260"/>
      <c r="J219" s="256"/>
      <c r="K219" s="256"/>
      <c r="L219" s="261"/>
      <c r="M219" s="262"/>
      <c r="N219" s="263"/>
      <c r="O219" s="263"/>
      <c r="P219" s="263"/>
      <c r="Q219" s="263"/>
      <c r="R219" s="263"/>
      <c r="S219" s="263"/>
      <c r="T219" s="264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65" t="s">
        <v>225</v>
      </c>
      <c r="AU219" s="265" t="s">
        <v>169</v>
      </c>
      <c r="AV219" s="13" t="s">
        <v>83</v>
      </c>
      <c r="AW219" s="13" t="s">
        <v>32</v>
      </c>
      <c r="AX219" s="13" t="s">
        <v>76</v>
      </c>
      <c r="AY219" s="265" t="s">
        <v>156</v>
      </c>
    </row>
    <row r="220" spans="1:51" s="14" customFormat="1" ht="12">
      <c r="A220" s="14"/>
      <c r="B220" s="266"/>
      <c r="C220" s="267"/>
      <c r="D220" s="257" t="s">
        <v>225</v>
      </c>
      <c r="E220" s="268" t="s">
        <v>1</v>
      </c>
      <c r="F220" s="269" t="s">
        <v>247</v>
      </c>
      <c r="G220" s="267"/>
      <c r="H220" s="270">
        <v>9</v>
      </c>
      <c r="I220" s="271"/>
      <c r="J220" s="267"/>
      <c r="K220" s="267"/>
      <c r="L220" s="272"/>
      <c r="M220" s="273"/>
      <c r="N220" s="274"/>
      <c r="O220" s="274"/>
      <c r="P220" s="274"/>
      <c r="Q220" s="274"/>
      <c r="R220" s="274"/>
      <c r="S220" s="274"/>
      <c r="T220" s="275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76" t="s">
        <v>225</v>
      </c>
      <c r="AU220" s="276" t="s">
        <v>169</v>
      </c>
      <c r="AV220" s="14" t="s">
        <v>85</v>
      </c>
      <c r="AW220" s="14" t="s">
        <v>32</v>
      </c>
      <c r="AX220" s="14" t="s">
        <v>76</v>
      </c>
      <c r="AY220" s="276" t="s">
        <v>156</v>
      </c>
    </row>
    <row r="221" spans="1:51" s="13" customFormat="1" ht="12">
      <c r="A221" s="13"/>
      <c r="B221" s="255"/>
      <c r="C221" s="256"/>
      <c r="D221" s="257" t="s">
        <v>225</v>
      </c>
      <c r="E221" s="258" t="s">
        <v>1</v>
      </c>
      <c r="F221" s="259" t="s">
        <v>1555</v>
      </c>
      <c r="G221" s="256"/>
      <c r="H221" s="258" t="s">
        <v>1</v>
      </c>
      <c r="I221" s="260"/>
      <c r="J221" s="256"/>
      <c r="K221" s="256"/>
      <c r="L221" s="261"/>
      <c r="M221" s="262"/>
      <c r="N221" s="263"/>
      <c r="O221" s="263"/>
      <c r="P221" s="263"/>
      <c r="Q221" s="263"/>
      <c r="R221" s="263"/>
      <c r="S221" s="263"/>
      <c r="T221" s="264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5" t="s">
        <v>225</v>
      </c>
      <c r="AU221" s="265" t="s">
        <v>169</v>
      </c>
      <c r="AV221" s="13" t="s">
        <v>83</v>
      </c>
      <c r="AW221" s="13" t="s">
        <v>32</v>
      </c>
      <c r="AX221" s="13" t="s">
        <v>76</v>
      </c>
      <c r="AY221" s="265" t="s">
        <v>156</v>
      </c>
    </row>
    <row r="222" spans="1:51" s="14" customFormat="1" ht="12">
      <c r="A222" s="14"/>
      <c r="B222" s="266"/>
      <c r="C222" s="267"/>
      <c r="D222" s="257" t="s">
        <v>225</v>
      </c>
      <c r="E222" s="268" t="s">
        <v>1</v>
      </c>
      <c r="F222" s="269" t="s">
        <v>186</v>
      </c>
      <c r="G222" s="267"/>
      <c r="H222" s="270">
        <v>6</v>
      </c>
      <c r="I222" s="271"/>
      <c r="J222" s="267"/>
      <c r="K222" s="267"/>
      <c r="L222" s="272"/>
      <c r="M222" s="273"/>
      <c r="N222" s="274"/>
      <c r="O222" s="274"/>
      <c r="P222" s="274"/>
      <c r="Q222" s="274"/>
      <c r="R222" s="274"/>
      <c r="S222" s="274"/>
      <c r="T222" s="275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76" t="s">
        <v>225</v>
      </c>
      <c r="AU222" s="276" t="s">
        <v>169</v>
      </c>
      <c r="AV222" s="14" t="s">
        <v>85</v>
      </c>
      <c r="AW222" s="14" t="s">
        <v>32</v>
      </c>
      <c r="AX222" s="14" t="s">
        <v>76</v>
      </c>
      <c r="AY222" s="276" t="s">
        <v>156</v>
      </c>
    </row>
    <row r="223" spans="1:51" s="15" customFormat="1" ht="12">
      <c r="A223" s="15"/>
      <c r="B223" s="277"/>
      <c r="C223" s="278"/>
      <c r="D223" s="257" t="s">
        <v>225</v>
      </c>
      <c r="E223" s="279" t="s">
        <v>1</v>
      </c>
      <c r="F223" s="280" t="s">
        <v>228</v>
      </c>
      <c r="G223" s="278"/>
      <c r="H223" s="281">
        <v>74</v>
      </c>
      <c r="I223" s="282"/>
      <c r="J223" s="278"/>
      <c r="K223" s="278"/>
      <c r="L223" s="283"/>
      <c r="M223" s="284"/>
      <c r="N223" s="285"/>
      <c r="O223" s="285"/>
      <c r="P223" s="285"/>
      <c r="Q223" s="285"/>
      <c r="R223" s="285"/>
      <c r="S223" s="285"/>
      <c r="T223" s="286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87" t="s">
        <v>225</v>
      </c>
      <c r="AU223" s="287" t="s">
        <v>169</v>
      </c>
      <c r="AV223" s="15" t="s">
        <v>173</v>
      </c>
      <c r="AW223" s="15" t="s">
        <v>32</v>
      </c>
      <c r="AX223" s="15" t="s">
        <v>83</v>
      </c>
      <c r="AY223" s="287" t="s">
        <v>156</v>
      </c>
    </row>
    <row r="224" spans="1:65" s="2" customFormat="1" ht="24.15" customHeight="1">
      <c r="A224" s="39"/>
      <c r="B224" s="40"/>
      <c r="C224" s="227" t="s">
        <v>339</v>
      </c>
      <c r="D224" s="227" t="s">
        <v>159</v>
      </c>
      <c r="E224" s="228" t="s">
        <v>1560</v>
      </c>
      <c r="F224" s="229" t="s">
        <v>1561</v>
      </c>
      <c r="G224" s="230" t="s">
        <v>237</v>
      </c>
      <c r="H224" s="231">
        <v>148</v>
      </c>
      <c r="I224" s="232"/>
      <c r="J224" s="233">
        <f>ROUND(I224*H224,2)</f>
        <v>0</v>
      </c>
      <c r="K224" s="229" t="s">
        <v>218</v>
      </c>
      <c r="L224" s="45"/>
      <c r="M224" s="234" t="s">
        <v>1</v>
      </c>
      <c r="N224" s="235" t="s">
        <v>41</v>
      </c>
      <c r="O224" s="92"/>
      <c r="P224" s="236">
        <f>O224*H224</f>
        <v>0</v>
      </c>
      <c r="Q224" s="236">
        <v>0.0105</v>
      </c>
      <c r="R224" s="236">
        <f>Q224*H224</f>
        <v>1.554</v>
      </c>
      <c r="S224" s="236">
        <v>0</v>
      </c>
      <c r="T224" s="237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38" t="s">
        <v>173</v>
      </c>
      <c r="AT224" s="238" t="s">
        <v>159</v>
      </c>
      <c r="AU224" s="238" t="s">
        <v>169</v>
      </c>
      <c r="AY224" s="18" t="s">
        <v>156</v>
      </c>
      <c r="BE224" s="239">
        <f>IF(N224="základní",J224,0)</f>
        <v>0</v>
      </c>
      <c r="BF224" s="239">
        <f>IF(N224="snížená",J224,0)</f>
        <v>0</v>
      </c>
      <c r="BG224" s="239">
        <f>IF(N224="zákl. přenesená",J224,0)</f>
        <v>0</v>
      </c>
      <c r="BH224" s="239">
        <f>IF(N224="sníž. přenesená",J224,0)</f>
        <v>0</v>
      </c>
      <c r="BI224" s="239">
        <f>IF(N224="nulová",J224,0)</f>
        <v>0</v>
      </c>
      <c r="BJ224" s="18" t="s">
        <v>83</v>
      </c>
      <c r="BK224" s="239">
        <f>ROUND(I224*H224,2)</f>
        <v>0</v>
      </c>
      <c r="BL224" s="18" t="s">
        <v>173</v>
      </c>
      <c r="BM224" s="238" t="s">
        <v>1562</v>
      </c>
    </row>
    <row r="225" spans="1:51" s="14" customFormat="1" ht="12">
      <c r="A225" s="14"/>
      <c r="B225" s="266"/>
      <c r="C225" s="267"/>
      <c r="D225" s="257" t="s">
        <v>225</v>
      </c>
      <c r="E225" s="268" t="s">
        <v>1</v>
      </c>
      <c r="F225" s="269" t="s">
        <v>1563</v>
      </c>
      <c r="G225" s="267"/>
      <c r="H225" s="270">
        <v>148</v>
      </c>
      <c r="I225" s="271"/>
      <c r="J225" s="267"/>
      <c r="K225" s="267"/>
      <c r="L225" s="272"/>
      <c r="M225" s="273"/>
      <c r="N225" s="274"/>
      <c r="O225" s="274"/>
      <c r="P225" s="274"/>
      <c r="Q225" s="274"/>
      <c r="R225" s="274"/>
      <c r="S225" s="274"/>
      <c r="T225" s="275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76" t="s">
        <v>225</v>
      </c>
      <c r="AU225" s="276" t="s">
        <v>169</v>
      </c>
      <c r="AV225" s="14" t="s">
        <v>85</v>
      </c>
      <c r="AW225" s="14" t="s">
        <v>32</v>
      </c>
      <c r="AX225" s="14" t="s">
        <v>76</v>
      </c>
      <c r="AY225" s="276" t="s">
        <v>156</v>
      </c>
    </row>
    <row r="226" spans="1:51" s="15" customFormat="1" ht="12">
      <c r="A226" s="15"/>
      <c r="B226" s="277"/>
      <c r="C226" s="278"/>
      <c r="D226" s="257" t="s">
        <v>225</v>
      </c>
      <c r="E226" s="279" t="s">
        <v>1</v>
      </c>
      <c r="F226" s="280" t="s">
        <v>228</v>
      </c>
      <c r="G226" s="278"/>
      <c r="H226" s="281">
        <v>148</v>
      </c>
      <c r="I226" s="282"/>
      <c r="J226" s="278"/>
      <c r="K226" s="278"/>
      <c r="L226" s="283"/>
      <c r="M226" s="284"/>
      <c r="N226" s="285"/>
      <c r="O226" s="285"/>
      <c r="P226" s="285"/>
      <c r="Q226" s="285"/>
      <c r="R226" s="285"/>
      <c r="S226" s="285"/>
      <c r="T226" s="286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87" t="s">
        <v>225</v>
      </c>
      <c r="AU226" s="287" t="s">
        <v>169</v>
      </c>
      <c r="AV226" s="15" t="s">
        <v>173</v>
      </c>
      <c r="AW226" s="15" t="s">
        <v>32</v>
      </c>
      <c r="AX226" s="15" t="s">
        <v>83</v>
      </c>
      <c r="AY226" s="287" t="s">
        <v>156</v>
      </c>
    </row>
    <row r="227" spans="1:65" s="2" customFormat="1" ht="24.15" customHeight="1">
      <c r="A227" s="39"/>
      <c r="B227" s="40"/>
      <c r="C227" s="227" t="s">
        <v>344</v>
      </c>
      <c r="D227" s="227" t="s">
        <v>159</v>
      </c>
      <c r="E227" s="228" t="s">
        <v>1564</v>
      </c>
      <c r="F227" s="229" t="s">
        <v>1565</v>
      </c>
      <c r="G227" s="230" t="s">
        <v>237</v>
      </c>
      <c r="H227" s="231">
        <v>97</v>
      </c>
      <c r="I227" s="232"/>
      <c r="J227" s="233">
        <f>ROUND(I227*H227,2)</f>
        <v>0</v>
      </c>
      <c r="K227" s="229" t="s">
        <v>218</v>
      </c>
      <c r="L227" s="45"/>
      <c r="M227" s="234" t="s">
        <v>1</v>
      </c>
      <c r="N227" s="235" t="s">
        <v>41</v>
      </c>
      <c r="O227" s="92"/>
      <c r="P227" s="236">
        <f>O227*H227</f>
        <v>0</v>
      </c>
      <c r="Q227" s="236">
        <v>0.00438</v>
      </c>
      <c r="R227" s="236">
        <f>Q227*H227</f>
        <v>0.42486</v>
      </c>
      <c r="S227" s="236">
        <v>0</v>
      </c>
      <c r="T227" s="237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8" t="s">
        <v>173</v>
      </c>
      <c r="AT227" s="238" t="s">
        <v>159</v>
      </c>
      <c r="AU227" s="238" t="s">
        <v>169</v>
      </c>
      <c r="AY227" s="18" t="s">
        <v>156</v>
      </c>
      <c r="BE227" s="239">
        <f>IF(N227="základní",J227,0)</f>
        <v>0</v>
      </c>
      <c r="BF227" s="239">
        <f>IF(N227="snížená",J227,0)</f>
        <v>0</v>
      </c>
      <c r="BG227" s="239">
        <f>IF(N227="zákl. přenesená",J227,0)</f>
        <v>0</v>
      </c>
      <c r="BH227" s="239">
        <f>IF(N227="sníž. přenesená",J227,0)</f>
        <v>0</v>
      </c>
      <c r="BI227" s="239">
        <f>IF(N227="nulová",J227,0)</f>
        <v>0</v>
      </c>
      <c r="BJ227" s="18" t="s">
        <v>83</v>
      </c>
      <c r="BK227" s="239">
        <f>ROUND(I227*H227,2)</f>
        <v>0</v>
      </c>
      <c r="BL227" s="18" t="s">
        <v>173</v>
      </c>
      <c r="BM227" s="238" t="s">
        <v>1566</v>
      </c>
    </row>
    <row r="228" spans="1:51" s="13" customFormat="1" ht="12">
      <c r="A228" s="13"/>
      <c r="B228" s="255"/>
      <c r="C228" s="256"/>
      <c r="D228" s="257" t="s">
        <v>225</v>
      </c>
      <c r="E228" s="258" t="s">
        <v>1</v>
      </c>
      <c r="F228" s="259" t="s">
        <v>1553</v>
      </c>
      <c r="G228" s="256"/>
      <c r="H228" s="258" t="s">
        <v>1</v>
      </c>
      <c r="I228" s="260"/>
      <c r="J228" s="256"/>
      <c r="K228" s="256"/>
      <c r="L228" s="261"/>
      <c r="M228" s="262"/>
      <c r="N228" s="263"/>
      <c r="O228" s="263"/>
      <c r="P228" s="263"/>
      <c r="Q228" s="263"/>
      <c r="R228" s="263"/>
      <c r="S228" s="263"/>
      <c r="T228" s="264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65" t="s">
        <v>225</v>
      </c>
      <c r="AU228" s="265" t="s">
        <v>169</v>
      </c>
      <c r="AV228" s="13" t="s">
        <v>83</v>
      </c>
      <c r="AW228" s="13" t="s">
        <v>32</v>
      </c>
      <c r="AX228" s="13" t="s">
        <v>76</v>
      </c>
      <c r="AY228" s="265" t="s">
        <v>156</v>
      </c>
    </row>
    <row r="229" spans="1:51" s="14" customFormat="1" ht="12">
      <c r="A229" s="14"/>
      <c r="B229" s="266"/>
      <c r="C229" s="267"/>
      <c r="D229" s="257" t="s">
        <v>225</v>
      </c>
      <c r="E229" s="268" t="s">
        <v>1</v>
      </c>
      <c r="F229" s="269" t="s">
        <v>247</v>
      </c>
      <c r="G229" s="267"/>
      <c r="H229" s="270">
        <v>9</v>
      </c>
      <c r="I229" s="271"/>
      <c r="J229" s="267"/>
      <c r="K229" s="267"/>
      <c r="L229" s="272"/>
      <c r="M229" s="273"/>
      <c r="N229" s="274"/>
      <c r="O229" s="274"/>
      <c r="P229" s="274"/>
      <c r="Q229" s="274"/>
      <c r="R229" s="274"/>
      <c r="S229" s="274"/>
      <c r="T229" s="275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76" t="s">
        <v>225</v>
      </c>
      <c r="AU229" s="276" t="s">
        <v>169</v>
      </c>
      <c r="AV229" s="14" t="s">
        <v>85</v>
      </c>
      <c r="AW229" s="14" t="s">
        <v>32</v>
      </c>
      <c r="AX229" s="14" t="s">
        <v>76</v>
      </c>
      <c r="AY229" s="276" t="s">
        <v>156</v>
      </c>
    </row>
    <row r="230" spans="1:51" s="13" customFormat="1" ht="12">
      <c r="A230" s="13"/>
      <c r="B230" s="255"/>
      <c r="C230" s="256"/>
      <c r="D230" s="257" t="s">
        <v>225</v>
      </c>
      <c r="E230" s="258" t="s">
        <v>1</v>
      </c>
      <c r="F230" s="259" t="s">
        <v>1555</v>
      </c>
      <c r="G230" s="256"/>
      <c r="H230" s="258" t="s">
        <v>1</v>
      </c>
      <c r="I230" s="260"/>
      <c r="J230" s="256"/>
      <c r="K230" s="256"/>
      <c r="L230" s="261"/>
      <c r="M230" s="262"/>
      <c r="N230" s="263"/>
      <c r="O230" s="263"/>
      <c r="P230" s="263"/>
      <c r="Q230" s="263"/>
      <c r="R230" s="263"/>
      <c r="S230" s="263"/>
      <c r="T230" s="264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65" t="s">
        <v>225</v>
      </c>
      <c r="AU230" s="265" t="s">
        <v>169</v>
      </c>
      <c r="AV230" s="13" t="s">
        <v>83</v>
      </c>
      <c r="AW230" s="13" t="s">
        <v>32</v>
      </c>
      <c r="AX230" s="13" t="s">
        <v>76</v>
      </c>
      <c r="AY230" s="265" t="s">
        <v>156</v>
      </c>
    </row>
    <row r="231" spans="1:51" s="14" customFormat="1" ht="12">
      <c r="A231" s="14"/>
      <c r="B231" s="266"/>
      <c r="C231" s="267"/>
      <c r="D231" s="257" t="s">
        <v>225</v>
      </c>
      <c r="E231" s="268" t="s">
        <v>1</v>
      </c>
      <c r="F231" s="269" t="s">
        <v>186</v>
      </c>
      <c r="G231" s="267"/>
      <c r="H231" s="270">
        <v>6</v>
      </c>
      <c r="I231" s="271"/>
      <c r="J231" s="267"/>
      <c r="K231" s="267"/>
      <c r="L231" s="272"/>
      <c r="M231" s="273"/>
      <c r="N231" s="274"/>
      <c r="O231" s="274"/>
      <c r="P231" s="274"/>
      <c r="Q231" s="274"/>
      <c r="R231" s="274"/>
      <c r="S231" s="274"/>
      <c r="T231" s="275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76" t="s">
        <v>225</v>
      </c>
      <c r="AU231" s="276" t="s">
        <v>169</v>
      </c>
      <c r="AV231" s="14" t="s">
        <v>85</v>
      </c>
      <c r="AW231" s="14" t="s">
        <v>32</v>
      </c>
      <c r="AX231" s="14" t="s">
        <v>76</v>
      </c>
      <c r="AY231" s="276" t="s">
        <v>156</v>
      </c>
    </row>
    <row r="232" spans="1:51" s="13" customFormat="1" ht="12">
      <c r="A232" s="13"/>
      <c r="B232" s="255"/>
      <c r="C232" s="256"/>
      <c r="D232" s="257" t="s">
        <v>225</v>
      </c>
      <c r="E232" s="258" t="s">
        <v>1</v>
      </c>
      <c r="F232" s="259" t="s">
        <v>780</v>
      </c>
      <c r="G232" s="256"/>
      <c r="H232" s="258" t="s">
        <v>1</v>
      </c>
      <c r="I232" s="260"/>
      <c r="J232" s="256"/>
      <c r="K232" s="256"/>
      <c r="L232" s="261"/>
      <c r="M232" s="262"/>
      <c r="N232" s="263"/>
      <c r="O232" s="263"/>
      <c r="P232" s="263"/>
      <c r="Q232" s="263"/>
      <c r="R232" s="263"/>
      <c r="S232" s="263"/>
      <c r="T232" s="264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65" t="s">
        <v>225</v>
      </c>
      <c r="AU232" s="265" t="s">
        <v>169</v>
      </c>
      <c r="AV232" s="13" t="s">
        <v>83</v>
      </c>
      <c r="AW232" s="13" t="s">
        <v>32</v>
      </c>
      <c r="AX232" s="13" t="s">
        <v>76</v>
      </c>
      <c r="AY232" s="265" t="s">
        <v>156</v>
      </c>
    </row>
    <row r="233" spans="1:51" s="14" customFormat="1" ht="12">
      <c r="A233" s="14"/>
      <c r="B233" s="266"/>
      <c r="C233" s="267"/>
      <c r="D233" s="257" t="s">
        <v>225</v>
      </c>
      <c r="E233" s="268" t="s">
        <v>1</v>
      </c>
      <c r="F233" s="269" t="s">
        <v>781</v>
      </c>
      <c r="G233" s="267"/>
      <c r="H233" s="270">
        <v>75</v>
      </c>
      <c r="I233" s="271"/>
      <c r="J233" s="267"/>
      <c r="K233" s="267"/>
      <c r="L233" s="272"/>
      <c r="M233" s="273"/>
      <c r="N233" s="274"/>
      <c r="O233" s="274"/>
      <c r="P233" s="274"/>
      <c r="Q233" s="274"/>
      <c r="R233" s="274"/>
      <c r="S233" s="274"/>
      <c r="T233" s="275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76" t="s">
        <v>225</v>
      </c>
      <c r="AU233" s="276" t="s">
        <v>169</v>
      </c>
      <c r="AV233" s="14" t="s">
        <v>85</v>
      </c>
      <c r="AW233" s="14" t="s">
        <v>32</v>
      </c>
      <c r="AX233" s="14" t="s">
        <v>76</v>
      </c>
      <c r="AY233" s="276" t="s">
        <v>156</v>
      </c>
    </row>
    <row r="234" spans="1:51" s="13" customFormat="1" ht="12">
      <c r="A234" s="13"/>
      <c r="B234" s="255"/>
      <c r="C234" s="256"/>
      <c r="D234" s="257" t="s">
        <v>225</v>
      </c>
      <c r="E234" s="258" t="s">
        <v>1</v>
      </c>
      <c r="F234" s="259" t="s">
        <v>782</v>
      </c>
      <c r="G234" s="256"/>
      <c r="H234" s="258" t="s">
        <v>1</v>
      </c>
      <c r="I234" s="260"/>
      <c r="J234" s="256"/>
      <c r="K234" s="256"/>
      <c r="L234" s="261"/>
      <c r="M234" s="262"/>
      <c r="N234" s="263"/>
      <c r="O234" s="263"/>
      <c r="P234" s="263"/>
      <c r="Q234" s="263"/>
      <c r="R234" s="263"/>
      <c r="S234" s="263"/>
      <c r="T234" s="264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65" t="s">
        <v>225</v>
      </c>
      <c r="AU234" s="265" t="s">
        <v>169</v>
      </c>
      <c r="AV234" s="13" t="s">
        <v>83</v>
      </c>
      <c r="AW234" s="13" t="s">
        <v>32</v>
      </c>
      <c r="AX234" s="13" t="s">
        <v>76</v>
      </c>
      <c r="AY234" s="265" t="s">
        <v>156</v>
      </c>
    </row>
    <row r="235" spans="1:51" s="14" customFormat="1" ht="12">
      <c r="A235" s="14"/>
      <c r="B235" s="266"/>
      <c r="C235" s="267"/>
      <c r="D235" s="257" t="s">
        <v>225</v>
      </c>
      <c r="E235" s="268" t="s">
        <v>1</v>
      </c>
      <c r="F235" s="269" t="s">
        <v>256</v>
      </c>
      <c r="G235" s="267"/>
      <c r="H235" s="270">
        <v>7</v>
      </c>
      <c r="I235" s="271"/>
      <c r="J235" s="267"/>
      <c r="K235" s="267"/>
      <c r="L235" s="272"/>
      <c r="M235" s="273"/>
      <c r="N235" s="274"/>
      <c r="O235" s="274"/>
      <c r="P235" s="274"/>
      <c r="Q235" s="274"/>
      <c r="R235" s="274"/>
      <c r="S235" s="274"/>
      <c r="T235" s="275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76" t="s">
        <v>225</v>
      </c>
      <c r="AU235" s="276" t="s">
        <v>169</v>
      </c>
      <c r="AV235" s="14" t="s">
        <v>85</v>
      </c>
      <c r="AW235" s="14" t="s">
        <v>32</v>
      </c>
      <c r="AX235" s="14" t="s">
        <v>76</v>
      </c>
      <c r="AY235" s="276" t="s">
        <v>156</v>
      </c>
    </row>
    <row r="236" spans="1:51" s="15" customFormat="1" ht="12">
      <c r="A236" s="15"/>
      <c r="B236" s="277"/>
      <c r="C236" s="278"/>
      <c r="D236" s="257" t="s">
        <v>225</v>
      </c>
      <c r="E236" s="279" t="s">
        <v>1</v>
      </c>
      <c r="F236" s="280" t="s">
        <v>228</v>
      </c>
      <c r="G236" s="278"/>
      <c r="H236" s="281">
        <v>97</v>
      </c>
      <c r="I236" s="282"/>
      <c r="J236" s="278"/>
      <c r="K236" s="278"/>
      <c r="L236" s="283"/>
      <c r="M236" s="284"/>
      <c r="N236" s="285"/>
      <c r="O236" s="285"/>
      <c r="P236" s="285"/>
      <c r="Q236" s="285"/>
      <c r="R236" s="285"/>
      <c r="S236" s="285"/>
      <c r="T236" s="286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87" t="s">
        <v>225</v>
      </c>
      <c r="AU236" s="287" t="s">
        <v>169</v>
      </c>
      <c r="AV236" s="15" t="s">
        <v>173</v>
      </c>
      <c r="AW236" s="15" t="s">
        <v>32</v>
      </c>
      <c r="AX236" s="15" t="s">
        <v>83</v>
      </c>
      <c r="AY236" s="287" t="s">
        <v>156</v>
      </c>
    </row>
    <row r="237" spans="1:65" s="2" customFormat="1" ht="24.15" customHeight="1">
      <c r="A237" s="39"/>
      <c r="B237" s="40"/>
      <c r="C237" s="227" t="s">
        <v>349</v>
      </c>
      <c r="D237" s="227" t="s">
        <v>159</v>
      </c>
      <c r="E237" s="228" t="s">
        <v>1567</v>
      </c>
      <c r="F237" s="229" t="s">
        <v>1568</v>
      </c>
      <c r="G237" s="230" t="s">
        <v>342</v>
      </c>
      <c r="H237" s="231">
        <v>377.86</v>
      </c>
      <c r="I237" s="232"/>
      <c r="J237" s="233">
        <f>ROUND(I237*H237,2)</f>
        <v>0</v>
      </c>
      <c r="K237" s="229" t="s">
        <v>218</v>
      </c>
      <c r="L237" s="45"/>
      <c r="M237" s="234" t="s">
        <v>1</v>
      </c>
      <c r="N237" s="235" t="s">
        <v>41</v>
      </c>
      <c r="O237" s="92"/>
      <c r="P237" s="236">
        <f>O237*H237</f>
        <v>0</v>
      </c>
      <c r="Q237" s="236">
        <v>0</v>
      </c>
      <c r="R237" s="236">
        <f>Q237*H237</f>
        <v>0</v>
      </c>
      <c r="S237" s="236">
        <v>0</v>
      </c>
      <c r="T237" s="237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38" t="s">
        <v>173</v>
      </c>
      <c r="AT237" s="238" t="s">
        <v>159</v>
      </c>
      <c r="AU237" s="238" t="s">
        <v>169</v>
      </c>
      <c r="AY237" s="18" t="s">
        <v>156</v>
      </c>
      <c r="BE237" s="239">
        <f>IF(N237="základní",J237,0)</f>
        <v>0</v>
      </c>
      <c r="BF237" s="239">
        <f>IF(N237="snížená",J237,0)</f>
        <v>0</v>
      </c>
      <c r="BG237" s="239">
        <f>IF(N237="zákl. přenesená",J237,0)</f>
        <v>0</v>
      </c>
      <c r="BH237" s="239">
        <f>IF(N237="sníž. přenesená",J237,0)</f>
        <v>0</v>
      </c>
      <c r="BI237" s="239">
        <f>IF(N237="nulová",J237,0)</f>
        <v>0</v>
      </c>
      <c r="BJ237" s="18" t="s">
        <v>83</v>
      </c>
      <c r="BK237" s="239">
        <f>ROUND(I237*H237,2)</f>
        <v>0</v>
      </c>
      <c r="BL237" s="18" t="s">
        <v>173</v>
      </c>
      <c r="BM237" s="238" t="s">
        <v>1569</v>
      </c>
    </row>
    <row r="238" spans="1:51" s="14" customFormat="1" ht="12">
      <c r="A238" s="14"/>
      <c r="B238" s="266"/>
      <c r="C238" s="267"/>
      <c r="D238" s="257" t="s">
        <v>225</v>
      </c>
      <c r="E238" s="268" t="s">
        <v>1</v>
      </c>
      <c r="F238" s="269" t="s">
        <v>1570</v>
      </c>
      <c r="G238" s="267"/>
      <c r="H238" s="270">
        <v>233.16</v>
      </c>
      <c r="I238" s="271"/>
      <c r="J238" s="267"/>
      <c r="K238" s="267"/>
      <c r="L238" s="272"/>
      <c r="M238" s="273"/>
      <c r="N238" s="274"/>
      <c r="O238" s="274"/>
      <c r="P238" s="274"/>
      <c r="Q238" s="274"/>
      <c r="R238" s="274"/>
      <c r="S238" s="274"/>
      <c r="T238" s="275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76" t="s">
        <v>225</v>
      </c>
      <c r="AU238" s="276" t="s">
        <v>169</v>
      </c>
      <c r="AV238" s="14" t="s">
        <v>85</v>
      </c>
      <c r="AW238" s="14" t="s">
        <v>32</v>
      </c>
      <c r="AX238" s="14" t="s">
        <v>76</v>
      </c>
      <c r="AY238" s="276" t="s">
        <v>156</v>
      </c>
    </row>
    <row r="239" spans="1:51" s="14" customFormat="1" ht="12">
      <c r="A239" s="14"/>
      <c r="B239" s="266"/>
      <c r="C239" s="267"/>
      <c r="D239" s="257" t="s">
        <v>225</v>
      </c>
      <c r="E239" s="268" t="s">
        <v>1</v>
      </c>
      <c r="F239" s="269" t="s">
        <v>1571</v>
      </c>
      <c r="G239" s="267"/>
      <c r="H239" s="270">
        <v>72.35</v>
      </c>
      <c r="I239" s="271"/>
      <c r="J239" s="267"/>
      <c r="K239" s="267"/>
      <c r="L239" s="272"/>
      <c r="M239" s="273"/>
      <c r="N239" s="274"/>
      <c r="O239" s="274"/>
      <c r="P239" s="274"/>
      <c r="Q239" s="274"/>
      <c r="R239" s="274"/>
      <c r="S239" s="274"/>
      <c r="T239" s="275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76" t="s">
        <v>225</v>
      </c>
      <c r="AU239" s="276" t="s">
        <v>169</v>
      </c>
      <c r="AV239" s="14" t="s">
        <v>85</v>
      </c>
      <c r="AW239" s="14" t="s">
        <v>32</v>
      </c>
      <c r="AX239" s="14" t="s">
        <v>76</v>
      </c>
      <c r="AY239" s="276" t="s">
        <v>156</v>
      </c>
    </row>
    <row r="240" spans="1:51" s="14" customFormat="1" ht="12">
      <c r="A240" s="14"/>
      <c r="B240" s="266"/>
      <c r="C240" s="267"/>
      <c r="D240" s="257" t="s">
        <v>225</v>
      </c>
      <c r="E240" s="268" t="s">
        <v>1</v>
      </c>
      <c r="F240" s="269" t="s">
        <v>1571</v>
      </c>
      <c r="G240" s="267"/>
      <c r="H240" s="270">
        <v>72.35</v>
      </c>
      <c r="I240" s="271"/>
      <c r="J240" s="267"/>
      <c r="K240" s="267"/>
      <c r="L240" s="272"/>
      <c r="M240" s="273"/>
      <c r="N240" s="274"/>
      <c r="O240" s="274"/>
      <c r="P240" s="274"/>
      <c r="Q240" s="274"/>
      <c r="R240" s="274"/>
      <c r="S240" s="274"/>
      <c r="T240" s="275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76" t="s">
        <v>225</v>
      </c>
      <c r="AU240" s="276" t="s">
        <v>169</v>
      </c>
      <c r="AV240" s="14" t="s">
        <v>85</v>
      </c>
      <c r="AW240" s="14" t="s">
        <v>32</v>
      </c>
      <c r="AX240" s="14" t="s">
        <v>76</v>
      </c>
      <c r="AY240" s="276" t="s">
        <v>156</v>
      </c>
    </row>
    <row r="241" spans="1:51" s="15" customFormat="1" ht="12">
      <c r="A241" s="15"/>
      <c r="B241" s="277"/>
      <c r="C241" s="278"/>
      <c r="D241" s="257" t="s">
        <v>225</v>
      </c>
      <c r="E241" s="279" t="s">
        <v>1</v>
      </c>
      <c r="F241" s="280" t="s">
        <v>228</v>
      </c>
      <c r="G241" s="278"/>
      <c r="H241" s="281">
        <v>377.86</v>
      </c>
      <c r="I241" s="282"/>
      <c r="J241" s="278"/>
      <c r="K241" s="278"/>
      <c r="L241" s="283"/>
      <c r="M241" s="284"/>
      <c r="N241" s="285"/>
      <c r="O241" s="285"/>
      <c r="P241" s="285"/>
      <c r="Q241" s="285"/>
      <c r="R241" s="285"/>
      <c r="S241" s="285"/>
      <c r="T241" s="286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T241" s="287" t="s">
        <v>225</v>
      </c>
      <c r="AU241" s="287" t="s">
        <v>169</v>
      </c>
      <c r="AV241" s="15" t="s">
        <v>173</v>
      </c>
      <c r="AW241" s="15" t="s">
        <v>32</v>
      </c>
      <c r="AX241" s="15" t="s">
        <v>83</v>
      </c>
      <c r="AY241" s="287" t="s">
        <v>156</v>
      </c>
    </row>
    <row r="242" spans="1:65" s="2" customFormat="1" ht="24.15" customHeight="1">
      <c r="A242" s="39"/>
      <c r="B242" s="40"/>
      <c r="C242" s="245" t="s">
        <v>354</v>
      </c>
      <c r="D242" s="245" t="s">
        <v>220</v>
      </c>
      <c r="E242" s="246" t="s">
        <v>1572</v>
      </c>
      <c r="F242" s="247" t="s">
        <v>1573</v>
      </c>
      <c r="G242" s="248" t="s">
        <v>342</v>
      </c>
      <c r="H242" s="249">
        <v>244.818</v>
      </c>
      <c r="I242" s="250"/>
      <c r="J242" s="251">
        <f>ROUND(I242*H242,2)</f>
        <v>0</v>
      </c>
      <c r="K242" s="247" t="s">
        <v>218</v>
      </c>
      <c r="L242" s="252"/>
      <c r="M242" s="253" t="s">
        <v>1</v>
      </c>
      <c r="N242" s="254" t="s">
        <v>41</v>
      </c>
      <c r="O242" s="92"/>
      <c r="P242" s="236">
        <f>O242*H242</f>
        <v>0</v>
      </c>
      <c r="Q242" s="236">
        <v>0.0001</v>
      </c>
      <c r="R242" s="236">
        <f>Q242*H242</f>
        <v>0.0244818</v>
      </c>
      <c r="S242" s="236">
        <v>0</v>
      </c>
      <c r="T242" s="237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38" t="s">
        <v>223</v>
      </c>
      <c r="AT242" s="238" t="s">
        <v>220</v>
      </c>
      <c r="AU242" s="238" t="s">
        <v>169</v>
      </c>
      <c r="AY242" s="18" t="s">
        <v>156</v>
      </c>
      <c r="BE242" s="239">
        <f>IF(N242="základní",J242,0)</f>
        <v>0</v>
      </c>
      <c r="BF242" s="239">
        <f>IF(N242="snížená",J242,0)</f>
        <v>0</v>
      </c>
      <c r="BG242" s="239">
        <f>IF(N242="zákl. přenesená",J242,0)</f>
        <v>0</v>
      </c>
      <c r="BH242" s="239">
        <f>IF(N242="sníž. přenesená",J242,0)</f>
        <v>0</v>
      </c>
      <c r="BI242" s="239">
        <f>IF(N242="nulová",J242,0)</f>
        <v>0</v>
      </c>
      <c r="BJ242" s="18" t="s">
        <v>83</v>
      </c>
      <c r="BK242" s="239">
        <f>ROUND(I242*H242,2)</f>
        <v>0</v>
      </c>
      <c r="BL242" s="18" t="s">
        <v>173</v>
      </c>
      <c r="BM242" s="238" t="s">
        <v>1574</v>
      </c>
    </row>
    <row r="243" spans="1:51" s="13" customFormat="1" ht="12">
      <c r="A243" s="13"/>
      <c r="B243" s="255"/>
      <c r="C243" s="256"/>
      <c r="D243" s="257" t="s">
        <v>225</v>
      </c>
      <c r="E243" s="258" t="s">
        <v>1</v>
      </c>
      <c r="F243" s="259" t="s">
        <v>934</v>
      </c>
      <c r="G243" s="256"/>
      <c r="H243" s="258" t="s">
        <v>1</v>
      </c>
      <c r="I243" s="260"/>
      <c r="J243" s="256"/>
      <c r="K243" s="256"/>
      <c r="L243" s="261"/>
      <c r="M243" s="262"/>
      <c r="N243" s="263"/>
      <c r="O243" s="263"/>
      <c r="P243" s="263"/>
      <c r="Q243" s="263"/>
      <c r="R243" s="263"/>
      <c r="S243" s="263"/>
      <c r="T243" s="264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65" t="s">
        <v>225</v>
      </c>
      <c r="AU243" s="265" t="s">
        <v>169</v>
      </c>
      <c r="AV243" s="13" t="s">
        <v>83</v>
      </c>
      <c r="AW243" s="13" t="s">
        <v>32</v>
      </c>
      <c r="AX243" s="13" t="s">
        <v>76</v>
      </c>
      <c r="AY243" s="265" t="s">
        <v>156</v>
      </c>
    </row>
    <row r="244" spans="1:51" s="14" customFormat="1" ht="12">
      <c r="A244" s="14"/>
      <c r="B244" s="266"/>
      <c r="C244" s="267"/>
      <c r="D244" s="257" t="s">
        <v>225</v>
      </c>
      <c r="E244" s="268" t="s">
        <v>1</v>
      </c>
      <c r="F244" s="269" t="s">
        <v>1575</v>
      </c>
      <c r="G244" s="267"/>
      <c r="H244" s="270">
        <v>115.2</v>
      </c>
      <c r="I244" s="271"/>
      <c r="J244" s="267"/>
      <c r="K244" s="267"/>
      <c r="L244" s="272"/>
      <c r="M244" s="273"/>
      <c r="N244" s="274"/>
      <c r="O244" s="274"/>
      <c r="P244" s="274"/>
      <c r="Q244" s="274"/>
      <c r="R244" s="274"/>
      <c r="S244" s="274"/>
      <c r="T244" s="275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76" t="s">
        <v>225</v>
      </c>
      <c r="AU244" s="276" t="s">
        <v>169</v>
      </c>
      <c r="AV244" s="14" t="s">
        <v>85</v>
      </c>
      <c r="AW244" s="14" t="s">
        <v>32</v>
      </c>
      <c r="AX244" s="14" t="s">
        <v>76</v>
      </c>
      <c r="AY244" s="276" t="s">
        <v>156</v>
      </c>
    </row>
    <row r="245" spans="1:51" s="14" customFormat="1" ht="12">
      <c r="A245" s="14"/>
      <c r="B245" s="266"/>
      <c r="C245" s="267"/>
      <c r="D245" s="257" t="s">
        <v>225</v>
      </c>
      <c r="E245" s="268" t="s">
        <v>1</v>
      </c>
      <c r="F245" s="269" t="s">
        <v>1576</v>
      </c>
      <c r="G245" s="267"/>
      <c r="H245" s="270">
        <v>10.8</v>
      </c>
      <c r="I245" s="271"/>
      <c r="J245" s="267"/>
      <c r="K245" s="267"/>
      <c r="L245" s="272"/>
      <c r="M245" s="273"/>
      <c r="N245" s="274"/>
      <c r="O245" s="274"/>
      <c r="P245" s="274"/>
      <c r="Q245" s="274"/>
      <c r="R245" s="274"/>
      <c r="S245" s="274"/>
      <c r="T245" s="275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76" t="s">
        <v>225</v>
      </c>
      <c r="AU245" s="276" t="s">
        <v>169</v>
      </c>
      <c r="AV245" s="14" t="s">
        <v>85</v>
      </c>
      <c r="AW245" s="14" t="s">
        <v>32</v>
      </c>
      <c r="AX245" s="14" t="s">
        <v>76</v>
      </c>
      <c r="AY245" s="276" t="s">
        <v>156</v>
      </c>
    </row>
    <row r="246" spans="1:51" s="14" customFormat="1" ht="12">
      <c r="A246" s="14"/>
      <c r="B246" s="266"/>
      <c r="C246" s="267"/>
      <c r="D246" s="257" t="s">
        <v>225</v>
      </c>
      <c r="E246" s="268" t="s">
        <v>1</v>
      </c>
      <c r="F246" s="269" t="s">
        <v>1577</v>
      </c>
      <c r="G246" s="267"/>
      <c r="H246" s="270">
        <v>2.4</v>
      </c>
      <c r="I246" s="271"/>
      <c r="J246" s="267"/>
      <c r="K246" s="267"/>
      <c r="L246" s="272"/>
      <c r="M246" s="273"/>
      <c r="N246" s="274"/>
      <c r="O246" s="274"/>
      <c r="P246" s="274"/>
      <c r="Q246" s="274"/>
      <c r="R246" s="274"/>
      <c r="S246" s="274"/>
      <c r="T246" s="275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76" t="s">
        <v>225</v>
      </c>
      <c r="AU246" s="276" t="s">
        <v>169</v>
      </c>
      <c r="AV246" s="14" t="s">
        <v>85</v>
      </c>
      <c r="AW246" s="14" t="s">
        <v>32</v>
      </c>
      <c r="AX246" s="14" t="s">
        <v>76</v>
      </c>
      <c r="AY246" s="276" t="s">
        <v>156</v>
      </c>
    </row>
    <row r="247" spans="1:51" s="14" customFormat="1" ht="12">
      <c r="A247" s="14"/>
      <c r="B247" s="266"/>
      <c r="C247" s="267"/>
      <c r="D247" s="257" t="s">
        <v>225</v>
      </c>
      <c r="E247" s="268" t="s">
        <v>1</v>
      </c>
      <c r="F247" s="269" t="s">
        <v>1577</v>
      </c>
      <c r="G247" s="267"/>
      <c r="H247" s="270">
        <v>2.4</v>
      </c>
      <c r="I247" s="271"/>
      <c r="J247" s="267"/>
      <c r="K247" s="267"/>
      <c r="L247" s="272"/>
      <c r="M247" s="273"/>
      <c r="N247" s="274"/>
      <c r="O247" s="274"/>
      <c r="P247" s="274"/>
      <c r="Q247" s="274"/>
      <c r="R247" s="274"/>
      <c r="S247" s="274"/>
      <c r="T247" s="275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76" t="s">
        <v>225</v>
      </c>
      <c r="AU247" s="276" t="s">
        <v>169</v>
      </c>
      <c r="AV247" s="14" t="s">
        <v>85</v>
      </c>
      <c r="AW247" s="14" t="s">
        <v>32</v>
      </c>
      <c r="AX247" s="14" t="s">
        <v>76</v>
      </c>
      <c r="AY247" s="276" t="s">
        <v>156</v>
      </c>
    </row>
    <row r="248" spans="1:51" s="14" customFormat="1" ht="12">
      <c r="A248" s="14"/>
      <c r="B248" s="266"/>
      <c r="C248" s="267"/>
      <c r="D248" s="257" t="s">
        <v>225</v>
      </c>
      <c r="E248" s="268" t="s">
        <v>1</v>
      </c>
      <c r="F248" s="269" t="s">
        <v>1578</v>
      </c>
      <c r="G248" s="267"/>
      <c r="H248" s="270">
        <v>3.6</v>
      </c>
      <c r="I248" s="271"/>
      <c r="J248" s="267"/>
      <c r="K248" s="267"/>
      <c r="L248" s="272"/>
      <c r="M248" s="273"/>
      <c r="N248" s="274"/>
      <c r="O248" s="274"/>
      <c r="P248" s="274"/>
      <c r="Q248" s="274"/>
      <c r="R248" s="274"/>
      <c r="S248" s="274"/>
      <c r="T248" s="275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76" t="s">
        <v>225</v>
      </c>
      <c r="AU248" s="276" t="s">
        <v>169</v>
      </c>
      <c r="AV248" s="14" t="s">
        <v>85</v>
      </c>
      <c r="AW248" s="14" t="s">
        <v>32</v>
      </c>
      <c r="AX248" s="14" t="s">
        <v>76</v>
      </c>
      <c r="AY248" s="276" t="s">
        <v>156</v>
      </c>
    </row>
    <row r="249" spans="1:51" s="14" customFormat="1" ht="12">
      <c r="A249" s="14"/>
      <c r="B249" s="266"/>
      <c r="C249" s="267"/>
      <c r="D249" s="257" t="s">
        <v>225</v>
      </c>
      <c r="E249" s="268" t="s">
        <v>1</v>
      </c>
      <c r="F249" s="269" t="s">
        <v>1579</v>
      </c>
      <c r="G249" s="267"/>
      <c r="H249" s="270">
        <v>6</v>
      </c>
      <c r="I249" s="271"/>
      <c r="J249" s="267"/>
      <c r="K249" s="267"/>
      <c r="L249" s="272"/>
      <c r="M249" s="273"/>
      <c r="N249" s="274"/>
      <c r="O249" s="274"/>
      <c r="P249" s="274"/>
      <c r="Q249" s="274"/>
      <c r="R249" s="274"/>
      <c r="S249" s="274"/>
      <c r="T249" s="275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76" t="s">
        <v>225</v>
      </c>
      <c r="AU249" s="276" t="s">
        <v>169</v>
      </c>
      <c r="AV249" s="14" t="s">
        <v>85</v>
      </c>
      <c r="AW249" s="14" t="s">
        <v>32</v>
      </c>
      <c r="AX249" s="14" t="s">
        <v>76</v>
      </c>
      <c r="AY249" s="276" t="s">
        <v>156</v>
      </c>
    </row>
    <row r="250" spans="1:51" s="14" customFormat="1" ht="12">
      <c r="A250" s="14"/>
      <c r="B250" s="266"/>
      <c r="C250" s="267"/>
      <c r="D250" s="257" t="s">
        <v>225</v>
      </c>
      <c r="E250" s="268" t="s">
        <v>1</v>
      </c>
      <c r="F250" s="269" t="s">
        <v>1580</v>
      </c>
      <c r="G250" s="267"/>
      <c r="H250" s="270">
        <v>1.2</v>
      </c>
      <c r="I250" s="271"/>
      <c r="J250" s="267"/>
      <c r="K250" s="267"/>
      <c r="L250" s="272"/>
      <c r="M250" s="273"/>
      <c r="N250" s="274"/>
      <c r="O250" s="274"/>
      <c r="P250" s="274"/>
      <c r="Q250" s="274"/>
      <c r="R250" s="274"/>
      <c r="S250" s="274"/>
      <c r="T250" s="275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76" t="s">
        <v>225</v>
      </c>
      <c r="AU250" s="276" t="s">
        <v>169</v>
      </c>
      <c r="AV250" s="14" t="s">
        <v>85</v>
      </c>
      <c r="AW250" s="14" t="s">
        <v>32</v>
      </c>
      <c r="AX250" s="14" t="s">
        <v>76</v>
      </c>
      <c r="AY250" s="276" t="s">
        <v>156</v>
      </c>
    </row>
    <row r="251" spans="1:51" s="14" customFormat="1" ht="12">
      <c r="A251" s="14"/>
      <c r="B251" s="266"/>
      <c r="C251" s="267"/>
      <c r="D251" s="257" t="s">
        <v>225</v>
      </c>
      <c r="E251" s="268" t="s">
        <v>1</v>
      </c>
      <c r="F251" s="269" t="s">
        <v>1578</v>
      </c>
      <c r="G251" s="267"/>
      <c r="H251" s="270">
        <v>3.6</v>
      </c>
      <c r="I251" s="271"/>
      <c r="J251" s="267"/>
      <c r="K251" s="267"/>
      <c r="L251" s="272"/>
      <c r="M251" s="273"/>
      <c r="N251" s="274"/>
      <c r="O251" s="274"/>
      <c r="P251" s="274"/>
      <c r="Q251" s="274"/>
      <c r="R251" s="274"/>
      <c r="S251" s="274"/>
      <c r="T251" s="275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76" t="s">
        <v>225</v>
      </c>
      <c r="AU251" s="276" t="s">
        <v>169</v>
      </c>
      <c r="AV251" s="14" t="s">
        <v>85</v>
      </c>
      <c r="AW251" s="14" t="s">
        <v>32</v>
      </c>
      <c r="AX251" s="14" t="s">
        <v>76</v>
      </c>
      <c r="AY251" s="276" t="s">
        <v>156</v>
      </c>
    </row>
    <row r="252" spans="1:51" s="14" customFormat="1" ht="12">
      <c r="A252" s="14"/>
      <c r="B252" s="266"/>
      <c r="C252" s="267"/>
      <c r="D252" s="257" t="s">
        <v>225</v>
      </c>
      <c r="E252" s="268" t="s">
        <v>1</v>
      </c>
      <c r="F252" s="269" t="s">
        <v>1578</v>
      </c>
      <c r="G252" s="267"/>
      <c r="H252" s="270">
        <v>3.6</v>
      </c>
      <c r="I252" s="271"/>
      <c r="J252" s="267"/>
      <c r="K252" s="267"/>
      <c r="L252" s="272"/>
      <c r="M252" s="273"/>
      <c r="N252" s="274"/>
      <c r="O252" s="274"/>
      <c r="P252" s="274"/>
      <c r="Q252" s="274"/>
      <c r="R252" s="274"/>
      <c r="S252" s="274"/>
      <c r="T252" s="275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76" t="s">
        <v>225</v>
      </c>
      <c r="AU252" s="276" t="s">
        <v>169</v>
      </c>
      <c r="AV252" s="14" t="s">
        <v>85</v>
      </c>
      <c r="AW252" s="14" t="s">
        <v>32</v>
      </c>
      <c r="AX252" s="14" t="s">
        <v>76</v>
      </c>
      <c r="AY252" s="276" t="s">
        <v>156</v>
      </c>
    </row>
    <row r="253" spans="1:51" s="14" customFormat="1" ht="12">
      <c r="A253" s="14"/>
      <c r="B253" s="266"/>
      <c r="C253" s="267"/>
      <c r="D253" s="257" t="s">
        <v>225</v>
      </c>
      <c r="E253" s="268" t="s">
        <v>1</v>
      </c>
      <c r="F253" s="269" t="s">
        <v>1577</v>
      </c>
      <c r="G253" s="267"/>
      <c r="H253" s="270">
        <v>2.4</v>
      </c>
      <c r="I253" s="271"/>
      <c r="J253" s="267"/>
      <c r="K253" s="267"/>
      <c r="L253" s="272"/>
      <c r="M253" s="273"/>
      <c r="N253" s="274"/>
      <c r="O253" s="274"/>
      <c r="P253" s="274"/>
      <c r="Q253" s="274"/>
      <c r="R253" s="274"/>
      <c r="S253" s="274"/>
      <c r="T253" s="275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76" t="s">
        <v>225</v>
      </c>
      <c r="AU253" s="276" t="s">
        <v>169</v>
      </c>
      <c r="AV253" s="14" t="s">
        <v>85</v>
      </c>
      <c r="AW253" s="14" t="s">
        <v>32</v>
      </c>
      <c r="AX253" s="14" t="s">
        <v>76</v>
      </c>
      <c r="AY253" s="276" t="s">
        <v>156</v>
      </c>
    </row>
    <row r="254" spans="1:51" s="14" customFormat="1" ht="12">
      <c r="A254" s="14"/>
      <c r="B254" s="266"/>
      <c r="C254" s="267"/>
      <c r="D254" s="257" t="s">
        <v>225</v>
      </c>
      <c r="E254" s="268" t="s">
        <v>1</v>
      </c>
      <c r="F254" s="269" t="s">
        <v>1577</v>
      </c>
      <c r="G254" s="267"/>
      <c r="H254" s="270">
        <v>2.4</v>
      </c>
      <c r="I254" s="271"/>
      <c r="J254" s="267"/>
      <c r="K254" s="267"/>
      <c r="L254" s="272"/>
      <c r="M254" s="273"/>
      <c r="N254" s="274"/>
      <c r="O254" s="274"/>
      <c r="P254" s="274"/>
      <c r="Q254" s="274"/>
      <c r="R254" s="274"/>
      <c r="S254" s="274"/>
      <c r="T254" s="275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76" t="s">
        <v>225</v>
      </c>
      <c r="AU254" s="276" t="s">
        <v>169</v>
      </c>
      <c r="AV254" s="14" t="s">
        <v>85</v>
      </c>
      <c r="AW254" s="14" t="s">
        <v>32</v>
      </c>
      <c r="AX254" s="14" t="s">
        <v>76</v>
      </c>
      <c r="AY254" s="276" t="s">
        <v>156</v>
      </c>
    </row>
    <row r="255" spans="1:51" s="14" customFormat="1" ht="12">
      <c r="A255" s="14"/>
      <c r="B255" s="266"/>
      <c r="C255" s="267"/>
      <c r="D255" s="257" t="s">
        <v>225</v>
      </c>
      <c r="E255" s="268" t="s">
        <v>1</v>
      </c>
      <c r="F255" s="269" t="s">
        <v>1581</v>
      </c>
      <c r="G255" s="267"/>
      <c r="H255" s="270">
        <v>6.04</v>
      </c>
      <c r="I255" s="271"/>
      <c r="J255" s="267"/>
      <c r="K255" s="267"/>
      <c r="L255" s="272"/>
      <c r="M255" s="273"/>
      <c r="N255" s="274"/>
      <c r="O255" s="274"/>
      <c r="P255" s="274"/>
      <c r="Q255" s="274"/>
      <c r="R255" s="274"/>
      <c r="S255" s="274"/>
      <c r="T255" s="275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76" t="s">
        <v>225</v>
      </c>
      <c r="AU255" s="276" t="s">
        <v>169</v>
      </c>
      <c r="AV255" s="14" t="s">
        <v>85</v>
      </c>
      <c r="AW255" s="14" t="s">
        <v>32</v>
      </c>
      <c r="AX255" s="14" t="s">
        <v>76</v>
      </c>
      <c r="AY255" s="276" t="s">
        <v>156</v>
      </c>
    </row>
    <row r="256" spans="1:51" s="14" customFormat="1" ht="12">
      <c r="A256" s="14"/>
      <c r="B256" s="266"/>
      <c r="C256" s="267"/>
      <c r="D256" s="257" t="s">
        <v>225</v>
      </c>
      <c r="E256" s="268" t="s">
        <v>1</v>
      </c>
      <c r="F256" s="269" t="s">
        <v>1582</v>
      </c>
      <c r="G256" s="267"/>
      <c r="H256" s="270">
        <v>5.4</v>
      </c>
      <c r="I256" s="271"/>
      <c r="J256" s="267"/>
      <c r="K256" s="267"/>
      <c r="L256" s="272"/>
      <c r="M256" s="273"/>
      <c r="N256" s="274"/>
      <c r="O256" s="274"/>
      <c r="P256" s="274"/>
      <c r="Q256" s="274"/>
      <c r="R256" s="274"/>
      <c r="S256" s="274"/>
      <c r="T256" s="275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76" t="s">
        <v>225</v>
      </c>
      <c r="AU256" s="276" t="s">
        <v>169</v>
      </c>
      <c r="AV256" s="14" t="s">
        <v>85</v>
      </c>
      <c r="AW256" s="14" t="s">
        <v>32</v>
      </c>
      <c r="AX256" s="14" t="s">
        <v>76</v>
      </c>
      <c r="AY256" s="276" t="s">
        <v>156</v>
      </c>
    </row>
    <row r="257" spans="1:51" s="14" customFormat="1" ht="12">
      <c r="A257" s="14"/>
      <c r="B257" s="266"/>
      <c r="C257" s="267"/>
      <c r="D257" s="257" t="s">
        <v>225</v>
      </c>
      <c r="E257" s="268" t="s">
        <v>1</v>
      </c>
      <c r="F257" s="269" t="s">
        <v>1581</v>
      </c>
      <c r="G257" s="267"/>
      <c r="H257" s="270">
        <v>6.04</v>
      </c>
      <c r="I257" s="271"/>
      <c r="J257" s="267"/>
      <c r="K257" s="267"/>
      <c r="L257" s="272"/>
      <c r="M257" s="273"/>
      <c r="N257" s="274"/>
      <c r="O257" s="274"/>
      <c r="P257" s="274"/>
      <c r="Q257" s="274"/>
      <c r="R257" s="274"/>
      <c r="S257" s="274"/>
      <c r="T257" s="275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76" t="s">
        <v>225</v>
      </c>
      <c r="AU257" s="276" t="s">
        <v>169</v>
      </c>
      <c r="AV257" s="14" t="s">
        <v>85</v>
      </c>
      <c r="AW257" s="14" t="s">
        <v>32</v>
      </c>
      <c r="AX257" s="14" t="s">
        <v>76</v>
      </c>
      <c r="AY257" s="276" t="s">
        <v>156</v>
      </c>
    </row>
    <row r="258" spans="1:51" s="14" customFormat="1" ht="12">
      <c r="A258" s="14"/>
      <c r="B258" s="266"/>
      <c r="C258" s="267"/>
      <c r="D258" s="257" t="s">
        <v>225</v>
      </c>
      <c r="E258" s="268" t="s">
        <v>1</v>
      </c>
      <c r="F258" s="269" t="s">
        <v>1583</v>
      </c>
      <c r="G258" s="267"/>
      <c r="H258" s="270">
        <v>4.04</v>
      </c>
      <c r="I258" s="271"/>
      <c r="J258" s="267"/>
      <c r="K258" s="267"/>
      <c r="L258" s="272"/>
      <c r="M258" s="273"/>
      <c r="N258" s="274"/>
      <c r="O258" s="274"/>
      <c r="P258" s="274"/>
      <c r="Q258" s="274"/>
      <c r="R258" s="274"/>
      <c r="S258" s="274"/>
      <c r="T258" s="275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76" t="s">
        <v>225</v>
      </c>
      <c r="AU258" s="276" t="s">
        <v>169</v>
      </c>
      <c r="AV258" s="14" t="s">
        <v>85</v>
      </c>
      <c r="AW258" s="14" t="s">
        <v>32</v>
      </c>
      <c r="AX258" s="14" t="s">
        <v>76</v>
      </c>
      <c r="AY258" s="276" t="s">
        <v>156</v>
      </c>
    </row>
    <row r="259" spans="1:51" s="14" customFormat="1" ht="12">
      <c r="A259" s="14"/>
      <c r="B259" s="266"/>
      <c r="C259" s="267"/>
      <c r="D259" s="257" t="s">
        <v>225</v>
      </c>
      <c r="E259" s="268" t="s">
        <v>1</v>
      </c>
      <c r="F259" s="269" t="s">
        <v>1583</v>
      </c>
      <c r="G259" s="267"/>
      <c r="H259" s="270">
        <v>4.04</v>
      </c>
      <c r="I259" s="271"/>
      <c r="J259" s="267"/>
      <c r="K259" s="267"/>
      <c r="L259" s="272"/>
      <c r="M259" s="273"/>
      <c r="N259" s="274"/>
      <c r="O259" s="274"/>
      <c r="P259" s="274"/>
      <c r="Q259" s="274"/>
      <c r="R259" s="274"/>
      <c r="S259" s="274"/>
      <c r="T259" s="275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76" t="s">
        <v>225</v>
      </c>
      <c r="AU259" s="276" t="s">
        <v>169</v>
      </c>
      <c r="AV259" s="14" t="s">
        <v>85</v>
      </c>
      <c r="AW259" s="14" t="s">
        <v>32</v>
      </c>
      <c r="AX259" s="14" t="s">
        <v>76</v>
      </c>
      <c r="AY259" s="276" t="s">
        <v>156</v>
      </c>
    </row>
    <row r="260" spans="1:51" s="13" customFormat="1" ht="12">
      <c r="A260" s="13"/>
      <c r="B260" s="255"/>
      <c r="C260" s="256"/>
      <c r="D260" s="257" t="s">
        <v>225</v>
      </c>
      <c r="E260" s="258" t="s">
        <v>1</v>
      </c>
      <c r="F260" s="259" t="s">
        <v>1584</v>
      </c>
      <c r="G260" s="256"/>
      <c r="H260" s="258" t="s">
        <v>1</v>
      </c>
      <c r="I260" s="260"/>
      <c r="J260" s="256"/>
      <c r="K260" s="256"/>
      <c r="L260" s="261"/>
      <c r="M260" s="262"/>
      <c r="N260" s="263"/>
      <c r="O260" s="263"/>
      <c r="P260" s="263"/>
      <c r="Q260" s="263"/>
      <c r="R260" s="263"/>
      <c r="S260" s="263"/>
      <c r="T260" s="264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65" t="s">
        <v>225</v>
      </c>
      <c r="AU260" s="265" t="s">
        <v>169</v>
      </c>
      <c r="AV260" s="13" t="s">
        <v>83</v>
      </c>
      <c r="AW260" s="13" t="s">
        <v>32</v>
      </c>
      <c r="AX260" s="13" t="s">
        <v>76</v>
      </c>
      <c r="AY260" s="265" t="s">
        <v>156</v>
      </c>
    </row>
    <row r="261" spans="1:51" s="14" customFormat="1" ht="12">
      <c r="A261" s="14"/>
      <c r="B261" s="266"/>
      <c r="C261" s="267"/>
      <c r="D261" s="257" t="s">
        <v>225</v>
      </c>
      <c r="E261" s="268" t="s">
        <v>1</v>
      </c>
      <c r="F261" s="269" t="s">
        <v>1585</v>
      </c>
      <c r="G261" s="267"/>
      <c r="H261" s="270">
        <v>54</v>
      </c>
      <c r="I261" s="271"/>
      <c r="J261" s="267"/>
      <c r="K261" s="267"/>
      <c r="L261" s="272"/>
      <c r="M261" s="273"/>
      <c r="N261" s="274"/>
      <c r="O261" s="274"/>
      <c r="P261" s="274"/>
      <c r="Q261" s="274"/>
      <c r="R261" s="274"/>
      <c r="S261" s="274"/>
      <c r="T261" s="275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76" t="s">
        <v>225</v>
      </c>
      <c r="AU261" s="276" t="s">
        <v>169</v>
      </c>
      <c r="AV261" s="14" t="s">
        <v>85</v>
      </c>
      <c r="AW261" s="14" t="s">
        <v>32</v>
      </c>
      <c r="AX261" s="14" t="s">
        <v>76</v>
      </c>
      <c r="AY261" s="276" t="s">
        <v>156</v>
      </c>
    </row>
    <row r="262" spans="1:51" s="16" customFormat="1" ht="12">
      <c r="A262" s="16"/>
      <c r="B262" s="291"/>
      <c r="C262" s="292"/>
      <c r="D262" s="257" t="s">
        <v>225</v>
      </c>
      <c r="E262" s="293" t="s">
        <v>1</v>
      </c>
      <c r="F262" s="294" t="s">
        <v>1172</v>
      </c>
      <c r="G262" s="292"/>
      <c r="H262" s="295">
        <v>233.15999999999997</v>
      </c>
      <c r="I262" s="296"/>
      <c r="J262" s="292"/>
      <c r="K262" s="292"/>
      <c r="L262" s="297"/>
      <c r="M262" s="298"/>
      <c r="N262" s="299"/>
      <c r="O262" s="299"/>
      <c r="P262" s="299"/>
      <c r="Q262" s="299"/>
      <c r="R262" s="299"/>
      <c r="S262" s="299"/>
      <c r="T262" s="300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  <c r="AT262" s="301" t="s">
        <v>225</v>
      </c>
      <c r="AU262" s="301" t="s">
        <v>169</v>
      </c>
      <c r="AV262" s="16" t="s">
        <v>169</v>
      </c>
      <c r="AW262" s="16" t="s">
        <v>32</v>
      </c>
      <c r="AX262" s="16" t="s">
        <v>76</v>
      </c>
      <c r="AY262" s="301" t="s">
        <v>156</v>
      </c>
    </row>
    <row r="263" spans="1:51" s="14" customFormat="1" ht="12">
      <c r="A263" s="14"/>
      <c r="B263" s="266"/>
      <c r="C263" s="267"/>
      <c r="D263" s="257" t="s">
        <v>225</v>
      </c>
      <c r="E263" s="268" t="s">
        <v>1</v>
      </c>
      <c r="F263" s="269" t="s">
        <v>1586</v>
      </c>
      <c r="G263" s="267"/>
      <c r="H263" s="270">
        <v>11.658</v>
      </c>
      <c r="I263" s="271"/>
      <c r="J263" s="267"/>
      <c r="K263" s="267"/>
      <c r="L263" s="272"/>
      <c r="M263" s="273"/>
      <c r="N263" s="274"/>
      <c r="O263" s="274"/>
      <c r="P263" s="274"/>
      <c r="Q263" s="274"/>
      <c r="R263" s="274"/>
      <c r="S263" s="274"/>
      <c r="T263" s="275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76" t="s">
        <v>225</v>
      </c>
      <c r="AU263" s="276" t="s">
        <v>169</v>
      </c>
      <c r="AV263" s="14" t="s">
        <v>85</v>
      </c>
      <c r="AW263" s="14" t="s">
        <v>32</v>
      </c>
      <c r="AX263" s="14" t="s">
        <v>76</v>
      </c>
      <c r="AY263" s="276" t="s">
        <v>156</v>
      </c>
    </row>
    <row r="264" spans="1:51" s="15" customFormat="1" ht="12">
      <c r="A264" s="15"/>
      <c r="B264" s="277"/>
      <c r="C264" s="278"/>
      <c r="D264" s="257" t="s">
        <v>225</v>
      </c>
      <c r="E264" s="279" t="s">
        <v>1</v>
      </c>
      <c r="F264" s="280" t="s">
        <v>228</v>
      </c>
      <c r="G264" s="278"/>
      <c r="H264" s="281">
        <v>244.81799999999996</v>
      </c>
      <c r="I264" s="282"/>
      <c r="J264" s="278"/>
      <c r="K264" s="278"/>
      <c r="L264" s="283"/>
      <c r="M264" s="284"/>
      <c r="N264" s="285"/>
      <c r="O264" s="285"/>
      <c r="P264" s="285"/>
      <c r="Q264" s="285"/>
      <c r="R264" s="285"/>
      <c r="S264" s="285"/>
      <c r="T264" s="286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87" t="s">
        <v>225</v>
      </c>
      <c r="AU264" s="287" t="s">
        <v>169</v>
      </c>
      <c r="AV264" s="15" t="s">
        <v>173</v>
      </c>
      <c r="AW264" s="15" t="s">
        <v>32</v>
      </c>
      <c r="AX264" s="15" t="s">
        <v>83</v>
      </c>
      <c r="AY264" s="287" t="s">
        <v>156</v>
      </c>
    </row>
    <row r="265" spans="1:65" s="2" customFormat="1" ht="24.15" customHeight="1">
      <c r="A265" s="39"/>
      <c r="B265" s="40"/>
      <c r="C265" s="245" t="s">
        <v>7</v>
      </c>
      <c r="D265" s="245" t="s">
        <v>220</v>
      </c>
      <c r="E265" s="246" t="s">
        <v>1587</v>
      </c>
      <c r="F265" s="247" t="s">
        <v>1588</v>
      </c>
      <c r="G265" s="248" t="s">
        <v>342</v>
      </c>
      <c r="H265" s="249">
        <v>75.968</v>
      </c>
      <c r="I265" s="250"/>
      <c r="J265" s="251">
        <f>ROUND(I265*H265,2)</f>
        <v>0</v>
      </c>
      <c r="K265" s="247" t="s">
        <v>218</v>
      </c>
      <c r="L265" s="252"/>
      <c r="M265" s="253" t="s">
        <v>1</v>
      </c>
      <c r="N265" s="254" t="s">
        <v>41</v>
      </c>
      <c r="O265" s="92"/>
      <c r="P265" s="236">
        <f>O265*H265</f>
        <v>0</v>
      </c>
      <c r="Q265" s="236">
        <v>0.0003</v>
      </c>
      <c r="R265" s="236">
        <f>Q265*H265</f>
        <v>0.0227904</v>
      </c>
      <c r="S265" s="236">
        <v>0</v>
      </c>
      <c r="T265" s="237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38" t="s">
        <v>223</v>
      </c>
      <c r="AT265" s="238" t="s">
        <v>220</v>
      </c>
      <c r="AU265" s="238" t="s">
        <v>169</v>
      </c>
      <c r="AY265" s="18" t="s">
        <v>156</v>
      </c>
      <c r="BE265" s="239">
        <f>IF(N265="základní",J265,0)</f>
        <v>0</v>
      </c>
      <c r="BF265" s="239">
        <f>IF(N265="snížená",J265,0)</f>
        <v>0</v>
      </c>
      <c r="BG265" s="239">
        <f>IF(N265="zákl. přenesená",J265,0)</f>
        <v>0</v>
      </c>
      <c r="BH265" s="239">
        <f>IF(N265="sníž. přenesená",J265,0)</f>
        <v>0</v>
      </c>
      <c r="BI265" s="239">
        <f>IF(N265="nulová",J265,0)</f>
        <v>0</v>
      </c>
      <c r="BJ265" s="18" t="s">
        <v>83</v>
      </c>
      <c r="BK265" s="239">
        <f>ROUND(I265*H265,2)</f>
        <v>0</v>
      </c>
      <c r="BL265" s="18" t="s">
        <v>173</v>
      </c>
      <c r="BM265" s="238" t="s">
        <v>1589</v>
      </c>
    </row>
    <row r="266" spans="1:51" s="13" customFormat="1" ht="12">
      <c r="A266" s="13"/>
      <c r="B266" s="255"/>
      <c r="C266" s="256"/>
      <c r="D266" s="257" t="s">
        <v>225</v>
      </c>
      <c r="E266" s="258" t="s">
        <v>1</v>
      </c>
      <c r="F266" s="259" t="s">
        <v>934</v>
      </c>
      <c r="G266" s="256"/>
      <c r="H266" s="258" t="s">
        <v>1</v>
      </c>
      <c r="I266" s="260"/>
      <c r="J266" s="256"/>
      <c r="K266" s="256"/>
      <c r="L266" s="261"/>
      <c r="M266" s="262"/>
      <c r="N266" s="263"/>
      <c r="O266" s="263"/>
      <c r="P266" s="263"/>
      <c r="Q266" s="263"/>
      <c r="R266" s="263"/>
      <c r="S266" s="263"/>
      <c r="T266" s="264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65" t="s">
        <v>225</v>
      </c>
      <c r="AU266" s="265" t="s">
        <v>169</v>
      </c>
      <c r="AV266" s="13" t="s">
        <v>83</v>
      </c>
      <c r="AW266" s="13" t="s">
        <v>32</v>
      </c>
      <c r="AX266" s="13" t="s">
        <v>76</v>
      </c>
      <c r="AY266" s="265" t="s">
        <v>156</v>
      </c>
    </row>
    <row r="267" spans="1:51" s="14" customFormat="1" ht="12">
      <c r="A267" s="14"/>
      <c r="B267" s="266"/>
      <c r="C267" s="267"/>
      <c r="D267" s="257" t="s">
        <v>225</v>
      </c>
      <c r="E267" s="268" t="s">
        <v>1</v>
      </c>
      <c r="F267" s="269" t="s">
        <v>1590</v>
      </c>
      <c r="G267" s="267"/>
      <c r="H267" s="270">
        <v>48</v>
      </c>
      <c r="I267" s="271"/>
      <c r="J267" s="267"/>
      <c r="K267" s="267"/>
      <c r="L267" s="272"/>
      <c r="M267" s="273"/>
      <c r="N267" s="274"/>
      <c r="O267" s="274"/>
      <c r="P267" s="274"/>
      <c r="Q267" s="274"/>
      <c r="R267" s="274"/>
      <c r="S267" s="274"/>
      <c r="T267" s="275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76" t="s">
        <v>225</v>
      </c>
      <c r="AU267" s="276" t="s">
        <v>169</v>
      </c>
      <c r="AV267" s="14" t="s">
        <v>85</v>
      </c>
      <c r="AW267" s="14" t="s">
        <v>32</v>
      </c>
      <c r="AX267" s="14" t="s">
        <v>76</v>
      </c>
      <c r="AY267" s="276" t="s">
        <v>156</v>
      </c>
    </row>
    <row r="268" spans="1:51" s="14" customFormat="1" ht="12">
      <c r="A268" s="14"/>
      <c r="B268" s="266"/>
      <c r="C268" s="267"/>
      <c r="D268" s="257" t="s">
        <v>225</v>
      </c>
      <c r="E268" s="268" t="s">
        <v>1</v>
      </c>
      <c r="F268" s="269" t="s">
        <v>1591</v>
      </c>
      <c r="G268" s="267"/>
      <c r="H268" s="270">
        <v>2.7</v>
      </c>
      <c r="I268" s="271"/>
      <c r="J268" s="267"/>
      <c r="K268" s="267"/>
      <c r="L268" s="272"/>
      <c r="M268" s="273"/>
      <c r="N268" s="274"/>
      <c r="O268" s="274"/>
      <c r="P268" s="274"/>
      <c r="Q268" s="274"/>
      <c r="R268" s="274"/>
      <c r="S268" s="274"/>
      <c r="T268" s="275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76" t="s">
        <v>225</v>
      </c>
      <c r="AU268" s="276" t="s">
        <v>169</v>
      </c>
      <c r="AV268" s="14" t="s">
        <v>85</v>
      </c>
      <c r="AW268" s="14" t="s">
        <v>32</v>
      </c>
      <c r="AX268" s="14" t="s">
        <v>76</v>
      </c>
      <c r="AY268" s="276" t="s">
        <v>156</v>
      </c>
    </row>
    <row r="269" spans="1:51" s="14" customFormat="1" ht="12">
      <c r="A269" s="14"/>
      <c r="B269" s="266"/>
      <c r="C269" s="267"/>
      <c r="D269" s="257" t="s">
        <v>225</v>
      </c>
      <c r="E269" s="268" t="s">
        <v>1</v>
      </c>
      <c r="F269" s="269" t="s">
        <v>1592</v>
      </c>
      <c r="G269" s="267"/>
      <c r="H269" s="270">
        <v>1.8</v>
      </c>
      <c r="I269" s="271"/>
      <c r="J269" s="267"/>
      <c r="K269" s="267"/>
      <c r="L269" s="272"/>
      <c r="M269" s="273"/>
      <c r="N269" s="274"/>
      <c r="O269" s="274"/>
      <c r="P269" s="274"/>
      <c r="Q269" s="274"/>
      <c r="R269" s="274"/>
      <c r="S269" s="274"/>
      <c r="T269" s="275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76" t="s">
        <v>225</v>
      </c>
      <c r="AU269" s="276" t="s">
        <v>169</v>
      </c>
      <c r="AV269" s="14" t="s">
        <v>85</v>
      </c>
      <c r="AW269" s="14" t="s">
        <v>32</v>
      </c>
      <c r="AX269" s="14" t="s">
        <v>76</v>
      </c>
      <c r="AY269" s="276" t="s">
        <v>156</v>
      </c>
    </row>
    <row r="270" spans="1:51" s="14" customFormat="1" ht="12">
      <c r="A270" s="14"/>
      <c r="B270" s="266"/>
      <c r="C270" s="267"/>
      <c r="D270" s="257" t="s">
        <v>225</v>
      </c>
      <c r="E270" s="268" t="s">
        <v>1</v>
      </c>
      <c r="F270" s="269" t="s">
        <v>1592</v>
      </c>
      <c r="G270" s="267"/>
      <c r="H270" s="270">
        <v>1.8</v>
      </c>
      <c r="I270" s="271"/>
      <c r="J270" s="267"/>
      <c r="K270" s="267"/>
      <c r="L270" s="272"/>
      <c r="M270" s="273"/>
      <c r="N270" s="274"/>
      <c r="O270" s="274"/>
      <c r="P270" s="274"/>
      <c r="Q270" s="274"/>
      <c r="R270" s="274"/>
      <c r="S270" s="274"/>
      <c r="T270" s="275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76" t="s">
        <v>225</v>
      </c>
      <c r="AU270" s="276" t="s">
        <v>169</v>
      </c>
      <c r="AV270" s="14" t="s">
        <v>85</v>
      </c>
      <c r="AW270" s="14" t="s">
        <v>32</v>
      </c>
      <c r="AX270" s="14" t="s">
        <v>76</v>
      </c>
      <c r="AY270" s="276" t="s">
        <v>156</v>
      </c>
    </row>
    <row r="271" spans="1:51" s="14" customFormat="1" ht="12">
      <c r="A271" s="14"/>
      <c r="B271" s="266"/>
      <c r="C271" s="267"/>
      <c r="D271" s="257" t="s">
        <v>225</v>
      </c>
      <c r="E271" s="268" t="s">
        <v>1</v>
      </c>
      <c r="F271" s="269" t="s">
        <v>1593</v>
      </c>
      <c r="G271" s="267"/>
      <c r="H271" s="270">
        <v>1.2</v>
      </c>
      <c r="I271" s="271"/>
      <c r="J271" s="267"/>
      <c r="K271" s="267"/>
      <c r="L271" s="272"/>
      <c r="M271" s="273"/>
      <c r="N271" s="274"/>
      <c r="O271" s="274"/>
      <c r="P271" s="274"/>
      <c r="Q271" s="274"/>
      <c r="R271" s="274"/>
      <c r="S271" s="274"/>
      <c r="T271" s="275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76" t="s">
        <v>225</v>
      </c>
      <c r="AU271" s="276" t="s">
        <v>169</v>
      </c>
      <c r="AV271" s="14" t="s">
        <v>85</v>
      </c>
      <c r="AW271" s="14" t="s">
        <v>32</v>
      </c>
      <c r="AX271" s="14" t="s">
        <v>76</v>
      </c>
      <c r="AY271" s="276" t="s">
        <v>156</v>
      </c>
    </row>
    <row r="272" spans="1:51" s="14" customFormat="1" ht="12">
      <c r="A272" s="14"/>
      <c r="B272" s="266"/>
      <c r="C272" s="267"/>
      <c r="D272" s="257" t="s">
        <v>225</v>
      </c>
      <c r="E272" s="268" t="s">
        <v>1</v>
      </c>
      <c r="F272" s="269" t="s">
        <v>1592</v>
      </c>
      <c r="G272" s="267"/>
      <c r="H272" s="270">
        <v>1.8</v>
      </c>
      <c r="I272" s="271"/>
      <c r="J272" s="267"/>
      <c r="K272" s="267"/>
      <c r="L272" s="272"/>
      <c r="M272" s="273"/>
      <c r="N272" s="274"/>
      <c r="O272" s="274"/>
      <c r="P272" s="274"/>
      <c r="Q272" s="274"/>
      <c r="R272" s="274"/>
      <c r="S272" s="274"/>
      <c r="T272" s="275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76" t="s">
        <v>225</v>
      </c>
      <c r="AU272" s="276" t="s">
        <v>169</v>
      </c>
      <c r="AV272" s="14" t="s">
        <v>85</v>
      </c>
      <c r="AW272" s="14" t="s">
        <v>32</v>
      </c>
      <c r="AX272" s="14" t="s">
        <v>76</v>
      </c>
      <c r="AY272" s="276" t="s">
        <v>156</v>
      </c>
    </row>
    <row r="273" spans="1:51" s="14" customFormat="1" ht="12">
      <c r="A273" s="14"/>
      <c r="B273" s="266"/>
      <c r="C273" s="267"/>
      <c r="D273" s="257" t="s">
        <v>225</v>
      </c>
      <c r="E273" s="268" t="s">
        <v>1</v>
      </c>
      <c r="F273" s="269" t="s">
        <v>1593</v>
      </c>
      <c r="G273" s="267"/>
      <c r="H273" s="270">
        <v>1.2</v>
      </c>
      <c r="I273" s="271"/>
      <c r="J273" s="267"/>
      <c r="K273" s="267"/>
      <c r="L273" s="272"/>
      <c r="M273" s="273"/>
      <c r="N273" s="274"/>
      <c r="O273" s="274"/>
      <c r="P273" s="274"/>
      <c r="Q273" s="274"/>
      <c r="R273" s="274"/>
      <c r="S273" s="274"/>
      <c r="T273" s="275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76" t="s">
        <v>225</v>
      </c>
      <c r="AU273" s="276" t="s">
        <v>169</v>
      </c>
      <c r="AV273" s="14" t="s">
        <v>85</v>
      </c>
      <c r="AW273" s="14" t="s">
        <v>32</v>
      </c>
      <c r="AX273" s="14" t="s">
        <v>76</v>
      </c>
      <c r="AY273" s="276" t="s">
        <v>156</v>
      </c>
    </row>
    <row r="274" spans="1:51" s="14" customFormat="1" ht="12">
      <c r="A274" s="14"/>
      <c r="B274" s="266"/>
      <c r="C274" s="267"/>
      <c r="D274" s="257" t="s">
        <v>225</v>
      </c>
      <c r="E274" s="268" t="s">
        <v>1</v>
      </c>
      <c r="F274" s="269" t="s">
        <v>1594</v>
      </c>
      <c r="G274" s="267"/>
      <c r="H274" s="270">
        <v>1.3</v>
      </c>
      <c r="I274" s="271"/>
      <c r="J274" s="267"/>
      <c r="K274" s="267"/>
      <c r="L274" s="272"/>
      <c r="M274" s="273"/>
      <c r="N274" s="274"/>
      <c r="O274" s="274"/>
      <c r="P274" s="274"/>
      <c r="Q274" s="274"/>
      <c r="R274" s="274"/>
      <c r="S274" s="274"/>
      <c r="T274" s="275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76" t="s">
        <v>225</v>
      </c>
      <c r="AU274" s="276" t="s">
        <v>169</v>
      </c>
      <c r="AV274" s="14" t="s">
        <v>85</v>
      </c>
      <c r="AW274" s="14" t="s">
        <v>32</v>
      </c>
      <c r="AX274" s="14" t="s">
        <v>76</v>
      </c>
      <c r="AY274" s="276" t="s">
        <v>156</v>
      </c>
    </row>
    <row r="275" spans="1:51" s="14" customFormat="1" ht="12">
      <c r="A275" s="14"/>
      <c r="B275" s="266"/>
      <c r="C275" s="267"/>
      <c r="D275" s="257" t="s">
        <v>225</v>
      </c>
      <c r="E275" s="268" t="s">
        <v>1</v>
      </c>
      <c r="F275" s="269" t="s">
        <v>1595</v>
      </c>
      <c r="G275" s="267"/>
      <c r="H275" s="270">
        <v>0.9</v>
      </c>
      <c r="I275" s="271"/>
      <c r="J275" s="267"/>
      <c r="K275" s="267"/>
      <c r="L275" s="272"/>
      <c r="M275" s="273"/>
      <c r="N275" s="274"/>
      <c r="O275" s="274"/>
      <c r="P275" s="274"/>
      <c r="Q275" s="274"/>
      <c r="R275" s="274"/>
      <c r="S275" s="274"/>
      <c r="T275" s="275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76" t="s">
        <v>225</v>
      </c>
      <c r="AU275" s="276" t="s">
        <v>169</v>
      </c>
      <c r="AV275" s="14" t="s">
        <v>85</v>
      </c>
      <c r="AW275" s="14" t="s">
        <v>32</v>
      </c>
      <c r="AX275" s="14" t="s">
        <v>76</v>
      </c>
      <c r="AY275" s="276" t="s">
        <v>156</v>
      </c>
    </row>
    <row r="276" spans="1:51" s="14" customFormat="1" ht="12">
      <c r="A276" s="14"/>
      <c r="B276" s="266"/>
      <c r="C276" s="267"/>
      <c r="D276" s="257" t="s">
        <v>225</v>
      </c>
      <c r="E276" s="268" t="s">
        <v>1</v>
      </c>
      <c r="F276" s="269" t="s">
        <v>1596</v>
      </c>
      <c r="G276" s="267"/>
      <c r="H276" s="270">
        <v>2.4</v>
      </c>
      <c r="I276" s="271"/>
      <c r="J276" s="267"/>
      <c r="K276" s="267"/>
      <c r="L276" s="272"/>
      <c r="M276" s="273"/>
      <c r="N276" s="274"/>
      <c r="O276" s="274"/>
      <c r="P276" s="274"/>
      <c r="Q276" s="274"/>
      <c r="R276" s="274"/>
      <c r="S276" s="274"/>
      <c r="T276" s="275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76" t="s">
        <v>225</v>
      </c>
      <c r="AU276" s="276" t="s">
        <v>169</v>
      </c>
      <c r="AV276" s="14" t="s">
        <v>85</v>
      </c>
      <c r="AW276" s="14" t="s">
        <v>32</v>
      </c>
      <c r="AX276" s="14" t="s">
        <v>76</v>
      </c>
      <c r="AY276" s="276" t="s">
        <v>156</v>
      </c>
    </row>
    <row r="277" spans="1:51" s="14" customFormat="1" ht="12">
      <c r="A277" s="14"/>
      <c r="B277" s="266"/>
      <c r="C277" s="267"/>
      <c r="D277" s="257" t="s">
        <v>225</v>
      </c>
      <c r="E277" s="268" t="s">
        <v>1</v>
      </c>
      <c r="F277" s="269" t="s">
        <v>1592</v>
      </c>
      <c r="G277" s="267"/>
      <c r="H277" s="270">
        <v>1.8</v>
      </c>
      <c r="I277" s="271"/>
      <c r="J277" s="267"/>
      <c r="K277" s="267"/>
      <c r="L277" s="272"/>
      <c r="M277" s="273"/>
      <c r="N277" s="274"/>
      <c r="O277" s="274"/>
      <c r="P277" s="274"/>
      <c r="Q277" s="274"/>
      <c r="R277" s="274"/>
      <c r="S277" s="274"/>
      <c r="T277" s="275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76" t="s">
        <v>225</v>
      </c>
      <c r="AU277" s="276" t="s">
        <v>169</v>
      </c>
      <c r="AV277" s="14" t="s">
        <v>85</v>
      </c>
      <c r="AW277" s="14" t="s">
        <v>32</v>
      </c>
      <c r="AX277" s="14" t="s">
        <v>76</v>
      </c>
      <c r="AY277" s="276" t="s">
        <v>156</v>
      </c>
    </row>
    <row r="278" spans="1:51" s="14" customFormat="1" ht="12">
      <c r="A278" s="14"/>
      <c r="B278" s="266"/>
      <c r="C278" s="267"/>
      <c r="D278" s="257" t="s">
        <v>225</v>
      </c>
      <c r="E278" s="268" t="s">
        <v>1</v>
      </c>
      <c r="F278" s="269" t="s">
        <v>1597</v>
      </c>
      <c r="G278" s="267"/>
      <c r="H278" s="270">
        <v>2.25</v>
      </c>
      <c r="I278" s="271"/>
      <c r="J278" s="267"/>
      <c r="K278" s="267"/>
      <c r="L278" s="272"/>
      <c r="M278" s="273"/>
      <c r="N278" s="274"/>
      <c r="O278" s="274"/>
      <c r="P278" s="274"/>
      <c r="Q278" s="274"/>
      <c r="R278" s="274"/>
      <c r="S278" s="274"/>
      <c r="T278" s="275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76" t="s">
        <v>225</v>
      </c>
      <c r="AU278" s="276" t="s">
        <v>169</v>
      </c>
      <c r="AV278" s="14" t="s">
        <v>85</v>
      </c>
      <c r="AW278" s="14" t="s">
        <v>32</v>
      </c>
      <c r="AX278" s="14" t="s">
        <v>76</v>
      </c>
      <c r="AY278" s="276" t="s">
        <v>156</v>
      </c>
    </row>
    <row r="279" spans="1:51" s="14" customFormat="1" ht="12">
      <c r="A279" s="14"/>
      <c r="B279" s="266"/>
      <c r="C279" s="267"/>
      <c r="D279" s="257" t="s">
        <v>225</v>
      </c>
      <c r="E279" s="268" t="s">
        <v>1</v>
      </c>
      <c r="F279" s="269" t="s">
        <v>1598</v>
      </c>
      <c r="G279" s="267"/>
      <c r="H279" s="270">
        <v>1.5</v>
      </c>
      <c r="I279" s="271"/>
      <c r="J279" s="267"/>
      <c r="K279" s="267"/>
      <c r="L279" s="272"/>
      <c r="M279" s="273"/>
      <c r="N279" s="274"/>
      <c r="O279" s="274"/>
      <c r="P279" s="274"/>
      <c r="Q279" s="274"/>
      <c r="R279" s="274"/>
      <c r="S279" s="274"/>
      <c r="T279" s="275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76" t="s">
        <v>225</v>
      </c>
      <c r="AU279" s="276" t="s">
        <v>169</v>
      </c>
      <c r="AV279" s="14" t="s">
        <v>85</v>
      </c>
      <c r="AW279" s="14" t="s">
        <v>32</v>
      </c>
      <c r="AX279" s="14" t="s">
        <v>76</v>
      </c>
      <c r="AY279" s="276" t="s">
        <v>156</v>
      </c>
    </row>
    <row r="280" spans="1:51" s="14" customFormat="1" ht="12">
      <c r="A280" s="14"/>
      <c r="B280" s="266"/>
      <c r="C280" s="267"/>
      <c r="D280" s="257" t="s">
        <v>225</v>
      </c>
      <c r="E280" s="268" t="s">
        <v>1</v>
      </c>
      <c r="F280" s="269" t="s">
        <v>1599</v>
      </c>
      <c r="G280" s="267"/>
      <c r="H280" s="270">
        <v>1.74</v>
      </c>
      <c r="I280" s="271"/>
      <c r="J280" s="267"/>
      <c r="K280" s="267"/>
      <c r="L280" s="272"/>
      <c r="M280" s="273"/>
      <c r="N280" s="274"/>
      <c r="O280" s="274"/>
      <c r="P280" s="274"/>
      <c r="Q280" s="274"/>
      <c r="R280" s="274"/>
      <c r="S280" s="274"/>
      <c r="T280" s="275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76" t="s">
        <v>225</v>
      </c>
      <c r="AU280" s="276" t="s">
        <v>169</v>
      </c>
      <c r="AV280" s="14" t="s">
        <v>85</v>
      </c>
      <c r="AW280" s="14" t="s">
        <v>32</v>
      </c>
      <c r="AX280" s="14" t="s">
        <v>76</v>
      </c>
      <c r="AY280" s="276" t="s">
        <v>156</v>
      </c>
    </row>
    <row r="281" spans="1:51" s="14" customFormat="1" ht="12">
      <c r="A281" s="14"/>
      <c r="B281" s="266"/>
      <c r="C281" s="267"/>
      <c r="D281" s="257" t="s">
        <v>225</v>
      </c>
      <c r="E281" s="268" t="s">
        <v>1</v>
      </c>
      <c r="F281" s="269" t="s">
        <v>1600</v>
      </c>
      <c r="G281" s="267"/>
      <c r="H281" s="270">
        <v>0.95</v>
      </c>
      <c r="I281" s="271"/>
      <c r="J281" s="267"/>
      <c r="K281" s="267"/>
      <c r="L281" s="272"/>
      <c r="M281" s="273"/>
      <c r="N281" s="274"/>
      <c r="O281" s="274"/>
      <c r="P281" s="274"/>
      <c r="Q281" s="274"/>
      <c r="R281" s="274"/>
      <c r="S281" s="274"/>
      <c r="T281" s="275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76" t="s">
        <v>225</v>
      </c>
      <c r="AU281" s="276" t="s">
        <v>169</v>
      </c>
      <c r="AV281" s="14" t="s">
        <v>85</v>
      </c>
      <c r="AW281" s="14" t="s">
        <v>32</v>
      </c>
      <c r="AX281" s="14" t="s">
        <v>76</v>
      </c>
      <c r="AY281" s="276" t="s">
        <v>156</v>
      </c>
    </row>
    <row r="282" spans="1:51" s="14" customFormat="1" ht="12">
      <c r="A282" s="14"/>
      <c r="B282" s="266"/>
      <c r="C282" s="267"/>
      <c r="D282" s="257" t="s">
        <v>225</v>
      </c>
      <c r="E282" s="268" t="s">
        <v>1</v>
      </c>
      <c r="F282" s="269" t="s">
        <v>1601</v>
      </c>
      <c r="G282" s="267"/>
      <c r="H282" s="270">
        <v>1.01</v>
      </c>
      <c r="I282" s="271"/>
      <c r="J282" s="267"/>
      <c r="K282" s="267"/>
      <c r="L282" s="272"/>
      <c r="M282" s="273"/>
      <c r="N282" s="274"/>
      <c r="O282" s="274"/>
      <c r="P282" s="274"/>
      <c r="Q282" s="274"/>
      <c r="R282" s="274"/>
      <c r="S282" s="274"/>
      <c r="T282" s="275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76" t="s">
        <v>225</v>
      </c>
      <c r="AU282" s="276" t="s">
        <v>169</v>
      </c>
      <c r="AV282" s="14" t="s">
        <v>85</v>
      </c>
      <c r="AW282" s="14" t="s">
        <v>32</v>
      </c>
      <c r="AX282" s="14" t="s">
        <v>76</v>
      </c>
      <c r="AY282" s="276" t="s">
        <v>156</v>
      </c>
    </row>
    <row r="283" spans="1:51" s="16" customFormat="1" ht="12">
      <c r="A283" s="16"/>
      <c r="B283" s="291"/>
      <c r="C283" s="292"/>
      <c r="D283" s="257" t="s">
        <v>225</v>
      </c>
      <c r="E283" s="293" t="s">
        <v>1</v>
      </c>
      <c r="F283" s="294" t="s">
        <v>1172</v>
      </c>
      <c r="G283" s="292"/>
      <c r="H283" s="295">
        <v>72.35</v>
      </c>
      <c r="I283" s="296"/>
      <c r="J283" s="292"/>
      <c r="K283" s="292"/>
      <c r="L283" s="297"/>
      <c r="M283" s="298"/>
      <c r="N283" s="299"/>
      <c r="O283" s="299"/>
      <c r="P283" s="299"/>
      <c r="Q283" s="299"/>
      <c r="R283" s="299"/>
      <c r="S283" s="299"/>
      <c r="T283" s="300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T283" s="301" t="s">
        <v>225</v>
      </c>
      <c r="AU283" s="301" t="s">
        <v>169</v>
      </c>
      <c r="AV283" s="16" t="s">
        <v>169</v>
      </c>
      <c r="AW283" s="16" t="s">
        <v>32</v>
      </c>
      <c r="AX283" s="16" t="s">
        <v>76</v>
      </c>
      <c r="AY283" s="301" t="s">
        <v>156</v>
      </c>
    </row>
    <row r="284" spans="1:51" s="14" customFormat="1" ht="12">
      <c r="A284" s="14"/>
      <c r="B284" s="266"/>
      <c r="C284" s="267"/>
      <c r="D284" s="257" t="s">
        <v>225</v>
      </c>
      <c r="E284" s="268" t="s">
        <v>1</v>
      </c>
      <c r="F284" s="269" t="s">
        <v>1602</v>
      </c>
      <c r="G284" s="267"/>
      <c r="H284" s="270">
        <v>3.618</v>
      </c>
      <c r="I284" s="271"/>
      <c r="J284" s="267"/>
      <c r="K284" s="267"/>
      <c r="L284" s="272"/>
      <c r="M284" s="273"/>
      <c r="N284" s="274"/>
      <c r="O284" s="274"/>
      <c r="P284" s="274"/>
      <c r="Q284" s="274"/>
      <c r="R284" s="274"/>
      <c r="S284" s="274"/>
      <c r="T284" s="275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76" t="s">
        <v>225</v>
      </c>
      <c r="AU284" s="276" t="s">
        <v>169</v>
      </c>
      <c r="AV284" s="14" t="s">
        <v>85</v>
      </c>
      <c r="AW284" s="14" t="s">
        <v>32</v>
      </c>
      <c r="AX284" s="14" t="s">
        <v>76</v>
      </c>
      <c r="AY284" s="276" t="s">
        <v>156</v>
      </c>
    </row>
    <row r="285" spans="1:51" s="15" customFormat="1" ht="12">
      <c r="A285" s="15"/>
      <c r="B285" s="277"/>
      <c r="C285" s="278"/>
      <c r="D285" s="257" t="s">
        <v>225</v>
      </c>
      <c r="E285" s="279" t="s">
        <v>1</v>
      </c>
      <c r="F285" s="280" t="s">
        <v>228</v>
      </c>
      <c r="G285" s="278"/>
      <c r="H285" s="281">
        <v>75.96799999999999</v>
      </c>
      <c r="I285" s="282"/>
      <c r="J285" s="278"/>
      <c r="K285" s="278"/>
      <c r="L285" s="283"/>
      <c r="M285" s="284"/>
      <c r="N285" s="285"/>
      <c r="O285" s="285"/>
      <c r="P285" s="285"/>
      <c r="Q285" s="285"/>
      <c r="R285" s="285"/>
      <c r="S285" s="285"/>
      <c r="T285" s="286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T285" s="287" t="s">
        <v>225</v>
      </c>
      <c r="AU285" s="287" t="s">
        <v>169</v>
      </c>
      <c r="AV285" s="15" t="s">
        <v>173</v>
      </c>
      <c r="AW285" s="15" t="s">
        <v>32</v>
      </c>
      <c r="AX285" s="15" t="s">
        <v>83</v>
      </c>
      <c r="AY285" s="287" t="s">
        <v>156</v>
      </c>
    </row>
    <row r="286" spans="1:65" s="2" customFormat="1" ht="24.15" customHeight="1">
      <c r="A286" s="39"/>
      <c r="B286" s="40"/>
      <c r="C286" s="245" t="s">
        <v>386</v>
      </c>
      <c r="D286" s="245" t="s">
        <v>220</v>
      </c>
      <c r="E286" s="246" t="s">
        <v>1603</v>
      </c>
      <c r="F286" s="247" t="s">
        <v>1604</v>
      </c>
      <c r="G286" s="248" t="s">
        <v>342</v>
      </c>
      <c r="H286" s="249">
        <v>75.968</v>
      </c>
      <c r="I286" s="250"/>
      <c r="J286" s="251">
        <f>ROUND(I286*H286,2)</f>
        <v>0</v>
      </c>
      <c r="K286" s="247" t="s">
        <v>218</v>
      </c>
      <c r="L286" s="252"/>
      <c r="M286" s="253" t="s">
        <v>1</v>
      </c>
      <c r="N286" s="254" t="s">
        <v>41</v>
      </c>
      <c r="O286" s="92"/>
      <c r="P286" s="236">
        <f>O286*H286</f>
        <v>0</v>
      </c>
      <c r="Q286" s="236">
        <v>0.0002</v>
      </c>
      <c r="R286" s="236">
        <f>Q286*H286</f>
        <v>0.015193600000000002</v>
      </c>
      <c r="S286" s="236">
        <v>0</v>
      </c>
      <c r="T286" s="237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38" t="s">
        <v>223</v>
      </c>
      <c r="AT286" s="238" t="s">
        <v>220</v>
      </c>
      <c r="AU286" s="238" t="s">
        <v>169</v>
      </c>
      <c r="AY286" s="18" t="s">
        <v>156</v>
      </c>
      <c r="BE286" s="239">
        <f>IF(N286="základní",J286,0)</f>
        <v>0</v>
      </c>
      <c r="BF286" s="239">
        <f>IF(N286="snížená",J286,0)</f>
        <v>0</v>
      </c>
      <c r="BG286" s="239">
        <f>IF(N286="zákl. přenesená",J286,0)</f>
        <v>0</v>
      </c>
      <c r="BH286" s="239">
        <f>IF(N286="sníž. přenesená",J286,0)</f>
        <v>0</v>
      </c>
      <c r="BI286" s="239">
        <f>IF(N286="nulová",J286,0)</f>
        <v>0</v>
      </c>
      <c r="BJ286" s="18" t="s">
        <v>83</v>
      </c>
      <c r="BK286" s="239">
        <f>ROUND(I286*H286,2)</f>
        <v>0</v>
      </c>
      <c r="BL286" s="18" t="s">
        <v>173</v>
      </c>
      <c r="BM286" s="238" t="s">
        <v>1605</v>
      </c>
    </row>
    <row r="287" spans="1:65" s="2" customFormat="1" ht="24.15" customHeight="1">
      <c r="A287" s="39"/>
      <c r="B287" s="40"/>
      <c r="C287" s="227" t="s">
        <v>411</v>
      </c>
      <c r="D287" s="227" t="s">
        <v>159</v>
      </c>
      <c r="E287" s="228" t="s">
        <v>1606</v>
      </c>
      <c r="F287" s="229" t="s">
        <v>1607</v>
      </c>
      <c r="G287" s="230" t="s">
        <v>342</v>
      </c>
      <c r="H287" s="231">
        <v>262.11</v>
      </c>
      <c r="I287" s="232"/>
      <c r="J287" s="233">
        <f>ROUND(I287*H287,2)</f>
        <v>0</v>
      </c>
      <c r="K287" s="229" t="s">
        <v>218</v>
      </c>
      <c r="L287" s="45"/>
      <c r="M287" s="234" t="s">
        <v>1</v>
      </c>
      <c r="N287" s="235" t="s">
        <v>41</v>
      </c>
      <c r="O287" s="92"/>
      <c r="P287" s="236">
        <f>O287*H287</f>
        <v>0</v>
      </c>
      <c r="Q287" s="236">
        <v>0</v>
      </c>
      <c r="R287" s="236">
        <f>Q287*H287</f>
        <v>0</v>
      </c>
      <c r="S287" s="236">
        <v>0</v>
      </c>
      <c r="T287" s="237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38" t="s">
        <v>173</v>
      </c>
      <c r="AT287" s="238" t="s">
        <v>159</v>
      </c>
      <c r="AU287" s="238" t="s">
        <v>169</v>
      </c>
      <c r="AY287" s="18" t="s">
        <v>156</v>
      </c>
      <c r="BE287" s="239">
        <f>IF(N287="základní",J287,0)</f>
        <v>0</v>
      </c>
      <c r="BF287" s="239">
        <f>IF(N287="snížená",J287,0)</f>
        <v>0</v>
      </c>
      <c r="BG287" s="239">
        <f>IF(N287="zákl. přenesená",J287,0)</f>
        <v>0</v>
      </c>
      <c r="BH287" s="239">
        <f>IF(N287="sníž. přenesená",J287,0)</f>
        <v>0</v>
      </c>
      <c r="BI287" s="239">
        <f>IF(N287="nulová",J287,0)</f>
        <v>0</v>
      </c>
      <c r="BJ287" s="18" t="s">
        <v>83</v>
      </c>
      <c r="BK287" s="239">
        <f>ROUND(I287*H287,2)</f>
        <v>0</v>
      </c>
      <c r="BL287" s="18" t="s">
        <v>173</v>
      </c>
      <c r="BM287" s="238" t="s">
        <v>1608</v>
      </c>
    </row>
    <row r="288" spans="1:51" s="13" customFormat="1" ht="12">
      <c r="A288" s="13"/>
      <c r="B288" s="255"/>
      <c r="C288" s="256"/>
      <c r="D288" s="257" t="s">
        <v>225</v>
      </c>
      <c r="E288" s="258" t="s">
        <v>1</v>
      </c>
      <c r="F288" s="259" t="s">
        <v>934</v>
      </c>
      <c r="G288" s="256"/>
      <c r="H288" s="258" t="s">
        <v>1</v>
      </c>
      <c r="I288" s="260"/>
      <c r="J288" s="256"/>
      <c r="K288" s="256"/>
      <c r="L288" s="261"/>
      <c r="M288" s="262"/>
      <c r="N288" s="263"/>
      <c r="O288" s="263"/>
      <c r="P288" s="263"/>
      <c r="Q288" s="263"/>
      <c r="R288" s="263"/>
      <c r="S288" s="263"/>
      <c r="T288" s="264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65" t="s">
        <v>225</v>
      </c>
      <c r="AU288" s="265" t="s">
        <v>169</v>
      </c>
      <c r="AV288" s="13" t="s">
        <v>83</v>
      </c>
      <c r="AW288" s="13" t="s">
        <v>32</v>
      </c>
      <c r="AX288" s="13" t="s">
        <v>76</v>
      </c>
      <c r="AY288" s="265" t="s">
        <v>156</v>
      </c>
    </row>
    <row r="289" spans="1:51" s="14" customFormat="1" ht="12">
      <c r="A289" s="14"/>
      <c r="B289" s="266"/>
      <c r="C289" s="267"/>
      <c r="D289" s="257" t="s">
        <v>225</v>
      </c>
      <c r="E289" s="268" t="s">
        <v>1</v>
      </c>
      <c r="F289" s="269" t="s">
        <v>1609</v>
      </c>
      <c r="G289" s="267"/>
      <c r="H289" s="270">
        <v>163.2</v>
      </c>
      <c r="I289" s="271"/>
      <c r="J289" s="267"/>
      <c r="K289" s="267"/>
      <c r="L289" s="272"/>
      <c r="M289" s="273"/>
      <c r="N289" s="274"/>
      <c r="O289" s="274"/>
      <c r="P289" s="274"/>
      <c r="Q289" s="274"/>
      <c r="R289" s="274"/>
      <c r="S289" s="274"/>
      <c r="T289" s="275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76" t="s">
        <v>225</v>
      </c>
      <c r="AU289" s="276" t="s">
        <v>169</v>
      </c>
      <c r="AV289" s="14" t="s">
        <v>85</v>
      </c>
      <c r="AW289" s="14" t="s">
        <v>32</v>
      </c>
      <c r="AX289" s="14" t="s">
        <v>76</v>
      </c>
      <c r="AY289" s="276" t="s">
        <v>156</v>
      </c>
    </row>
    <row r="290" spans="1:51" s="14" customFormat="1" ht="12">
      <c r="A290" s="14"/>
      <c r="B290" s="266"/>
      <c r="C290" s="267"/>
      <c r="D290" s="257" t="s">
        <v>225</v>
      </c>
      <c r="E290" s="268" t="s">
        <v>1</v>
      </c>
      <c r="F290" s="269" t="s">
        <v>1610</v>
      </c>
      <c r="G290" s="267"/>
      <c r="H290" s="270">
        <v>13.5</v>
      </c>
      <c r="I290" s="271"/>
      <c r="J290" s="267"/>
      <c r="K290" s="267"/>
      <c r="L290" s="272"/>
      <c r="M290" s="273"/>
      <c r="N290" s="274"/>
      <c r="O290" s="274"/>
      <c r="P290" s="274"/>
      <c r="Q290" s="274"/>
      <c r="R290" s="274"/>
      <c r="S290" s="274"/>
      <c r="T290" s="275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76" t="s">
        <v>225</v>
      </c>
      <c r="AU290" s="276" t="s">
        <v>169</v>
      </c>
      <c r="AV290" s="14" t="s">
        <v>85</v>
      </c>
      <c r="AW290" s="14" t="s">
        <v>32</v>
      </c>
      <c r="AX290" s="14" t="s">
        <v>76</v>
      </c>
      <c r="AY290" s="276" t="s">
        <v>156</v>
      </c>
    </row>
    <row r="291" spans="1:51" s="14" customFormat="1" ht="12">
      <c r="A291" s="14"/>
      <c r="B291" s="266"/>
      <c r="C291" s="267"/>
      <c r="D291" s="257" t="s">
        <v>225</v>
      </c>
      <c r="E291" s="268" t="s">
        <v>1</v>
      </c>
      <c r="F291" s="269" t="s">
        <v>1611</v>
      </c>
      <c r="G291" s="267"/>
      <c r="H291" s="270">
        <v>4.2</v>
      </c>
      <c r="I291" s="271"/>
      <c r="J291" s="267"/>
      <c r="K291" s="267"/>
      <c r="L291" s="272"/>
      <c r="M291" s="273"/>
      <c r="N291" s="274"/>
      <c r="O291" s="274"/>
      <c r="P291" s="274"/>
      <c r="Q291" s="274"/>
      <c r="R291" s="274"/>
      <c r="S291" s="274"/>
      <c r="T291" s="275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76" t="s">
        <v>225</v>
      </c>
      <c r="AU291" s="276" t="s">
        <v>169</v>
      </c>
      <c r="AV291" s="14" t="s">
        <v>85</v>
      </c>
      <c r="AW291" s="14" t="s">
        <v>32</v>
      </c>
      <c r="AX291" s="14" t="s">
        <v>76</v>
      </c>
      <c r="AY291" s="276" t="s">
        <v>156</v>
      </c>
    </row>
    <row r="292" spans="1:51" s="14" customFormat="1" ht="12">
      <c r="A292" s="14"/>
      <c r="B292" s="266"/>
      <c r="C292" s="267"/>
      <c r="D292" s="257" t="s">
        <v>225</v>
      </c>
      <c r="E292" s="268" t="s">
        <v>1</v>
      </c>
      <c r="F292" s="269" t="s">
        <v>1611</v>
      </c>
      <c r="G292" s="267"/>
      <c r="H292" s="270">
        <v>4.2</v>
      </c>
      <c r="I292" s="271"/>
      <c r="J292" s="267"/>
      <c r="K292" s="267"/>
      <c r="L292" s="272"/>
      <c r="M292" s="273"/>
      <c r="N292" s="274"/>
      <c r="O292" s="274"/>
      <c r="P292" s="274"/>
      <c r="Q292" s="274"/>
      <c r="R292" s="274"/>
      <c r="S292" s="274"/>
      <c r="T292" s="275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76" t="s">
        <v>225</v>
      </c>
      <c r="AU292" s="276" t="s">
        <v>169</v>
      </c>
      <c r="AV292" s="14" t="s">
        <v>85</v>
      </c>
      <c r="AW292" s="14" t="s">
        <v>32</v>
      </c>
      <c r="AX292" s="14" t="s">
        <v>76</v>
      </c>
      <c r="AY292" s="276" t="s">
        <v>156</v>
      </c>
    </row>
    <row r="293" spans="1:51" s="14" customFormat="1" ht="12">
      <c r="A293" s="14"/>
      <c r="B293" s="266"/>
      <c r="C293" s="267"/>
      <c r="D293" s="257" t="s">
        <v>225</v>
      </c>
      <c r="E293" s="268" t="s">
        <v>1</v>
      </c>
      <c r="F293" s="269" t="s">
        <v>1612</v>
      </c>
      <c r="G293" s="267"/>
      <c r="H293" s="270">
        <v>4.8</v>
      </c>
      <c r="I293" s="271"/>
      <c r="J293" s="267"/>
      <c r="K293" s="267"/>
      <c r="L293" s="272"/>
      <c r="M293" s="273"/>
      <c r="N293" s="274"/>
      <c r="O293" s="274"/>
      <c r="P293" s="274"/>
      <c r="Q293" s="274"/>
      <c r="R293" s="274"/>
      <c r="S293" s="274"/>
      <c r="T293" s="275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76" t="s">
        <v>225</v>
      </c>
      <c r="AU293" s="276" t="s">
        <v>169</v>
      </c>
      <c r="AV293" s="14" t="s">
        <v>85</v>
      </c>
      <c r="AW293" s="14" t="s">
        <v>32</v>
      </c>
      <c r="AX293" s="14" t="s">
        <v>76</v>
      </c>
      <c r="AY293" s="276" t="s">
        <v>156</v>
      </c>
    </row>
    <row r="294" spans="1:51" s="14" customFormat="1" ht="12">
      <c r="A294" s="14"/>
      <c r="B294" s="266"/>
      <c r="C294" s="267"/>
      <c r="D294" s="257" t="s">
        <v>225</v>
      </c>
      <c r="E294" s="268" t="s">
        <v>1</v>
      </c>
      <c r="F294" s="269" t="s">
        <v>1613</v>
      </c>
      <c r="G294" s="267"/>
      <c r="H294" s="270">
        <v>7.8</v>
      </c>
      <c r="I294" s="271"/>
      <c r="J294" s="267"/>
      <c r="K294" s="267"/>
      <c r="L294" s="272"/>
      <c r="M294" s="273"/>
      <c r="N294" s="274"/>
      <c r="O294" s="274"/>
      <c r="P294" s="274"/>
      <c r="Q294" s="274"/>
      <c r="R294" s="274"/>
      <c r="S294" s="274"/>
      <c r="T294" s="275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76" t="s">
        <v>225</v>
      </c>
      <c r="AU294" s="276" t="s">
        <v>169</v>
      </c>
      <c r="AV294" s="14" t="s">
        <v>85</v>
      </c>
      <c r="AW294" s="14" t="s">
        <v>32</v>
      </c>
      <c r="AX294" s="14" t="s">
        <v>76</v>
      </c>
      <c r="AY294" s="276" t="s">
        <v>156</v>
      </c>
    </row>
    <row r="295" spans="1:51" s="14" customFormat="1" ht="12">
      <c r="A295" s="14"/>
      <c r="B295" s="266"/>
      <c r="C295" s="267"/>
      <c r="D295" s="257" t="s">
        <v>225</v>
      </c>
      <c r="E295" s="268" t="s">
        <v>1</v>
      </c>
      <c r="F295" s="269" t="s">
        <v>1614</v>
      </c>
      <c r="G295" s="267"/>
      <c r="H295" s="270">
        <v>2.4</v>
      </c>
      <c r="I295" s="271"/>
      <c r="J295" s="267"/>
      <c r="K295" s="267"/>
      <c r="L295" s="272"/>
      <c r="M295" s="273"/>
      <c r="N295" s="274"/>
      <c r="O295" s="274"/>
      <c r="P295" s="274"/>
      <c r="Q295" s="274"/>
      <c r="R295" s="274"/>
      <c r="S295" s="274"/>
      <c r="T295" s="275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76" t="s">
        <v>225</v>
      </c>
      <c r="AU295" s="276" t="s">
        <v>169</v>
      </c>
      <c r="AV295" s="14" t="s">
        <v>85</v>
      </c>
      <c r="AW295" s="14" t="s">
        <v>32</v>
      </c>
      <c r="AX295" s="14" t="s">
        <v>76</v>
      </c>
      <c r="AY295" s="276" t="s">
        <v>156</v>
      </c>
    </row>
    <row r="296" spans="1:51" s="14" customFormat="1" ht="12">
      <c r="A296" s="14"/>
      <c r="B296" s="266"/>
      <c r="C296" s="267"/>
      <c r="D296" s="257" t="s">
        <v>225</v>
      </c>
      <c r="E296" s="268" t="s">
        <v>1</v>
      </c>
      <c r="F296" s="269" t="s">
        <v>1615</v>
      </c>
      <c r="G296" s="267"/>
      <c r="H296" s="270">
        <v>4.9</v>
      </c>
      <c r="I296" s="271"/>
      <c r="J296" s="267"/>
      <c r="K296" s="267"/>
      <c r="L296" s="272"/>
      <c r="M296" s="273"/>
      <c r="N296" s="274"/>
      <c r="O296" s="274"/>
      <c r="P296" s="274"/>
      <c r="Q296" s="274"/>
      <c r="R296" s="274"/>
      <c r="S296" s="274"/>
      <c r="T296" s="275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76" t="s">
        <v>225</v>
      </c>
      <c r="AU296" s="276" t="s">
        <v>169</v>
      </c>
      <c r="AV296" s="14" t="s">
        <v>85</v>
      </c>
      <c r="AW296" s="14" t="s">
        <v>32</v>
      </c>
      <c r="AX296" s="14" t="s">
        <v>76</v>
      </c>
      <c r="AY296" s="276" t="s">
        <v>156</v>
      </c>
    </row>
    <row r="297" spans="1:51" s="14" customFormat="1" ht="12">
      <c r="A297" s="14"/>
      <c r="B297" s="266"/>
      <c r="C297" s="267"/>
      <c r="D297" s="257" t="s">
        <v>225</v>
      </c>
      <c r="E297" s="268" t="s">
        <v>1</v>
      </c>
      <c r="F297" s="269" t="s">
        <v>1616</v>
      </c>
      <c r="G297" s="267"/>
      <c r="H297" s="270">
        <v>4.5</v>
      </c>
      <c r="I297" s="271"/>
      <c r="J297" s="267"/>
      <c r="K297" s="267"/>
      <c r="L297" s="272"/>
      <c r="M297" s="273"/>
      <c r="N297" s="274"/>
      <c r="O297" s="274"/>
      <c r="P297" s="274"/>
      <c r="Q297" s="274"/>
      <c r="R297" s="274"/>
      <c r="S297" s="274"/>
      <c r="T297" s="275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76" t="s">
        <v>225</v>
      </c>
      <c r="AU297" s="276" t="s">
        <v>169</v>
      </c>
      <c r="AV297" s="14" t="s">
        <v>85</v>
      </c>
      <c r="AW297" s="14" t="s">
        <v>32</v>
      </c>
      <c r="AX297" s="14" t="s">
        <v>76</v>
      </c>
      <c r="AY297" s="276" t="s">
        <v>156</v>
      </c>
    </row>
    <row r="298" spans="1:51" s="14" customFormat="1" ht="12">
      <c r="A298" s="14"/>
      <c r="B298" s="266"/>
      <c r="C298" s="267"/>
      <c r="D298" s="257" t="s">
        <v>225</v>
      </c>
      <c r="E298" s="268" t="s">
        <v>1</v>
      </c>
      <c r="F298" s="269" t="s">
        <v>1617</v>
      </c>
      <c r="G298" s="267"/>
      <c r="H298" s="270">
        <v>4.8</v>
      </c>
      <c r="I298" s="271"/>
      <c r="J298" s="267"/>
      <c r="K298" s="267"/>
      <c r="L298" s="272"/>
      <c r="M298" s="273"/>
      <c r="N298" s="274"/>
      <c r="O298" s="274"/>
      <c r="P298" s="274"/>
      <c r="Q298" s="274"/>
      <c r="R298" s="274"/>
      <c r="S298" s="274"/>
      <c r="T298" s="275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76" t="s">
        <v>225</v>
      </c>
      <c r="AU298" s="276" t="s">
        <v>169</v>
      </c>
      <c r="AV298" s="14" t="s">
        <v>85</v>
      </c>
      <c r="AW298" s="14" t="s">
        <v>32</v>
      </c>
      <c r="AX298" s="14" t="s">
        <v>76</v>
      </c>
      <c r="AY298" s="276" t="s">
        <v>156</v>
      </c>
    </row>
    <row r="299" spans="1:51" s="14" customFormat="1" ht="12">
      <c r="A299" s="14"/>
      <c r="B299" s="266"/>
      <c r="C299" s="267"/>
      <c r="D299" s="257" t="s">
        <v>225</v>
      </c>
      <c r="E299" s="268" t="s">
        <v>1</v>
      </c>
      <c r="F299" s="269" t="s">
        <v>1611</v>
      </c>
      <c r="G299" s="267"/>
      <c r="H299" s="270">
        <v>4.2</v>
      </c>
      <c r="I299" s="271"/>
      <c r="J299" s="267"/>
      <c r="K299" s="267"/>
      <c r="L299" s="272"/>
      <c r="M299" s="273"/>
      <c r="N299" s="274"/>
      <c r="O299" s="274"/>
      <c r="P299" s="274"/>
      <c r="Q299" s="274"/>
      <c r="R299" s="274"/>
      <c r="S299" s="274"/>
      <c r="T299" s="275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76" t="s">
        <v>225</v>
      </c>
      <c r="AU299" s="276" t="s">
        <v>169</v>
      </c>
      <c r="AV299" s="14" t="s">
        <v>85</v>
      </c>
      <c r="AW299" s="14" t="s">
        <v>32</v>
      </c>
      <c r="AX299" s="14" t="s">
        <v>76</v>
      </c>
      <c r="AY299" s="276" t="s">
        <v>156</v>
      </c>
    </row>
    <row r="300" spans="1:51" s="14" customFormat="1" ht="12">
      <c r="A300" s="14"/>
      <c r="B300" s="266"/>
      <c r="C300" s="267"/>
      <c r="D300" s="257" t="s">
        <v>225</v>
      </c>
      <c r="E300" s="268" t="s">
        <v>1</v>
      </c>
      <c r="F300" s="269" t="s">
        <v>1618</v>
      </c>
      <c r="G300" s="267"/>
      <c r="H300" s="270">
        <v>8.29</v>
      </c>
      <c r="I300" s="271"/>
      <c r="J300" s="267"/>
      <c r="K300" s="267"/>
      <c r="L300" s="272"/>
      <c r="M300" s="273"/>
      <c r="N300" s="274"/>
      <c r="O300" s="274"/>
      <c r="P300" s="274"/>
      <c r="Q300" s="274"/>
      <c r="R300" s="274"/>
      <c r="S300" s="274"/>
      <c r="T300" s="275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76" t="s">
        <v>225</v>
      </c>
      <c r="AU300" s="276" t="s">
        <v>169</v>
      </c>
      <c r="AV300" s="14" t="s">
        <v>85</v>
      </c>
      <c r="AW300" s="14" t="s">
        <v>32</v>
      </c>
      <c r="AX300" s="14" t="s">
        <v>76</v>
      </c>
      <c r="AY300" s="276" t="s">
        <v>156</v>
      </c>
    </row>
    <row r="301" spans="1:51" s="14" customFormat="1" ht="12">
      <c r="A301" s="14"/>
      <c r="B301" s="266"/>
      <c r="C301" s="267"/>
      <c r="D301" s="257" t="s">
        <v>225</v>
      </c>
      <c r="E301" s="268" t="s">
        <v>1</v>
      </c>
      <c r="F301" s="269" t="s">
        <v>1619</v>
      </c>
      <c r="G301" s="267"/>
      <c r="H301" s="270">
        <v>6.9</v>
      </c>
      <c r="I301" s="271"/>
      <c r="J301" s="267"/>
      <c r="K301" s="267"/>
      <c r="L301" s="272"/>
      <c r="M301" s="273"/>
      <c r="N301" s="274"/>
      <c r="O301" s="274"/>
      <c r="P301" s="274"/>
      <c r="Q301" s="274"/>
      <c r="R301" s="274"/>
      <c r="S301" s="274"/>
      <c r="T301" s="275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76" t="s">
        <v>225</v>
      </c>
      <c r="AU301" s="276" t="s">
        <v>169</v>
      </c>
      <c r="AV301" s="14" t="s">
        <v>85</v>
      </c>
      <c r="AW301" s="14" t="s">
        <v>32</v>
      </c>
      <c r="AX301" s="14" t="s">
        <v>76</v>
      </c>
      <c r="AY301" s="276" t="s">
        <v>156</v>
      </c>
    </row>
    <row r="302" spans="1:51" s="14" customFormat="1" ht="12">
      <c r="A302" s="14"/>
      <c r="B302" s="266"/>
      <c r="C302" s="267"/>
      <c r="D302" s="257" t="s">
        <v>225</v>
      </c>
      <c r="E302" s="268" t="s">
        <v>1</v>
      </c>
      <c r="F302" s="269" t="s">
        <v>1620</v>
      </c>
      <c r="G302" s="267"/>
      <c r="H302" s="270">
        <v>7.78</v>
      </c>
      <c r="I302" s="271"/>
      <c r="J302" s="267"/>
      <c r="K302" s="267"/>
      <c r="L302" s="272"/>
      <c r="M302" s="273"/>
      <c r="N302" s="274"/>
      <c r="O302" s="274"/>
      <c r="P302" s="274"/>
      <c r="Q302" s="274"/>
      <c r="R302" s="274"/>
      <c r="S302" s="274"/>
      <c r="T302" s="275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76" t="s">
        <v>225</v>
      </c>
      <c r="AU302" s="276" t="s">
        <v>169</v>
      </c>
      <c r="AV302" s="14" t="s">
        <v>85</v>
      </c>
      <c r="AW302" s="14" t="s">
        <v>32</v>
      </c>
      <c r="AX302" s="14" t="s">
        <v>76</v>
      </c>
      <c r="AY302" s="276" t="s">
        <v>156</v>
      </c>
    </row>
    <row r="303" spans="1:51" s="14" customFormat="1" ht="12">
      <c r="A303" s="14"/>
      <c r="B303" s="266"/>
      <c r="C303" s="267"/>
      <c r="D303" s="257" t="s">
        <v>225</v>
      </c>
      <c r="E303" s="268" t="s">
        <v>1</v>
      </c>
      <c r="F303" s="269" t="s">
        <v>1621</v>
      </c>
      <c r="G303" s="267"/>
      <c r="H303" s="270">
        <v>4.99</v>
      </c>
      <c r="I303" s="271"/>
      <c r="J303" s="267"/>
      <c r="K303" s="267"/>
      <c r="L303" s="272"/>
      <c r="M303" s="273"/>
      <c r="N303" s="274"/>
      <c r="O303" s="274"/>
      <c r="P303" s="274"/>
      <c r="Q303" s="274"/>
      <c r="R303" s="274"/>
      <c r="S303" s="274"/>
      <c r="T303" s="275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76" t="s">
        <v>225</v>
      </c>
      <c r="AU303" s="276" t="s">
        <v>169</v>
      </c>
      <c r="AV303" s="14" t="s">
        <v>85</v>
      </c>
      <c r="AW303" s="14" t="s">
        <v>32</v>
      </c>
      <c r="AX303" s="14" t="s">
        <v>76</v>
      </c>
      <c r="AY303" s="276" t="s">
        <v>156</v>
      </c>
    </row>
    <row r="304" spans="1:51" s="14" customFormat="1" ht="12">
      <c r="A304" s="14"/>
      <c r="B304" s="266"/>
      <c r="C304" s="267"/>
      <c r="D304" s="257" t="s">
        <v>225</v>
      </c>
      <c r="E304" s="268" t="s">
        <v>1</v>
      </c>
      <c r="F304" s="269" t="s">
        <v>1622</v>
      </c>
      <c r="G304" s="267"/>
      <c r="H304" s="270">
        <v>5.05</v>
      </c>
      <c r="I304" s="271"/>
      <c r="J304" s="267"/>
      <c r="K304" s="267"/>
      <c r="L304" s="272"/>
      <c r="M304" s="273"/>
      <c r="N304" s="274"/>
      <c r="O304" s="274"/>
      <c r="P304" s="274"/>
      <c r="Q304" s="274"/>
      <c r="R304" s="274"/>
      <c r="S304" s="274"/>
      <c r="T304" s="275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76" t="s">
        <v>225</v>
      </c>
      <c r="AU304" s="276" t="s">
        <v>169</v>
      </c>
      <c r="AV304" s="14" t="s">
        <v>85</v>
      </c>
      <c r="AW304" s="14" t="s">
        <v>32</v>
      </c>
      <c r="AX304" s="14" t="s">
        <v>76</v>
      </c>
      <c r="AY304" s="276" t="s">
        <v>156</v>
      </c>
    </row>
    <row r="305" spans="1:51" s="14" customFormat="1" ht="12">
      <c r="A305" s="14"/>
      <c r="B305" s="266"/>
      <c r="C305" s="267"/>
      <c r="D305" s="257" t="s">
        <v>225</v>
      </c>
      <c r="E305" s="268" t="s">
        <v>1</v>
      </c>
      <c r="F305" s="269" t="s">
        <v>1623</v>
      </c>
      <c r="G305" s="267"/>
      <c r="H305" s="270">
        <v>10.6</v>
      </c>
      <c r="I305" s="271"/>
      <c r="J305" s="267"/>
      <c r="K305" s="267"/>
      <c r="L305" s="272"/>
      <c r="M305" s="273"/>
      <c r="N305" s="274"/>
      <c r="O305" s="274"/>
      <c r="P305" s="274"/>
      <c r="Q305" s="274"/>
      <c r="R305" s="274"/>
      <c r="S305" s="274"/>
      <c r="T305" s="275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76" t="s">
        <v>225</v>
      </c>
      <c r="AU305" s="276" t="s">
        <v>169</v>
      </c>
      <c r="AV305" s="14" t="s">
        <v>85</v>
      </c>
      <c r="AW305" s="14" t="s">
        <v>32</v>
      </c>
      <c r="AX305" s="14" t="s">
        <v>76</v>
      </c>
      <c r="AY305" s="276" t="s">
        <v>156</v>
      </c>
    </row>
    <row r="306" spans="1:51" s="15" customFormat="1" ht="12">
      <c r="A306" s="15"/>
      <c r="B306" s="277"/>
      <c r="C306" s="278"/>
      <c r="D306" s="257" t="s">
        <v>225</v>
      </c>
      <c r="E306" s="279" t="s">
        <v>1</v>
      </c>
      <c r="F306" s="280" t="s">
        <v>228</v>
      </c>
      <c r="G306" s="278"/>
      <c r="H306" s="281">
        <v>262.11</v>
      </c>
      <c r="I306" s="282"/>
      <c r="J306" s="278"/>
      <c r="K306" s="278"/>
      <c r="L306" s="283"/>
      <c r="M306" s="284"/>
      <c r="N306" s="285"/>
      <c r="O306" s="285"/>
      <c r="P306" s="285"/>
      <c r="Q306" s="285"/>
      <c r="R306" s="285"/>
      <c r="S306" s="285"/>
      <c r="T306" s="286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T306" s="287" t="s">
        <v>225</v>
      </c>
      <c r="AU306" s="287" t="s">
        <v>169</v>
      </c>
      <c r="AV306" s="15" t="s">
        <v>173</v>
      </c>
      <c r="AW306" s="15" t="s">
        <v>32</v>
      </c>
      <c r="AX306" s="15" t="s">
        <v>83</v>
      </c>
      <c r="AY306" s="287" t="s">
        <v>156</v>
      </c>
    </row>
    <row r="307" spans="1:65" s="2" customFormat="1" ht="24.15" customHeight="1">
      <c r="A307" s="39"/>
      <c r="B307" s="40"/>
      <c r="C307" s="245" t="s">
        <v>416</v>
      </c>
      <c r="D307" s="245" t="s">
        <v>220</v>
      </c>
      <c r="E307" s="246" t="s">
        <v>1624</v>
      </c>
      <c r="F307" s="247" t="s">
        <v>1625</v>
      </c>
      <c r="G307" s="248" t="s">
        <v>342</v>
      </c>
      <c r="H307" s="249">
        <v>275.216</v>
      </c>
      <c r="I307" s="250"/>
      <c r="J307" s="251">
        <f>ROUND(I307*H307,2)</f>
        <v>0</v>
      </c>
      <c r="K307" s="247" t="s">
        <v>218</v>
      </c>
      <c r="L307" s="252"/>
      <c r="M307" s="253" t="s">
        <v>1</v>
      </c>
      <c r="N307" s="254" t="s">
        <v>41</v>
      </c>
      <c r="O307" s="92"/>
      <c r="P307" s="236">
        <f>O307*H307</f>
        <v>0</v>
      </c>
      <c r="Q307" s="236">
        <v>4E-05</v>
      </c>
      <c r="R307" s="236">
        <f>Q307*H307</f>
        <v>0.011008640000000002</v>
      </c>
      <c r="S307" s="236">
        <v>0</v>
      </c>
      <c r="T307" s="237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38" t="s">
        <v>223</v>
      </c>
      <c r="AT307" s="238" t="s">
        <v>220</v>
      </c>
      <c r="AU307" s="238" t="s">
        <v>169</v>
      </c>
      <c r="AY307" s="18" t="s">
        <v>156</v>
      </c>
      <c r="BE307" s="239">
        <f>IF(N307="základní",J307,0)</f>
        <v>0</v>
      </c>
      <c r="BF307" s="239">
        <f>IF(N307="snížená",J307,0)</f>
        <v>0</v>
      </c>
      <c r="BG307" s="239">
        <f>IF(N307="zákl. přenesená",J307,0)</f>
        <v>0</v>
      </c>
      <c r="BH307" s="239">
        <f>IF(N307="sníž. přenesená",J307,0)</f>
        <v>0</v>
      </c>
      <c r="BI307" s="239">
        <f>IF(N307="nulová",J307,0)</f>
        <v>0</v>
      </c>
      <c r="BJ307" s="18" t="s">
        <v>83</v>
      </c>
      <c r="BK307" s="239">
        <f>ROUND(I307*H307,2)</f>
        <v>0</v>
      </c>
      <c r="BL307" s="18" t="s">
        <v>173</v>
      </c>
      <c r="BM307" s="238" t="s">
        <v>1626</v>
      </c>
    </row>
    <row r="308" spans="1:51" s="14" customFormat="1" ht="12">
      <c r="A308" s="14"/>
      <c r="B308" s="266"/>
      <c r="C308" s="267"/>
      <c r="D308" s="257" t="s">
        <v>225</v>
      </c>
      <c r="E308" s="268" t="s">
        <v>1</v>
      </c>
      <c r="F308" s="269" t="s">
        <v>1627</v>
      </c>
      <c r="G308" s="267"/>
      <c r="H308" s="270">
        <v>275.216</v>
      </c>
      <c r="I308" s="271"/>
      <c r="J308" s="267"/>
      <c r="K308" s="267"/>
      <c r="L308" s="272"/>
      <c r="M308" s="273"/>
      <c r="N308" s="274"/>
      <c r="O308" s="274"/>
      <c r="P308" s="274"/>
      <c r="Q308" s="274"/>
      <c r="R308" s="274"/>
      <c r="S308" s="274"/>
      <c r="T308" s="275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76" t="s">
        <v>225</v>
      </c>
      <c r="AU308" s="276" t="s">
        <v>169</v>
      </c>
      <c r="AV308" s="14" t="s">
        <v>85</v>
      </c>
      <c r="AW308" s="14" t="s">
        <v>32</v>
      </c>
      <c r="AX308" s="14" t="s">
        <v>76</v>
      </c>
      <c r="AY308" s="276" t="s">
        <v>156</v>
      </c>
    </row>
    <row r="309" spans="1:51" s="15" customFormat="1" ht="12">
      <c r="A309" s="15"/>
      <c r="B309" s="277"/>
      <c r="C309" s="278"/>
      <c r="D309" s="257" t="s">
        <v>225</v>
      </c>
      <c r="E309" s="279" t="s">
        <v>1</v>
      </c>
      <c r="F309" s="280" t="s">
        <v>228</v>
      </c>
      <c r="G309" s="278"/>
      <c r="H309" s="281">
        <v>275.216</v>
      </c>
      <c r="I309" s="282"/>
      <c r="J309" s="278"/>
      <c r="K309" s="278"/>
      <c r="L309" s="283"/>
      <c r="M309" s="284"/>
      <c r="N309" s="285"/>
      <c r="O309" s="285"/>
      <c r="P309" s="285"/>
      <c r="Q309" s="285"/>
      <c r="R309" s="285"/>
      <c r="S309" s="285"/>
      <c r="T309" s="286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T309" s="287" t="s">
        <v>225</v>
      </c>
      <c r="AU309" s="287" t="s">
        <v>169</v>
      </c>
      <c r="AV309" s="15" t="s">
        <v>173</v>
      </c>
      <c r="AW309" s="15" t="s">
        <v>32</v>
      </c>
      <c r="AX309" s="15" t="s">
        <v>83</v>
      </c>
      <c r="AY309" s="287" t="s">
        <v>156</v>
      </c>
    </row>
    <row r="310" spans="1:65" s="2" customFormat="1" ht="44.25" customHeight="1">
      <c r="A310" s="39"/>
      <c r="B310" s="40"/>
      <c r="C310" s="227" t="s">
        <v>420</v>
      </c>
      <c r="D310" s="227" t="s">
        <v>159</v>
      </c>
      <c r="E310" s="228" t="s">
        <v>1628</v>
      </c>
      <c r="F310" s="229" t="s">
        <v>1629</v>
      </c>
      <c r="G310" s="230" t="s">
        <v>342</v>
      </c>
      <c r="H310" s="231">
        <v>20</v>
      </c>
      <c r="I310" s="232"/>
      <c r="J310" s="233">
        <f>ROUND(I310*H310,2)</f>
        <v>0</v>
      </c>
      <c r="K310" s="229" t="s">
        <v>218</v>
      </c>
      <c r="L310" s="45"/>
      <c r="M310" s="234" t="s">
        <v>1</v>
      </c>
      <c r="N310" s="235" t="s">
        <v>41</v>
      </c>
      <c r="O310" s="92"/>
      <c r="P310" s="236">
        <f>O310*H310</f>
        <v>0</v>
      </c>
      <c r="Q310" s="236">
        <v>0.00176</v>
      </c>
      <c r="R310" s="236">
        <f>Q310*H310</f>
        <v>0.0352</v>
      </c>
      <c r="S310" s="236">
        <v>0</v>
      </c>
      <c r="T310" s="237">
        <f>S310*H310</f>
        <v>0</v>
      </c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R310" s="238" t="s">
        <v>173</v>
      </c>
      <c r="AT310" s="238" t="s">
        <v>159</v>
      </c>
      <c r="AU310" s="238" t="s">
        <v>169</v>
      </c>
      <c r="AY310" s="18" t="s">
        <v>156</v>
      </c>
      <c r="BE310" s="239">
        <f>IF(N310="základní",J310,0)</f>
        <v>0</v>
      </c>
      <c r="BF310" s="239">
        <f>IF(N310="snížená",J310,0)</f>
        <v>0</v>
      </c>
      <c r="BG310" s="239">
        <f>IF(N310="zákl. přenesená",J310,0)</f>
        <v>0</v>
      </c>
      <c r="BH310" s="239">
        <f>IF(N310="sníž. přenesená",J310,0)</f>
        <v>0</v>
      </c>
      <c r="BI310" s="239">
        <f>IF(N310="nulová",J310,0)</f>
        <v>0</v>
      </c>
      <c r="BJ310" s="18" t="s">
        <v>83</v>
      </c>
      <c r="BK310" s="239">
        <f>ROUND(I310*H310,2)</f>
        <v>0</v>
      </c>
      <c r="BL310" s="18" t="s">
        <v>173</v>
      </c>
      <c r="BM310" s="238" t="s">
        <v>1630</v>
      </c>
    </row>
    <row r="311" spans="1:51" s="13" customFormat="1" ht="12">
      <c r="A311" s="13"/>
      <c r="B311" s="255"/>
      <c r="C311" s="256"/>
      <c r="D311" s="257" t="s">
        <v>225</v>
      </c>
      <c r="E311" s="258" t="s">
        <v>1</v>
      </c>
      <c r="F311" s="259" t="s">
        <v>778</v>
      </c>
      <c r="G311" s="256"/>
      <c r="H311" s="258" t="s">
        <v>1</v>
      </c>
      <c r="I311" s="260"/>
      <c r="J311" s="256"/>
      <c r="K311" s="256"/>
      <c r="L311" s="261"/>
      <c r="M311" s="262"/>
      <c r="N311" s="263"/>
      <c r="O311" s="263"/>
      <c r="P311" s="263"/>
      <c r="Q311" s="263"/>
      <c r="R311" s="263"/>
      <c r="S311" s="263"/>
      <c r="T311" s="264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65" t="s">
        <v>225</v>
      </c>
      <c r="AU311" s="265" t="s">
        <v>169</v>
      </c>
      <c r="AV311" s="13" t="s">
        <v>83</v>
      </c>
      <c r="AW311" s="13" t="s">
        <v>32</v>
      </c>
      <c r="AX311" s="13" t="s">
        <v>76</v>
      </c>
      <c r="AY311" s="265" t="s">
        <v>156</v>
      </c>
    </row>
    <row r="312" spans="1:51" s="14" customFormat="1" ht="12">
      <c r="A312" s="14"/>
      <c r="B312" s="266"/>
      <c r="C312" s="267"/>
      <c r="D312" s="257" t="s">
        <v>225</v>
      </c>
      <c r="E312" s="268" t="s">
        <v>1</v>
      </c>
      <c r="F312" s="269" t="s">
        <v>1631</v>
      </c>
      <c r="G312" s="267"/>
      <c r="H312" s="270">
        <v>20</v>
      </c>
      <c r="I312" s="271"/>
      <c r="J312" s="267"/>
      <c r="K312" s="267"/>
      <c r="L312" s="272"/>
      <c r="M312" s="273"/>
      <c r="N312" s="274"/>
      <c r="O312" s="274"/>
      <c r="P312" s="274"/>
      <c r="Q312" s="274"/>
      <c r="R312" s="274"/>
      <c r="S312" s="274"/>
      <c r="T312" s="275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76" t="s">
        <v>225</v>
      </c>
      <c r="AU312" s="276" t="s">
        <v>169</v>
      </c>
      <c r="AV312" s="14" t="s">
        <v>85</v>
      </c>
      <c r="AW312" s="14" t="s">
        <v>32</v>
      </c>
      <c r="AX312" s="14" t="s">
        <v>76</v>
      </c>
      <c r="AY312" s="276" t="s">
        <v>156</v>
      </c>
    </row>
    <row r="313" spans="1:51" s="15" customFormat="1" ht="12">
      <c r="A313" s="15"/>
      <c r="B313" s="277"/>
      <c r="C313" s="278"/>
      <c r="D313" s="257" t="s">
        <v>225</v>
      </c>
      <c r="E313" s="279" t="s">
        <v>1</v>
      </c>
      <c r="F313" s="280" t="s">
        <v>228</v>
      </c>
      <c r="G313" s="278"/>
      <c r="H313" s="281">
        <v>20</v>
      </c>
      <c r="I313" s="282"/>
      <c r="J313" s="278"/>
      <c r="K313" s="278"/>
      <c r="L313" s="283"/>
      <c r="M313" s="284"/>
      <c r="N313" s="285"/>
      <c r="O313" s="285"/>
      <c r="P313" s="285"/>
      <c r="Q313" s="285"/>
      <c r="R313" s="285"/>
      <c r="S313" s="285"/>
      <c r="T313" s="286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T313" s="287" t="s">
        <v>225</v>
      </c>
      <c r="AU313" s="287" t="s">
        <v>169</v>
      </c>
      <c r="AV313" s="15" t="s">
        <v>173</v>
      </c>
      <c r="AW313" s="15" t="s">
        <v>32</v>
      </c>
      <c r="AX313" s="15" t="s">
        <v>83</v>
      </c>
      <c r="AY313" s="287" t="s">
        <v>156</v>
      </c>
    </row>
    <row r="314" spans="1:65" s="2" customFormat="1" ht="24.15" customHeight="1">
      <c r="A314" s="39"/>
      <c r="B314" s="40"/>
      <c r="C314" s="245" t="s">
        <v>425</v>
      </c>
      <c r="D314" s="245" t="s">
        <v>220</v>
      </c>
      <c r="E314" s="246" t="s">
        <v>1632</v>
      </c>
      <c r="F314" s="247" t="s">
        <v>1633</v>
      </c>
      <c r="G314" s="248" t="s">
        <v>237</v>
      </c>
      <c r="H314" s="249">
        <v>3.3</v>
      </c>
      <c r="I314" s="250"/>
      <c r="J314" s="251">
        <f>ROUND(I314*H314,2)</f>
        <v>0</v>
      </c>
      <c r="K314" s="247" t="s">
        <v>218</v>
      </c>
      <c r="L314" s="252"/>
      <c r="M314" s="253" t="s">
        <v>1</v>
      </c>
      <c r="N314" s="254" t="s">
        <v>41</v>
      </c>
      <c r="O314" s="92"/>
      <c r="P314" s="236">
        <f>O314*H314</f>
        <v>0</v>
      </c>
      <c r="Q314" s="236">
        <v>0.00082</v>
      </c>
      <c r="R314" s="236">
        <f>Q314*H314</f>
        <v>0.0027059999999999996</v>
      </c>
      <c r="S314" s="236">
        <v>0</v>
      </c>
      <c r="T314" s="237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38" t="s">
        <v>223</v>
      </c>
      <c r="AT314" s="238" t="s">
        <v>220</v>
      </c>
      <c r="AU314" s="238" t="s">
        <v>169</v>
      </c>
      <c r="AY314" s="18" t="s">
        <v>156</v>
      </c>
      <c r="BE314" s="239">
        <f>IF(N314="základní",J314,0)</f>
        <v>0</v>
      </c>
      <c r="BF314" s="239">
        <f>IF(N314="snížená",J314,0)</f>
        <v>0</v>
      </c>
      <c r="BG314" s="239">
        <f>IF(N314="zákl. přenesená",J314,0)</f>
        <v>0</v>
      </c>
      <c r="BH314" s="239">
        <f>IF(N314="sníž. přenesená",J314,0)</f>
        <v>0</v>
      </c>
      <c r="BI314" s="239">
        <f>IF(N314="nulová",J314,0)</f>
        <v>0</v>
      </c>
      <c r="BJ314" s="18" t="s">
        <v>83</v>
      </c>
      <c r="BK314" s="239">
        <f>ROUND(I314*H314,2)</f>
        <v>0</v>
      </c>
      <c r="BL314" s="18" t="s">
        <v>173</v>
      </c>
      <c r="BM314" s="238" t="s">
        <v>1634</v>
      </c>
    </row>
    <row r="315" spans="1:51" s="14" customFormat="1" ht="12">
      <c r="A315" s="14"/>
      <c r="B315" s="266"/>
      <c r="C315" s="267"/>
      <c r="D315" s="257" t="s">
        <v>225</v>
      </c>
      <c r="E315" s="268" t="s">
        <v>1</v>
      </c>
      <c r="F315" s="269" t="s">
        <v>1635</v>
      </c>
      <c r="G315" s="267"/>
      <c r="H315" s="270">
        <v>3.3</v>
      </c>
      <c r="I315" s="271"/>
      <c r="J315" s="267"/>
      <c r="K315" s="267"/>
      <c r="L315" s="272"/>
      <c r="M315" s="273"/>
      <c r="N315" s="274"/>
      <c r="O315" s="274"/>
      <c r="P315" s="274"/>
      <c r="Q315" s="274"/>
      <c r="R315" s="274"/>
      <c r="S315" s="274"/>
      <c r="T315" s="275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76" t="s">
        <v>225</v>
      </c>
      <c r="AU315" s="276" t="s">
        <v>169</v>
      </c>
      <c r="AV315" s="14" t="s">
        <v>85</v>
      </c>
      <c r="AW315" s="14" t="s">
        <v>32</v>
      </c>
      <c r="AX315" s="14" t="s">
        <v>76</v>
      </c>
      <c r="AY315" s="276" t="s">
        <v>156</v>
      </c>
    </row>
    <row r="316" spans="1:51" s="15" customFormat="1" ht="12">
      <c r="A316" s="15"/>
      <c r="B316" s="277"/>
      <c r="C316" s="278"/>
      <c r="D316" s="257" t="s">
        <v>225</v>
      </c>
      <c r="E316" s="279" t="s">
        <v>1</v>
      </c>
      <c r="F316" s="280" t="s">
        <v>228</v>
      </c>
      <c r="G316" s="278"/>
      <c r="H316" s="281">
        <v>3.3</v>
      </c>
      <c r="I316" s="282"/>
      <c r="J316" s="278"/>
      <c r="K316" s="278"/>
      <c r="L316" s="283"/>
      <c r="M316" s="284"/>
      <c r="N316" s="285"/>
      <c r="O316" s="285"/>
      <c r="P316" s="285"/>
      <c r="Q316" s="285"/>
      <c r="R316" s="285"/>
      <c r="S316" s="285"/>
      <c r="T316" s="286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T316" s="287" t="s">
        <v>225</v>
      </c>
      <c r="AU316" s="287" t="s">
        <v>169</v>
      </c>
      <c r="AV316" s="15" t="s">
        <v>173</v>
      </c>
      <c r="AW316" s="15" t="s">
        <v>32</v>
      </c>
      <c r="AX316" s="15" t="s">
        <v>83</v>
      </c>
      <c r="AY316" s="287" t="s">
        <v>156</v>
      </c>
    </row>
    <row r="317" spans="1:65" s="2" customFormat="1" ht="49.05" customHeight="1">
      <c r="A317" s="39"/>
      <c r="B317" s="40"/>
      <c r="C317" s="227" t="s">
        <v>433</v>
      </c>
      <c r="D317" s="227" t="s">
        <v>159</v>
      </c>
      <c r="E317" s="228" t="s">
        <v>1636</v>
      </c>
      <c r="F317" s="229" t="s">
        <v>1637</v>
      </c>
      <c r="G317" s="230" t="s">
        <v>237</v>
      </c>
      <c r="H317" s="231">
        <v>15</v>
      </c>
      <c r="I317" s="232"/>
      <c r="J317" s="233">
        <f>ROUND(I317*H317,2)</f>
        <v>0</v>
      </c>
      <c r="K317" s="229" t="s">
        <v>218</v>
      </c>
      <c r="L317" s="45"/>
      <c r="M317" s="234" t="s">
        <v>1</v>
      </c>
      <c r="N317" s="235" t="s">
        <v>41</v>
      </c>
      <c r="O317" s="92"/>
      <c r="P317" s="236">
        <f>O317*H317</f>
        <v>0</v>
      </c>
      <c r="Q317" s="236">
        <v>0.00927</v>
      </c>
      <c r="R317" s="236">
        <f>Q317*H317</f>
        <v>0.13905</v>
      </c>
      <c r="S317" s="236">
        <v>0</v>
      </c>
      <c r="T317" s="237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38" t="s">
        <v>173</v>
      </c>
      <c r="AT317" s="238" t="s">
        <v>159</v>
      </c>
      <c r="AU317" s="238" t="s">
        <v>169</v>
      </c>
      <c r="AY317" s="18" t="s">
        <v>156</v>
      </c>
      <c r="BE317" s="239">
        <f>IF(N317="základní",J317,0)</f>
        <v>0</v>
      </c>
      <c r="BF317" s="239">
        <f>IF(N317="snížená",J317,0)</f>
        <v>0</v>
      </c>
      <c r="BG317" s="239">
        <f>IF(N317="zákl. přenesená",J317,0)</f>
        <v>0</v>
      </c>
      <c r="BH317" s="239">
        <f>IF(N317="sníž. přenesená",J317,0)</f>
        <v>0</v>
      </c>
      <c r="BI317" s="239">
        <f>IF(N317="nulová",J317,0)</f>
        <v>0</v>
      </c>
      <c r="BJ317" s="18" t="s">
        <v>83</v>
      </c>
      <c r="BK317" s="239">
        <f>ROUND(I317*H317,2)</f>
        <v>0</v>
      </c>
      <c r="BL317" s="18" t="s">
        <v>173</v>
      </c>
      <c r="BM317" s="238" t="s">
        <v>1638</v>
      </c>
    </row>
    <row r="318" spans="1:65" s="2" customFormat="1" ht="24.15" customHeight="1">
      <c r="A318" s="39"/>
      <c r="B318" s="40"/>
      <c r="C318" s="245" t="s">
        <v>443</v>
      </c>
      <c r="D318" s="245" t="s">
        <v>220</v>
      </c>
      <c r="E318" s="246" t="s">
        <v>1639</v>
      </c>
      <c r="F318" s="247" t="s">
        <v>1640</v>
      </c>
      <c r="G318" s="248" t="s">
        <v>237</v>
      </c>
      <c r="H318" s="249">
        <v>15.3</v>
      </c>
      <c r="I318" s="250"/>
      <c r="J318" s="251">
        <f>ROUND(I318*H318,2)</f>
        <v>0</v>
      </c>
      <c r="K318" s="247" t="s">
        <v>1</v>
      </c>
      <c r="L318" s="252"/>
      <c r="M318" s="253" t="s">
        <v>1</v>
      </c>
      <c r="N318" s="254" t="s">
        <v>41</v>
      </c>
      <c r="O318" s="92"/>
      <c r="P318" s="236">
        <f>O318*H318</f>
        <v>0</v>
      </c>
      <c r="Q318" s="236">
        <v>0.006</v>
      </c>
      <c r="R318" s="236">
        <f>Q318*H318</f>
        <v>0.0918</v>
      </c>
      <c r="S318" s="236">
        <v>0</v>
      </c>
      <c r="T318" s="237">
        <f>S318*H318</f>
        <v>0</v>
      </c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R318" s="238" t="s">
        <v>223</v>
      </c>
      <c r="AT318" s="238" t="s">
        <v>220</v>
      </c>
      <c r="AU318" s="238" t="s">
        <v>169</v>
      </c>
      <c r="AY318" s="18" t="s">
        <v>156</v>
      </c>
      <c r="BE318" s="239">
        <f>IF(N318="základní",J318,0)</f>
        <v>0</v>
      </c>
      <c r="BF318" s="239">
        <f>IF(N318="snížená",J318,0)</f>
        <v>0</v>
      </c>
      <c r="BG318" s="239">
        <f>IF(N318="zákl. přenesená",J318,0)</f>
        <v>0</v>
      </c>
      <c r="BH318" s="239">
        <f>IF(N318="sníž. přenesená",J318,0)</f>
        <v>0</v>
      </c>
      <c r="BI318" s="239">
        <f>IF(N318="nulová",J318,0)</f>
        <v>0</v>
      </c>
      <c r="BJ318" s="18" t="s">
        <v>83</v>
      </c>
      <c r="BK318" s="239">
        <f>ROUND(I318*H318,2)</f>
        <v>0</v>
      </c>
      <c r="BL318" s="18" t="s">
        <v>173</v>
      </c>
      <c r="BM318" s="238" t="s">
        <v>1641</v>
      </c>
    </row>
    <row r="319" spans="1:51" s="14" customFormat="1" ht="12">
      <c r="A319" s="14"/>
      <c r="B319" s="266"/>
      <c r="C319" s="267"/>
      <c r="D319" s="257" t="s">
        <v>225</v>
      </c>
      <c r="E319" s="268" t="s">
        <v>1</v>
      </c>
      <c r="F319" s="269" t="s">
        <v>1642</v>
      </c>
      <c r="G319" s="267"/>
      <c r="H319" s="270">
        <v>15.3</v>
      </c>
      <c r="I319" s="271"/>
      <c r="J319" s="267"/>
      <c r="K319" s="267"/>
      <c r="L319" s="272"/>
      <c r="M319" s="273"/>
      <c r="N319" s="274"/>
      <c r="O319" s="274"/>
      <c r="P319" s="274"/>
      <c r="Q319" s="274"/>
      <c r="R319" s="274"/>
      <c r="S319" s="274"/>
      <c r="T319" s="275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76" t="s">
        <v>225</v>
      </c>
      <c r="AU319" s="276" t="s">
        <v>169</v>
      </c>
      <c r="AV319" s="14" t="s">
        <v>85</v>
      </c>
      <c r="AW319" s="14" t="s">
        <v>32</v>
      </c>
      <c r="AX319" s="14" t="s">
        <v>76</v>
      </c>
      <c r="AY319" s="276" t="s">
        <v>156</v>
      </c>
    </row>
    <row r="320" spans="1:51" s="15" customFormat="1" ht="12">
      <c r="A320" s="15"/>
      <c r="B320" s="277"/>
      <c r="C320" s="278"/>
      <c r="D320" s="257" t="s">
        <v>225</v>
      </c>
      <c r="E320" s="279" t="s">
        <v>1</v>
      </c>
      <c r="F320" s="280" t="s">
        <v>228</v>
      </c>
      <c r="G320" s="278"/>
      <c r="H320" s="281">
        <v>15.3</v>
      </c>
      <c r="I320" s="282"/>
      <c r="J320" s="278"/>
      <c r="K320" s="278"/>
      <c r="L320" s="283"/>
      <c r="M320" s="284"/>
      <c r="N320" s="285"/>
      <c r="O320" s="285"/>
      <c r="P320" s="285"/>
      <c r="Q320" s="285"/>
      <c r="R320" s="285"/>
      <c r="S320" s="285"/>
      <c r="T320" s="286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T320" s="287" t="s">
        <v>225</v>
      </c>
      <c r="AU320" s="287" t="s">
        <v>169</v>
      </c>
      <c r="AV320" s="15" t="s">
        <v>173</v>
      </c>
      <c r="AW320" s="15" t="s">
        <v>32</v>
      </c>
      <c r="AX320" s="15" t="s">
        <v>83</v>
      </c>
      <c r="AY320" s="287" t="s">
        <v>156</v>
      </c>
    </row>
    <row r="321" spans="1:65" s="2" customFormat="1" ht="49.05" customHeight="1">
      <c r="A321" s="39"/>
      <c r="B321" s="40"/>
      <c r="C321" s="227" t="s">
        <v>449</v>
      </c>
      <c r="D321" s="227" t="s">
        <v>159</v>
      </c>
      <c r="E321" s="228" t="s">
        <v>1643</v>
      </c>
      <c r="F321" s="229" t="s">
        <v>1644</v>
      </c>
      <c r="G321" s="230" t="s">
        <v>237</v>
      </c>
      <c r="H321" s="231">
        <v>22</v>
      </c>
      <c r="I321" s="232"/>
      <c r="J321" s="233">
        <f>ROUND(I321*H321,2)</f>
        <v>0</v>
      </c>
      <c r="K321" s="229" t="s">
        <v>218</v>
      </c>
      <c r="L321" s="45"/>
      <c r="M321" s="234" t="s">
        <v>1</v>
      </c>
      <c r="N321" s="235" t="s">
        <v>41</v>
      </c>
      <c r="O321" s="92"/>
      <c r="P321" s="236">
        <f>O321*H321</f>
        <v>0</v>
      </c>
      <c r="Q321" s="236">
        <v>0.00935</v>
      </c>
      <c r="R321" s="236">
        <f>Q321*H321</f>
        <v>0.20570000000000002</v>
      </c>
      <c r="S321" s="236">
        <v>0</v>
      </c>
      <c r="T321" s="237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38" t="s">
        <v>173</v>
      </c>
      <c r="AT321" s="238" t="s">
        <v>159</v>
      </c>
      <c r="AU321" s="238" t="s">
        <v>169</v>
      </c>
      <c r="AY321" s="18" t="s">
        <v>156</v>
      </c>
      <c r="BE321" s="239">
        <f>IF(N321="základní",J321,0)</f>
        <v>0</v>
      </c>
      <c r="BF321" s="239">
        <f>IF(N321="snížená",J321,0)</f>
        <v>0</v>
      </c>
      <c r="BG321" s="239">
        <f>IF(N321="zákl. přenesená",J321,0)</f>
        <v>0</v>
      </c>
      <c r="BH321" s="239">
        <f>IF(N321="sníž. přenesená",J321,0)</f>
        <v>0</v>
      </c>
      <c r="BI321" s="239">
        <f>IF(N321="nulová",J321,0)</f>
        <v>0</v>
      </c>
      <c r="BJ321" s="18" t="s">
        <v>83</v>
      </c>
      <c r="BK321" s="239">
        <f>ROUND(I321*H321,2)</f>
        <v>0</v>
      </c>
      <c r="BL321" s="18" t="s">
        <v>173</v>
      </c>
      <c r="BM321" s="238" t="s">
        <v>1645</v>
      </c>
    </row>
    <row r="322" spans="1:51" s="13" customFormat="1" ht="12">
      <c r="A322" s="13"/>
      <c r="B322" s="255"/>
      <c r="C322" s="256"/>
      <c r="D322" s="257" t="s">
        <v>225</v>
      </c>
      <c r="E322" s="258" t="s">
        <v>1</v>
      </c>
      <c r="F322" s="259" t="s">
        <v>75</v>
      </c>
      <c r="G322" s="256"/>
      <c r="H322" s="258" t="s">
        <v>1</v>
      </c>
      <c r="I322" s="260"/>
      <c r="J322" s="256"/>
      <c r="K322" s="256"/>
      <c r="L322" s="261"/>
      <c r="M322" s="262"/>
      <c r="N322" s="263"/>
      <c r="O322" s="263"/>
      <c r="P322" s="263"/>
      <c r="Q322" s="263"/>
      <c r="R322" s="263"/>
      <c r="S322" s="263"/>
      <c r="T322" s="264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65" t="s">
        <v>225</v>
      </c>
      <c r="AU322" s="265" t="s">
        <v>169</v>
      </c>
      <c r="AV322" s="13" t="s">
        <v>83</v>
      </c>
      <c r="AW322" s="13" t="s">
        <v>32</v>
      </c>
      <c r="AX322" s="13" t="s">
        <v>76</v>
      </c>
      <c r="AY322" s="265" t="s">
        <v>156</v>
      </c>
    </row>
    <row r="323" spans="1:51" s="14" customFormat="1" ht="12">
      <c r="A323" s="14"/>
      <c r="B323" s="266"/>
      <c r="C323" s="267"/>
      <c r="D323" s="257" t="s">
        <v>225</v>
      </c>
      <c r="E323" s="268" t="s">
        <v>1</v>
      </c>
      <c r="F323" s="269" t="s">
        <v>386</v>
      </c>
      <c r="G323" s="267"/>
      <c r="H323" s="270">
        <v>22</v>
      </c>
      <c r="I323" s="271"/>
      <c r="J323" s="267"/>
      <c r="K323" s="267"/>
      <c r="L323" s="272"/>
      <c r="M323" s="273"/>
      <c r="N323" s="274"/>
      <c r="O323" s="274"/>
      <c r="P323" s="274"/>
      <c r="Q323" s="274"/>
      <c r="R323" s="274"/>
      <c r="S323" s="274"/>
      <c r="T323" s="275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76" t="s">
        <v>225</v>
      </c>
      <c r="AU323" s="276" t="s">
        <v>169</v>
      </c>
      <c r="AV323" s="14" t="s">
        <v>85</v>
      </c>
      <c r="AW323" s="14" t="s">
        <v>32</v>
      </c>
      <c r="AX323" s="14" t="s">
        <v>76</v>
      </c>
      <c r="AY323" s="276" t="s">
        <v>156</v>
      </c>
    </row>
    <row r="324" spans="1:51" s="15" customFormat="1" ht="12">
      <c r="A324" s="15"/>
      <c r="B324" s="277"/>
      <c r="C324" s="278"/>
      <c r="D324" s="257" t="s">
        <v>225</v>
      </c>
      <c r="E324" s="279" t="s">
        <v>1</v>
      </c>
      <c r="F324" s="280" t="s">
        <v>228</v>
      </c>
      <c r="G324" s="278"/>
      <c r="H324" s="281">
        <v>22</v>
      </c>
      <c r="I324" s="282"/>
      <c r="J324" s="278"/>
      <c r="K324" s="278"/>
      <c r="L324" s="283"/>
      <c r="M324" s="284"/>
      <c r="N324" s="285"/>
      <c r="O324" s="285"/>
      <c r="P324" s="285"/>
      <c r="Q324" s="285"/>
      <c r="R324" s="285"/>
      <c r="S324" s="285"/>
      <c r="T324" s="286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T324" s="287" t="s">
        <v>225</v>
      </c>
      <c r="AU324" s="287" t="s">
        <v>169</v>
      </c>
      <c r="AV324" s="15" t="s">
        <v>173</v>
      </c>
      <c r="AW324" s="15" t="s">
        <v>32</v>
      </c>
      <c r="AX324" s="15" t="s">
        <v>83</v>
      </c>
      <c r="AY324" s="287" t="s">
        <v>156</v>
      </c>
    </row>
    <row r="325" spans="1:65" s="2" customFormat="1" ht="24.15" customHeight="1">
      <c r="A325" s="39"/>
      <c r="B325" s="40"/>
      <c r="C325" s="245" t="s">
        <v>457</v>
      </c>
      <c r="D325" s="245" t="s">
        <v>220</v>
      </c>
      <c r="E325" s="246" t="s">
        <v>1646</v>
      </c>
      <c r="F325" s="247" t="s">
        <v>1647</v>
      </c>
      <c r="G325" s="248" t="s">
        <v>237</v>
      </c>
      <c r="H325" s="249">
        <v>22.44</v>
      </c>
      <c r="I325" s="250"/>
      <c r="J325" s="251">
        <f>ROUND(I325*H325,2)</f>
        <v>0</v>
      </c>
      <c r="K325" s="247" t="s">
        <v>218</v>
      </c>
      <c r="L325" s="252"/>
      <c r="M325" s="253" t="s">
        <v>1</v>
      </c>
      <c r="N325" s="254" t="s">
        <v>41</v>
      </c>
      <c r="O325" s="92"/>
      <c r="P325" s="236">
        <f>O325*H325</f>
        <v>0</v>
      </c>
      <c r="Q325" s="236">
        <v>0.012</v>
      </c>
      <c r="R325" s="236">
        <f>Q325*H325</f>
        <v>0.26928</v>
      </c>
      <c r="S325" s="236">
        <v>0</v>
      </c>
      <c r="T325" s="237">
        <f>S325*H325</f>
        <v>0</v>
      </c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R325" s="238" t="s">
        <v>223</v>
      </c>
      <c r="AT325" s="238" t="s">
        <v>220</v>
      </c>
      <c r="AU325" s="238" t="s">
        <v>169</v>
      </c>
      <c r="AY325" s="18" t="s">
        <v>156</v>
      </c>
      <c r="BE325" s="239">
        <f>IF(N325="základní",J325,0)</f>
        <v>0</v>
      </c>
      <c r="BF325" s="239">
        <f>IF(N325="snížená",J325,0)</f>
        <v>0</v>
      </c>
      <c r="BG325" s="239">
        <f>IF(N325="zákl. přenesená",J325,0)</f>
        <v>0</v>
      </c>
      <c r="BH325" s="239">
        <f>IF(N325="sníž. přenesená",J325,0)</f>
        <v>0</v>
      </c>
      <c r="BI325" s="239">
        <f>IF(N325="nulová",J325,0)</f>
        <v>0</v>
      </c>
      <c r="BJ325" s="18" t="s">
        <v>83</v>
      </c>
      <c r="BK325" s="239">
        <f>ROUND(I325*H325,2)</f>
        <v>0</v>
      </c>
      <c r="BL325" s="18" t="s">
        <v>173</v>
      </c>
      <c r="BM325" s="238" t="s">
        <v>1648</v>
      </c>
    </row>
    <row r="326" spans="1:51" s="14" customFormat="1" ht="12">
      <c r="A326" s="14"/>
      <c r="B326" s="266"/>
      <c r="C326" s="267"/>
      <c r="D326" s="257" t="s">
        <v>225</v>
      </c>
      <c r="E326" s="268" t="s">
        <v>1</v>
      </c>
      <c r="F326" s="269" t="s">
        <v>1649</v>
      </c>
      <c r="G326" s="267"/>
      <c r="H326" s="270">
        <v>22.44</v>
      </c>
      <c r="I326" s="271"/>
      <c r="J326" s="267"/>
      <c r="K326" s="267"/>
      <c r="L326" s="272"/>
      <c r="M326" s="273"/>
      <c r="N326" s="274"/>
      <c r="O326" s="274"/>
      <c r="P326" s="274"/>
      <c r="Q326" s="274"/>
      <c r="R326" s="274"/>
      <c r="S326" s="274"/>
      <c r="T326" s="275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76" t="s">
        <v>225</v>
      </c>
      <c r="AU326" s="276" t="s">
        <v>169</v>
      </c>
      <c r="AV326" s="14" t="s">
        <v>85</v>
      </c>
      <c r="AW326" s="14" t="s">
        <v>32</v>
      </c>
      <c r="AX326" s="14" t="s">
        <v>76</v>
      </c>
      <c r="AY326" s="276" t="s">
        <v>156</v>
      </c>
    </row>
    <row r="327" spans="1:51" s="15" customFormat="1" ht="12">
      <c r="A327" s="15"/>
      <c r="B327" s="277"/>
      <c r="C327" s="278"/>
      <c r="D327" s="257" t="s">
        <v>225</v>
      </c>
      <c r="E327" s="279" t="s">
        <v>1</v>
      </c>
      <c r="F327" s="280" t="s">
        <v>228</v>
      </c>
      <c r="G327" s="278"/>
      <c r="H327" s="281">
        <v>22.44</v>
      </c>
      <c r="I327" s="282"/>
      <c r="J327" s="278"/>
      <c r="K327" s="278"/>
      <c r="L327" s="283"/>
      <c r="M327" s="284"/>
      <c r="N327" s="285"/>
      <c r="O327" s="285"/>
      <c r="P327" s="285"/>
      <c r="Q327" s="285"/>
      <c r="R327" s="285"/>
      <c r="S327" s="285"/>
      <c r="T327" s="286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T327" s="287" t="s">
        <v>225</v>
      </c>
      <c r="AU327" s="287" t="s">
        <v>169</v>
      </c>
      <c r="AV327" s="15" t="s">
        <v>173</v>
      </c>
      <c r="AW327" s="15" t="s">
        <v>32</v>
      </c>
      <c r="AX327" s="15" t="s">
        <v>83</v>
      </c>
      <c r="AY327" s="287" t="s">
        <v>156</v>
      </c>
    </row>
    <row r="328" spans="1:65" s="2" customFormat="1" ht="49.05" customHeight="1">
      <c r="A328" s="39"/>
      <c r="B328" s="40"/>
      <c r="C328" s="227" t="s">
        <v>465</v>
      </c>
      <c r="D328" s="227" t="s">
        <v>159</v>
      </c>
      <c r="E328" s="228" t="s">
        <v>1650</v>
      </c>
      <c r="F328" s="229" t="s">
        <v>1651</v>
      </c>
      <c r="G328" s="230" t="s">
        <v>237</v>
      </c>
      <c r="H328" s="231">
        <v>18</v>
      </c>
      <c r="I328" s="232"/>
      <c r="J328" s="233">
        <f>ROUND(I328*H328,2)</f>
        <v>0</v>
      </c>
      <c r="K328" s="229" t="s">
        <v>218</v>
      </c>
      <c r="L328" s="45"/>
      <c r="M328" s="234" t="s">
        <v>1</v>
      </c>
      <c r="N328" s="235" t="s">
        <v>41</v>
      </c>
      <c r="O328" s="92"/>
      <c r="P328" s="236">
        <f>O328*H328</f>
        <v>0</v>
      </c>
      <c r="Q328" s="236">
        <v>0.0095</v>
      </c>
      <c r="R328" s="236">
        <f>Q328*H328</f>
        <v>0.17099999999999999</v>
      </c>
      <c r="S328" s="236">
        <v>0</v>
      </c>
      <c r="T328" s="237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38" t="s">
        <v>173</v>
      </c>
      <c r="AT328" s="238" t="s">
        <v>159</v>
      </c>
      <c r="AU328" s="238" t="s">
        <v>169</v>
      </c>
      <c r="AY328" s="18" t="s">
        <v>156</v>
      </c>
      <c r="BE328" s="239">
        <f>IF(N328="základní",J328,0)</f>
        <v>0</v>
      </c>
      <c r="BF328" s="239">
        <f>IF(N328="snížená",J328,0)</f>
        <v>0</v>
      </c>
      <c r="BG328" s="239">
        <f>IF(N328="zákl. přenesená",J328,0)</f>
        <v>0</v>
      </c>
      <c r="BH328" s="239">
        <f>IF(N328="sníž. přenesená",J328,0)</f>
        <v>0</v>
      </c>
      <c r="BI328" s="239">
        <f>IF(N328="nulová",J328,0)</f>
        <v>0</v>
      </c>
      <c r="BJ328" s="18" t="s">
        <v>83</v>
      </c>
      <c r="BK328" s="239">
        <f>ROUND(I328*H328,2)</f>
        <v>0</v>
      </c>
      <c r="BL328" s="18" t="s">
        <v>173</v>
      </c>
      <c r="BM328" s="238" t="s">
        <v>1652</v>
      </c>
    </row>
    <row r="329" spans="1:51" s="13" customFormat="1" ht="12">
      <c r="A329" s="13"/>
      <c r="B329" s="255"/>
      <c r="C329" s="256"/>
      <c r="D329" s="257" t="s">
        <v>225</v>
      </c>
      <c r="E329" s="258" t="s">
        <v>1</v>
      </c>
      <c r="F329" s="259" t="s">
        <v>783</v>
      </c>
      <c r="G329" s="256"/>
      <c r="H329" s="258" t="s">
        <v>1</v>
      </c>
      <c r="I329" s="260"/>
      <c r="J329" s="256"/>
      <c r="K329" s="256"/>
      <c r="L329" s="261"/>
      <c r="M329" s="262"/>
      <c r="N329" s="263"/>
      <c r="O329" s="263"/>
      <c r="P329" s="263"/>
      <c r="Q329" s="263"/>
      <c r="R329" s="263"/>
      <c r="S329" s="263"/>
      <c r="T329" s="264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65" t="s">
        <v>225</v>
      </c>
      <c r="AU329" s="265" t="s">
        <v>169</v>
      </c>
      <c r="AV329" s="13" t="s">
        <v>83</v>
      </c>
      <c r="AW329" s="13" t="s">
        <v>32</v>
      </c>
      <c r="AX329" s="13" t="s">
        <v>76</v>
      </c>
      <c r="AY329" s="265" t="s">
        <v>156</v>
      </c>
    </row>
    <row r="330" spans="1:51" s="14" customFormat="1" ht="12">
      <c r="A330" s="14"/>
      <c r="B330" s="266"/>
      <c r="C330" s="267"/>
      <c r="D330" s="257" t="s">
        <v>225</v>
      </c>
      <c r="E330" s="268" t="s">
        <v>1</v>
      </c>
      <c r="F330" s="269" t="s">
        <v>344</v>
      </c>
      <c r="G330" s="267"/>
      <c r="H330" s="270">
        <v>18</v>
      </c>
      <c r="I330" s="271"/>
      <c r="J330" s="267"/>
      <c r="K330" s="267"/>
      <c r="L330" s="272"/>
      <c r="M330" s="273"/>
      <c r="N330" s="274"/>
      <c r="O330" s="274"/>
      <c r="P330" s="274"/>
      <c r="Q330" s="274"/>
      <c r="R330" s="274"/>
      <c r="S330" s="274"/>
      <c r="T330" s="275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76" t="s">
        <v>225</v>
      </c>
      <c r="AU330" s="276" t="s">
        <v>169</v>
      </c>
      <c r="AV330" s="14" t="s">
        <v>85</v>
      </c>
      <c r="AW330" s="14" t="s">
        <v>32</v>
      </c>
      <c r="AX330" s="14" t="s">
        <v>76</v>
      </c>
      <c r="AY330" s="276" t="s">
        <v>156</v>
      </c>
    </row>
    <row r="331" spans="1:51" s="15" customFormat="1" ht="12">
      <c r="A331" s="15"/>
      <c r="B331" s="277"/>
      <c r="C331" s="278"/>
      <c r="D331" s="257" t="s">
        <v>225</v>
      </c>
      <c r="E331" s="279" t="s">
        <v>1</v>
      </c>
      <c r="F331" s="280" t="s">
        <v>228</v>
      </c>
      <c r="G331" s="278"/>
      <c r="H331" s="281">
        <v>18</v>
      </c>
      <c r="I331" s="282"/>
      <c r="J331" s="278"/>
      <c r="K331" s="278"/>
      <c r="L331" s="283"/>
      <c r="M331" s="284"/>
      <c r="N331" s="285"/>
      <c r="O331" s="285"/>
      <c r="P331" s="285"/>
      <c r="Q331" s="285"/>
      <c r="R331" s="285"/>
      <c r="S331" s="285"/>
      <c r="T331" s="286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T331" s="287" t="s">
        <v>225</v>
      </c>
      <c r="AU331" s="287" t="s">
        <v>169</v>
      </c>
      <c r="AV331" s="15" t="s">
        <v>173</v>
      </c>
      <c r="AW331" s="15" t="s">
        <v>32</v>
      </c>
      <c r="AX331" s="15" t="s">
        <v>83</v>
      </c>
      <c r="AY331" s="287" t="s">
        <v>156</v>
      </c>
    </row>
    <row r="332" spans="1:65" s="2" customFormat="1" ht="24.15" customHeight="1">
      <c r="A332" s="39"/>
      <c r="B332" s="40"/>
      <c r="C332" s="245" t="s">
        <v>477</v>
      </c>
      <c r="D332" s="245" t="s">
        <v>220</v>
      </c>
      <c r="E332" s="246" t="s">
        <v>1653</v>
      </c>
      <c r="F332" s="247" t="s">
        <v>1654</v>
      </c>
      <c r="G332" s="248" t="s">
        <v>237</v>
      </c>
      <c r="H332" s="249">
        <v>18.36</v>
      </c>
      <c r="I332" s="250"/>
      <c r="J332" s="251">
        <f>ROUND(I332*H332,2)</f>
        <v>0</v>
      </c>
      <c r="K332" s="247" t="s">
        <v>218</v>
      </c>
      <c r="L332" s="252"/>
      <c r="M332" s="253" t="s">
        <v>1</v>
      </c>
      <c r="N332" s="254" t="s">
        <v>41</v>
      </c>
      <c r="O332" s="92"/>
      <c r="P332" s="236">
        <f>O332*H332</f>
        <v>0</v>
      </c>
      <c r="Q332" s="236">
        <v>0.0195</v>
      </c>
      <c r="R332" s="236">
        <f>Q332*H332</f>
        <v>0.35802</v>
      </c>
      <c r="S332" s="236">
        <v>0</v>
      </c>
      <c r="T332" s="237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38" t="s">
        <v>223</v>
      </c>
      <c r="AT332" s="238" t="s">
        <v>220</v>
      </c>
      <c r="AU332" s="238" t="s">
        <v>169</v>
      </c>
      <c r="AY332" s="18" t="s">
        <v>156</v>
      </c>
      <c r="BE332" s="239">
        <f>IF(N332="základní",J332,0)</f>
        <v>0</v>
      </c>
      <c r="BF332" s="239">
        <f>IF(N332="snížená",J332,0)</f>
        <v>0</v>
      </c>
      <c r="BG332" s="239">
        <f>IF(N332="zákl. přenesená",J332,0)</f>
        <v>0</v>
      </c>
      <c r="BH332" s="239">
        <f>IF(N332="sníž. přenesená",J332,0)</f>
        <v>0</v>
      </c>
      <c r="BI332" s="239">
        <f>IF(N332="nulová",J332,0)</f>
        <v>0</v>
      </c>
      <c r="BJ332" s="18" t="s">
        <v>83</v>
      </c>
      <c r="BK332" s="239">
        <f>ROUND(I332*H332,2)</f>
        <v>0</v>
      </c>
      <c r="BL332" s="18" t="s">
        <v>173</v>
      </c>
      <c r="BM332" s="238" t="s">
        <v>1655</v>
      </c>
    </row>
    <row r="333" spans="1:51" s="14" customFormat="1" ht="12">
      <c r="A333" s="14"/>
      <c r="B333" s="266"/>
      <c r="C333" s="267"/>
      <c r="D333" s="257" t="s">
        <v>225</v>
      </c>
      <c r="E333" s="268" t="s">
        <v>1</v>
      </c>
      <c r="F333" s="269" t="s">
        <v>876</v>
      </c>
      <c r="G333" s="267"/>
      <c r="H333" s="270">
        <v>18.36</v>
      </c>
      <c r="I333" s="271"/>
      <c r="J333" s="267"/>
      <c r="K333" s="267"/>
      <c r="L333" s="272"/>
      <c r="M333" s="273"/>
      <c r="N333" s="274"/>
      <c r="O333" s="274"/>
      <c r="P333" s="274"/>
      <c r="Q333" s="274"/>
      <c r="R333" s="274"/>
      <c r="S333" s="274"/>
      <c r="T333" s="275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76" t="s">
        <v>225</v>
      </c>
      <c r="AU333" s="276" t="s">
        <v>169</v>
      </c>
      <c r="AV333" s="14" t="s">
        <v>85</v>
      </c>
      <c r="AW333" s="14" t="s">
        <v>32</v>
      </c>
      <c r="AX333" s="14" t="s">
        <v>76</v>
      </c>
      <c r="AY333" s="276" t="s">
        <v>156</v>
      </c>
    </row>
    <row r="334" spans="1:51" s="15" customFormat="1" ht="12">
      <c r="A334" s="15"/>
      <c r="B334" s="277"/>
      <c r="C334" s="278"/>
      <c r="D334" s="257" t="s">
        <v>225</v>
      </c>
      <c r="E334" s="279" t="s">
        <v>1</v>
      </c>
      <c r="F334" s="280" t="s">
        <v>228</v>
      </c>
      <c r="G334" s="278"/>
      <c r="H334" s="281">
        <v>18.36</v>
      </c>
      <c r="I334" s="282"/>
      <c r="J334" s="278"/>
      <c r="K334" s="278"/>
      <c r="L334" s="283"/>
      <c r="M334" s="284"/>
      <c r="N334" s="285"/>
      <c r="O334" s="285"/>
      <c r="P334" s="285"/>
      <c r="Q334" s="285"/>
      <c r="R334" s="285"/>
      <c r="S334" s="285"/>
      <c r="T334" s="286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T334" s="287" t="s">
        <v>225</v>
      </c>
      <c r="AU334" s="287" t="s">
        <v>169</v>
      </c>
      <c r="AV334" s="15" t="s">
        <v>173</v>
      </c>
      <c r="AW334" s="15" t="s">
        <v>32</v>
      </c>
      <c r="AX334" s="15" t="s">
        <v>83</v>
      </c>
      <c r="AY334" s="287" t="s">
        <v>156</v>
      </c>
    </row>
    <row r="335" spans="1:65" s="2" customFormat="1" ht="37.8" customHeight="1">
      <c r="A335" s="39"/>
      <c r="B335" s="40"/>
      <c r="C335" s="227" t="s">
        <v>483</v>
      </c>
      <c r="D335" s="227" t="s">
        <v>159</v>
      </c>
      <c r="E335" s="228" t="s">
        <v>1656</v>
      </c>
      <c r="F335" s="229" t="s">
        <v>1657</v>
      </c>
      <c r="G335" s="230" t="s">
        <v>237</v>
      </c>
      <c r="H335" s="231">
        <v>425</v>
      </c>
      <c r="I335" s="232"/>
      <c r="J335" s="233">
        <f>ROUND(I335*H335,2)</f>
        <v>0</v>
      </c>
      <c r="K335" s="229" t="s">
        <v>218</v>
      </c>
      <c r="L335" s="45"/>
      <c r="M335" s="234" t="s">
        <v>1</v>
      </c>
      <c r="N335" s="235" t="s">
        <v>41</v>
      </c>
      <c r="O335" s="92"/>
      <c r="P335" s="236">
        <f>O335*H335</f>
        <v>0</v>
      </c>
      <c r="Q335" s="236">
        <v>0.00727</v>
      </c>
      <c r="R335" s="236">
        <f>Q335*H335</f>
        <v>3.08975</v>
      </c>
      <c r="S335" s="236">
        <v>0</v>
      </c>
      <c r="T335" s="237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38" t="s">
        <v>173</v>
      </c>
      <c r="AT335" s="238" t="s">
        <v>159</v>
      </c>
      <c r="AU335" s="238" t="s">
        <v>169</v>
      </c>
      <c r="AY335" s="18" t="s">
        <v>156</v>
      </c>
      <c r="BE335" s="239">
        <f>IF(N335="základní",J335,0)</f>
        <v>0</v>
      </c>
      <c r="BF335" s="239">
        <f>IF(N335="snížená",J335,0)</f>
        <v>0</v>
      </c>
      <c r="BG335" s="239">
        <f>IF(N335="zákl. přenesená",J335,0)</f>
        <v>0</v>
      </c>
      <c r="BH335" s="239">
        <f>IF(N335="sníž. přenesená",J335,0)</f>
        <v>0</v>
      </c>
      <c r="BI335" s="239">
        <f>IF(N335="nulová",J335,0)</f>
        <v>0</v>
      </c>
      <c r="BJ335" s="18" t="s">
        <v>83</v>
      </c>
      <c r="BK335" s="239">
        <f>ROUND(I335*H335,2)</f>
        <v>0</v>
      </c>
      <c r="BL335" s="18" t="s">
        <v>173</v>
      </c>
      <c r="BM335" s="238" t="s">
        <v>1658</v>
      </c>
    </row>
    <row r="336" spans="1:51" s="13" customFormat="1" ht="12">
      <c r="A336" s="13"/>
      <c r="B336" s="255"/>
      <c r="C336" s="256"/>
      <c r="D336" s="257" t="s">
        <v>225</v>
      </c>
      <c r="E336" s="258" t="s">
        <v>1</v>
      </c>
      <c r="F336" s="259" t="s">
        <v>778</v>
      </c>
      <c r="G336" s="256"/>
      <c r="H336" s="258" t="s">
        <v>1</v>
      </c>
      <c r="I336" s="260"/>
      <c r="J336" s="256"/>
      <c r="K336" s="256"/>
      <c r="L336" s="261"/>
      <c r="M336" s="262"/>
      <c r="N336" s="263"/>
      <c r="O336" s="263"/>
      <c r="P336" s="263"/>
      <c r="Q336" s="263"/>
      <c r="R336" s="263"/>
      <c r="S336" s="263"/>
      <c r="T336" s="264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65" t="s">
        <v>225</v>
      </c>
      <c r="AU336" s="265" t="s">
        <v>169</v>
      </c>
      <c r="AV336" s="13" t="s">
        <v>83</v>
      </c>
      <c r="AW336" s="13" t="s">
        <v>32</v>
      </c>
      <c r="AX336" s="13" t="s">
        <v>76</v>
      </c>
      <c r="AY336" s="265" t="s">
        <v>156</v>
      </c>
    </row>
    <row r="337" spans="1:51" s="14" customFormat="1" ht="12">
      <c r="A337" s="14"/>
      <c r="B337" s="266"/>
      <c r="C337" s="267"/>
      <c r="D337" s="257" t="s">
        <v>225</v>
      </c>
      <c r="E337" s="268" t="s">
        <v>1</v>
      </c>
      <c r="F337" s="269" t="s">
        <v>779</v>
      </c>
      <c r="G337" s="267"/>
      <c r="H337" s="270">
        <v>425</v>
      </c>
      <c r="I337" s="271"/>
      <c r="J337" s="267"/>
      <c r="K337" s="267"/>
      <c r="L337" s="272"/>
      <c r="M337" s="273"/>
      <c r="N337" s="274"/>
      <c r="O337" s="274"/>
      <c r="P337" s="274"/>
      <c r="Q337" s="274"/>
      <c r="R337" s="274"/>
      <c r="S337" s="274"/>
      <c r="T337" s="275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76" t="s">
        <v>225</v>
      </c>
      <c r="AU337" s="276" t="s">
        <v>169</v>
      </c>
      <c r="AV337" s="14" t="s">
        <v>85</v>
      </c>
      <c r="AW337" s="14" t="s">
        <v>32</v>
      </c>
      <c r="AX337" s="14" t="s">
        <v>76</v>
      </c>
      <c r="AY337" s="276" t="s">
        <v>156</v>
      </c>
    </row>
    <row r="338" spans="1:51" s="15" customFormat="1" ht="12">
      <c r="A338" s="15"/>
      <c r="B338" s="277"/>
      <c r="C338" s="278"/>
      <c r="D338" s="257" t="s">
        <v>225</v>
      </c>
      <c r="E338" s="279" t="s">
        <v>1</v>
      </c>
      <c r="F338" s="280" t="s">
        <v>228</v>
      </c>
      <c r="G338" s="278"/>
      <c r="H338" s="281">
        <v>425</v>
      </c>
      <c r="I338" s="282"/>
      <c r="J338" s="278"/>
      <c r="K338" s="278"/>
      <c r="L338" s="283"/>
      <c r="M338" s="284"/>
      <c r="N338" s="285"/>
      <c r="O338" s="285"/>
      <c r="P338" s="285"/>
      <c r="Q338" s="285"/>
      <c r="R338" s="285"/>
      <c r="S338" s="285"/>
      <c r="T338" s="286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T338" s="287" t="s">
        <v>225</v>
      </c>
      <c r="AU338" s="287" t="s">
        <v>169</v>
      </c>
      <c r="AV338" s="15" t="s">
        <v>173</v>
      </c>
      <c r="AW338" s="15" t="s">
        <v>32</v>
      </c>
      <c r="AX338" s="15" t="s">
        <v>83</v>
      </c>
      <c r="AY338" s="287" t="s">
        <v>156</v>
      </c>
    </row>
    <row r="339" spans="1:65" s="2" customFormat="1" ht="24.15" customHeight="1">
      <c r="A339" s="39"/>
      <c r="B339" s="40"/>
      <c r="C339" s="245" t="s">
        <v>488</v>
      </c>
      <c r="D339" s="245" t="s">
        <v>220</v>
      </c>
      <c r="E339" s="246" t="s">
        <v>1653</v>
      </c>
      <c r="F339" s="247" t="s">
        <v>1654</v>
      </c>
      <c r="G339" s="248" t="s">
        <v>237</v>
      </c>
      <c r="H339" s="249">
        <v>433.5</v>
      </c>
      <c r="I339" s="250"/>
      <c r="J339" s="251">
        <f>ROUND(I339*H339,2)</f>
        <v>0</v>
      </c>
      <c r="K339" s="247" t="s">
        <v>218</v>
      </c>
      <c r="L339" s="252"/>
      <c r="M339" s="253" t="s">
        <v>1</v>
      </c>
      <c r="N339" s="254" t="s">
        <v>41</v>
      </c>
      <c r="O339" s="92"/>
      <c r="P339" s="236">
        <f>O339*H339</f>
        <v>0</v>
      </c>
      <c r="Q339" s="236">
        <v>0.0195</v>
      </c>
      <c r="R339" s="236">
        <f>Q339*H339</f>
        <v>8.45325</v>
      </c>
      <c r="S339" s="236">
        <v>0</v>
      </c>
      <c r="T339" s="237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38" t="s">
        <v>223</v>
      </c>
      <c r="AT339" s="238" t="s">
        <v>220</v>
      </c>
      <c r="AU339" s="238" t="s">
        <v>169</v>
      </c>
      <c r="AY339" s="18" t="s">
        <v>156</v>
      </c>
      <c r="BE339" s="239">
        <f>IF(N339="základní",J339,0)</f>
        <v>0</v>
      </c>
      <c r="BF339" s="239">
        <f>IF(N339="snížená",J339,0)</f>
        <v>0</v>
      </c>
      <c r="BG339" s="239">
        <f>IF(N339="zákl. přenesená",J339,0)</f>
        <v>0</v>
      </c>
      <c r="BH339" s="239">
        <f>IF(N339="sníž. přenesená",J339,0)</f>
        <v>0</v>
      </c>
      <c r="BI339" s="239">
        <f>IF(N339="nulová",J339,0)</f>
        <v>0</v>
      </c>
      <c r="BJ339" s="18" t="s">
        <v>83</v>
      </c>
      <c r="BK339" s="239">
        <f>ROUND(I339*H339,2)</f>
        <v>0</v>
      </c>
      <c r="BL339" s="18" t="s">
        <v>173</v>
      </c>
      <c r="BM339" s="238" t="s">
        <v>1659</v>
      </c>
    </row>
    <row r="340" spans="1:51" s="14" customFormat="1" ht="12">
      <c r="A340" s="14"/>
      <c r="B340" s="266"/>
      <c r="C340" s="267"/>
      <c r="D340" s="257" t="s">
        <v>225</v>
      </c>
      <c r="E340" s="268" t="s">
        <v>1</v>
      </c>
      <c r="F340" s="269" t="s">
        <v>1660</v>
      </c>
      <c r="G340" s="267"/>
      <c r="H340" s="270">
        <v>433.5</v>
      </c>
      <c r="I340" s="271"/>
      <c r="J340" s="267"/>
      <c r="K340" s="267"/>
      <c r="L340" s="272"/>
      <c r="M340" s="273"/>
      <c r="N340" s="274"/>
      <c r="O340" s="274"/>
      <c r="P340" s="274"/>
      <c r="Q340" s="274"/>
      <c r="R340" s="274"/>
      <c r="S340" s="274"/>
      <c r="T340" s="275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76" t="s">
        <v>225</v>
      </c>
      <c r="AU340" s="276" t="s">
        <v>169</v>
      </c>
      <c r="AV340" s="14" t="s">
        <v>85</v>
      </c>
      <c r="AW340" s="14" t="s">
        <v>32</v>
      </c>
      <c r="AX340" s="14" t="s">
        <v>76</v>
      </c>
      <c r="AY340" s="276" t="s">
        <v>156</v>
      </c>
    </row>
    <row r="341" spans="1:51" s="15" customFormat="1" ht="12">
      <c r="A341" s="15"/>
      <c r="B341" s="277"/>
      <c r="C341" s="278"/>
      <c r="D341" s="257" t="s">
        <v>225</v>
      </c>
      <c r="E341" s="279" t="s">
        <v>1</v>
      </c>
      <c r="F341" s="280" t="s">
        <v>228</v>
      </c>
      <c r="G341" s="278"/>
      <c r="H341" s="281">
        <v>433.5</v>
      </c>
      <c r="I341" s="282"/>
      <c r="J341" s="278"/>
      <c r="K341" s="278"/>
      <c r="L341" s="283"/>
      <c r="M341" s="284"/>
      <c r="N341" s="285"/>
      <c r="O341" s="285"/>
      <c r="P341" s="285"/>
      <c r="Q341" s="285"/>
      <c r="R341" s="285"/>
      <c r="S341" s="285"/>
      <c r="T341" s="286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T341" s="287" t="s">
        <v>225</v>
      </c>
      <c r="AU341" s="287" t="s">
        <v>169</v>
      </c>
      <c r="AV341" s="15" t="s">
        <v>173</v>
      </c>
      <c r="AW341" s="15" t="s">
        <v>32</v>
      </c>
      <c r="AX341" s="15" t="s">
        <v>83</v>
      </c>
      <c r="AY341" s="287" t="s">
        <v>156</v>
      </c>
    </row>
    <row r="342" spans="1:65" s="2" customFormat="1" ht="44.25" customHeight="1">
      <c r="A342" s="39"/>
      <c r="B342" s="40"/>
      <c r="C342" s="227" t="s">
        <v>492</v>
      </c>
      <c r="D342" s="227" t="s">
        <v>159</v>
      </c>
      <c r="E342" s="228" t="s">
        <v>1661</v>
      </c>
      <c r="F342" s="229" t="s">
        <v>1662</v>
      </c>
      <c r="G342" s="230" t="s">
        <v>342</v>
      </c>
      <c r="H342" s="231">
        <v>626.667</v>
      </c>
      <c r="I342" s="232"/>
      <c r="J342" s="233">
        <f>ROUND(I342*H342,2)</f>
        <v>0</v>
      </c>
      <c r="K342" s="229" t="s">
        <v>218</v>
      </c>
      <c r="L342" s="45"/>
      <c r="M342" s="234" t="s">
        <v>1</v>
      </c>
      <c r="N342" s="235" t="s">
        <v>41</v>
      </c>
      <c r="O342" s="92"/>
      <c r="P342" s="236">
        <f>O342*H342</f>
        <v>0</v>
      </c>
      <c r="Q342" s="236">
        <v>0.00176</v>
      </c>
      <c r="R342" s="236">
        <f>Q342*H342</f>
        <v>1.1029339200000001</v>
      </c>
      <c r="S342" s="236">
        <v>0</v>
      </c>
      <c r="T342" s="237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38" t="s">
        <v>173</v>
      </c>
      <c r="AT342" s="238" t="s">
        <v>159</v>
      </c>
      <c r="AU342" s="238" t="s">
        <v>169</v>
      </c>
      <c r="AY342" s="18" t="s">
        <v>156</v>
      </c>
      <c r="BE342" s="239">
        <f>IF(N342="základní",J342,0)</f>
        <v>0</v>
      </c>
      <c r="BF342" s="239">
        <f>IF(N342="snížená",J342,0)</f>
        <v>0</v>
      </c>
      <c r="BG342" s="239">
        <f>IF(N342="zákl. přenesená",J342,0)</f>
        <v>0</v>
      </c>
      <c r="BH342" s="239">
        <f>IF(N342="sníž. přenesená",J342,0)</f>
        <v>0</v>
      </c>
      <c r="BI342" s="239">
        <f>IF(N342="nulová",J342,0)</f>
        <v>0</v>
      </c>
      <c r="BJ342" s="18" t="s">
        <v>83</v>
      </c>
      <c r="BK342" s="239">
        <f>ROUND(I342*H342,2)</f>
        <v>0</v>
      </c>
      <c r="BL342" s="18" t="s">
        <v>173</v>
      </c>
      <c r="BM342" s="238" t="s">
        <v>1663</v>
      </c>
    </row>
    <row r="343" spans="1:51" s="13" customFormat="1" ht="12">
      <c r="A343" s="13"/>
      <c r="B343" s="255"/>
      <c r="C343" s="256"/>
      <c r="D343" s="257" t="s">
        <v>225</v>
      </c>
      <c r="E343" s="258" t="s">
        <v>1</v>
      </c>
      <c r="F343" s="259" t="s">
        <v>778</v>
      </c>
      <c r="G343" s="256"/>
      <c r="H343" s="258" t="s">
        <v>1</v>
      </c>
      <c r="I343" s="260"/>
      <c r="J343" s="256"/>
      <c r="K343" s="256"/>
      <c r="L343" s="261"/>
      <c r="M343" s="262"/>
      <c r="N343" s="263"/>
      <c r="O343" s="263"/>
      <c r="P343" s="263"/>
      <c r="Q343" s="263"/>
      <c r="R343" s="263"/>
      <c r="S343" s="263"/>
      <c r="T343" s="264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65" t="s">
        <v>225</v>
      </c>
      <c r="AU343" s="265" t="s">
        <v>169</v>
      </c>
      <c r="AV343" s="13" t="s">
        <v>83</v>
      </c>
      <c r="AW343" s="13" t="s">
        <v>32</v>
      </c>
      <c r="AX343" s="13" t="s">
        <v>76</v>
      </c>
      <c r="AY343" s="265" t="s">
        <v>156</v>
      </c>
    </row>
    <row r="344" spans="1:51" s="14" customFormat="1" ht="12">
      <c r="A344" s="14"/>
      <c r="B344" s="266"/>
      <c r="C344" s="267"/>
      <c r="D344" s="257" t="s">
        <v>225</v>
      </c>
      <c r="E344" s="268" t="s">
        <v>1</v>
      </c>
      <c r="F344" s="269" t="s">
        <v>1664</v>
      </c>
      <c r="G344" s="267"/>
      <c r="H344" s="270">
        <v>626.667</v>
      </c>
      <c r="I344" s="271"/>
      <c r="J344" s="267"/>
      <c r="K344" s="267"/>
      <c r="L344" s="272"/>
      <c r="M344" s="273"/>
      <c r="N344" s="274"/>
      <c r="O344" s="274"/>
      <c r="P344" s="274"/>
      <c r="Q344" s="274"/>
      <c r="R344" s="274"/>
      <c r="S344" s="274"/>
      <c r="T344" s="275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76" t="s">
        <v>225</v>
      </c>
      <c r="AU344" s="276" t="s">
        <v>169</v>
      </c>
      <c r="AV344" s="14" t="s">
        <v>85</v>
      </c>
      <c r="AW344" s="14" t="s">
        <v>32</v>
      </c>
      <c r="AX344" s="14" t="s">
        <v>76</v>
      </c>
      <c r="AY344" s="276" t="s">
        <v>156</v>
      </c>
    </row>
    <row r="345" spans="1:51" s="15" customFormat="1" ht="12">
      <c r="A345" s="15"/>
      <c r="B345" s="277"/>
      <c r="C345" s="278"/>
      <c r="D345" s="257" t="s">
        <v>225</v>
      </c>
      <c r="E345" s="279" t="s">
        <v>1</v>
      </c>
      <c r="F345" s="280" t="s">
        <v>228</v>
      </c>
      <c r="G345" s="278"/>
      <c r="H345" s="281">
        <v>626.667</v>
      </c>
      <c r="I345" s="282"/>
      <c r="J345" s="278"/>
      <c r="K345" s="278"/>
      <c r="L345" s="283"/>
      <c r="M345" s="284"/>
      <c r="N345" s="285"/>
      <c r="O345" s="285"/>
      <c r="P345" s="285"/>
      <c r="Q345" s="285"/>
      <c r="R345" s="285"/>
      <c r="S345" s="285"/>
      <c r="T345" s="286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T345" s="287" t="s">
        <v>225</v>
      </c>
      <c r="AU345" s="287" t="s">
        <v>169</v>
      </c>
      <c r="AV345" s="15" t="s">
        <v>173</v>
      </c>
      <c r="AW345" s="15" t="s">
        <v>32</v>
      </c>
      <c r="AX345" s="15" t="s">
        <v>83</v>
      </c>
      <c r="AY345" s="287" t="s">
        <v>156</v>
      </c>
    </row>
    <row r="346" spans="1:65" s="2" customFormat="1" ht="24.15" customHeight="1">
      <c r="A346" s="39"/>
      <c r="B346" s="40"/>
      <c r="C346" s="245" t="s">
        <v>496</v>
      </c>
      <c r="D346" s="245" t="s">
        <v>220</v>
      </c>
      <c r="E346" s="246" t="s">
        <v>1665</v>
      </c>
      <c r="F346" s="247" t="s">
        <v>1640</v>
      </c>
      <c r="G346" s="248" t="s">
        <v>237</v>
      </c>
      <c r="H346" s="249">
        <v>103.4</v>
      </c>
      <c r="I346" s="250"/>
      <c r="J346" s="251">
        <f>ROUND(I346*H346,2)</f>
        <v>0</v>
      </c>
      <c r="K346" s="247" t="s">
        <v>1</v>
      </c>
      <c r="L346" s="252"/>
      <c r="M346" s="253" t="s">
        <v>1</v>
      </c>
      <c r="N346" s="254" t="s">
        <v>41</v>
      </c>
      <c r="O346" s="92"/>
      <c r="P346" s="236">
        <f>O346*H346</f>
        <v>0</v>
      </c>
      <c r="Q346" s="236">
        <v>0.006</v>
      </c>
      <c r="R346" s="236">
        <f>Q346*H346</f>
        <v>0.6204000000000001</v>
      </c>
      <c r="S346" s="236">
        <v>0</v>
      </c>
      <c r="T346" s="237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38" t="s">
        <v>223</v>
      </c>
      <c r="AT346" s="238" t="s">
        <v>220</v>
      </c>
      <c r="AU346" s="238" t="s">
        <v>169</v>
      </c>
      <c r="AY346" s="18" t="s">
        <v>156</v>
      </c>
      <c r="BE346" s="239">
        <f>IF(N346="základní",J346,0)</f>
        <v>0</v>
      </c>
      <c r="BF346" s="239">
        <f>IF(N346="snížená",J346,0)</f>
        <v>0</v>
      </c>
      <c r="BG346" s="239">
        <f>IF(N346="zákl. přenesená",J346,0)</f>
        <v>0</v>
      </c>
      <c r="BH346" s="239">
        <f>IF(N346="sníž. přenesená",J346,0)</f>
        <v>0</v>
      </c>
      <c r="BI346" s="239">
        <f>IF(N346="nulová",J346,0)</f>
        <v>0</v>
      </c>
      <c r="BJ346" s="18" t="s">
        <v>83</v>
      </c>
      <c r="BK346" s="239">
        <f>ROUND(I346*H346,2)</f>
        <v>0</v>
      </c>
      <c r="BL346" s="18" t="s">
        <v>173</v>
      </c>
      <c r="BM346" s="238" t="s">
        <v>1666</v>
      </c>
    </row>
    <row r="347" spans="1:51" s="14" customFormat="1" ht="12">
      <c r="A347" s="14"/>
      <c r="B347" s="266"/>
      <c r="C347" s="267"/>
      <c r="D347" s="257" t="s">
        <v>225</v>
      </c>
      <c r="E347" s="268" t="s">
        <v>1</v>
      </c>
      <c r="F347" s="269" t="s">
        <v>1667</v>
      </c>
      <c r="G347" s="267"/>
      <c r="H347" s="270">
        <v>103.4</v>
      </c>
      <c r="I347" s="271"/>
      <c r="J347" s="267"/>
      <c r="K347" s="267"/>
      <c r="L347" s="272"/>
      <c r="M347" s="273"/>
      <c r="N347" s="274"/>
      <c r="O347" s="274"/>
      <c r="P347" s="274"/>
      <c r="Q347" s="274"/>
      <c r="R347" s="274"/>
      <c r="S347" s="274"/>
      <c r="T347" s="275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76" t="s">
        <v>225</v>
      </c>
      <c r="AU347" s="276" t="s">
        <v>169</v>
      </c>
      <c r="AV347" s="14" t="s">
        <v>85</v>
      </c>
      <c r="AW347" s="14" t="s">
        <v>32</v>
      </c>
      <c r="AX347" s="14" t="s">
        <v>76</v>
      </c>
      <c r="AY347" s="276" t="s">
        <v>156</v>
      </c>
    </row>
    <row r="348" spans="1:51" s="15" customFormat="1" ht="12">
      <c r="A348" s="15"/>
      <c r="B348" s="277"/>
      <c r="C348" s="278"/>
      <c r="D348" s="257" t="s">
        <v>225</v>
      </c>
      <c r="E348" s="279" t="s">
        <v>1</v>
      </c>
      <c r="F348" s="280" t="s">
        <v>228</v>
      </c>
      <c r="G348" s="278"/>
      <c r="H348" s="281">
        <v>103.4</v>
      </c>
      <c r="I348" s="282"/>
      <c r="J348" s="278"/>
      <c r="K348" s="278"/>
      <c r="L348" s="283"/>
      <c r="M348" s="284"/>
      <c r="N348" s="285"/>
      <c r="O348" s="285"/>
      <c r="P348" s="285"/>
      <c r="Q348" s="285"/>
      <c r="R348" s="285"/>
      <c r="S348" s="285"/>
      <c r="T348" s="286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T348" s="287" t="s">
        <v>225</v>
      </c>
      <c r="AU348" s="287" t="s">
        <v>169</v>
      </c>
      <c r="AV348" s="15" t="s">
        <v>173</v>
      </c>
      <c r="AW348" s="15" t="s">
        <v>32</v>
      </c>
      <c r="AX348" s="15" t="s">
        <v>83</v>
      </c>
      <c r="AY348" s="287" t="s">
        <v>156</v>
      </c>
    </row>
    <row r="349" spans="1:65" s="2" customFormat="1" ht="24.15" customHeight="1">
      <c r="A349" s="39"/>
      <c r="B349" s="40"/>
      <c r="C349" s="227" t="s">
        <v>500</v>
      </c>
      <c r="D349" s="227" t="s">
        <v>159</v>
      </c>
      <c r="E349" s="228" t="s">
        <v>1668</v>
      </c>
      <c r="F349" s="229" t="s">
        <v>1669</v>
      </c>
      <c r="G349" s="230" t="s">
        <v>237</v>
      </c>
      <c r="H349" s="231">
        <v>4</v>
      </c>
      <c r="I349" s="232"/>
      <c r="J349" s="233">
        <f>ROUND(I349*H349,2)</f>
        <v>0</v>
      </c>
      <c r="K349" s="229" t="s">
        <v>218</v>
      </c>
      <c r="L349" s="45"/>
      <c r="M349" s="234" t="s">
        <v>1</v>
      </c>
      <c r="N349" s="235" t="s">
        <v>41</v>
      </c>
      <c r="O349" s="92"/>
      <c r="P349" s="236">
        <f>O349*H349</f>
        <v>0</v>
      </c>
      <c r="Q349" s="236">
        <v>6E-05</v>
      </c>
      <c r="R349" s="236">
        <f>Q349*H349</f>
        <v>0.00024</v>
      </c>
      <c r="S349" s="236">
        <v>0</v>
      </c>
      <c r="T349" s="237">
        <f>S349*H349</f>
        <v>0</v>
      </c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R349" s="238" t="s">
        <v>173</v>
      </c>
      <c r="AT349" s="238" t="s">
        <v>159</v>
      </c>
      <c r="AU349" s="238" t="s">
        <v>169</v>
      </c>
      <c r="AY349" s="18" t="s">
        <v>156</v>
      </c>
      <c r="BE349" s="239">
        <f>IF(N349="základní",J349,0)</f>
        <v>0</v>
      </c>
      <c r="BF349" s="239">
        <f>IF(N349="snížená",J349,0)</f>
        <v>0</v>
      </c>
      <c r="BG349" s="239">
        <f>IF(N349="zákl. přenesená",J349,0)</f>
        <v>0</v>
      </c>
      <c r="BH349" s="239">
        <f>IF(N349="sníž. přenesená",J349,0)</f>
        <v>0</v>
      </c>
      <c r="BI349" s="239">
        <f>IF(N349="nulová",J349,0)</f>
        <v>0</v>
      </c>
      <c r="BJ349" s="18" t="s">
        <v>83</v>
      </c>
      <c r="BK349" s="239">
        <f>ROUND(I349*H349,2)</f>
        <v>0</v>
      </c>
      <c r="BL349" s="18" t="s">
        <v>173</v>
      </c>
      <c r="BM349" s="238" t="s">
        <v>1670</v>
      </c>
    </row>
    <row r="350" spans="1:51" s="14" customFormat="1" ht="12">
      <c r="A350" s="14"/>
      <c r="B350" s="266"/>
      <c r="C350" s="267"/>
      <c r="D350" s="257" t="s">
        <v>225</v>
      </c>
      <c r="E350" s="268" t="s">
        <v>1</v>
      </c>
      <c r="F350" s="269" t="s">
        <v>1671</v>
      </c>
      <c r="G350" s="267"/>
      <c r="H350" s="270">
        <v>4</v>
      </c>
      <c r="I350" s="271"/>
      <c r="J350" s="267"/>
      <c r="K350" s="267"/>
      <c r="L350" s="272"/>
      <c r="M350" s="273"/>
      <c r="N350" s="274"/>
      <c r="O350" s="274"/>
      <c r="P350" s="274"/>
      <c r="Q350" s="274"/>
      <c r="R350" s="274"/>
      <c r="S350" s="274"/>
      <c r="T350" s="275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76" t="s">
        <v>225</v>
      </c>
      <c r="AU350" s="276" t="s">
        <v>169</v>
      </c>
      <c r="AV350" s="14" t="s">
        <v>85</v>
      </c>
      <c r="AW350" s="14" t="s">
        <v>32</v>
      </c>
      <c r="AX350" s="14" t="s">
        <v>76</v>
      </c>
      <c r="AY350" s="276" t="s">
        <v>156</v>
      </c>
    </row>
    <row r="351" spans="1:51" s="15" customFormat="1" ht="12">
      <c r="A351" s="15"/>
      <c r="B351" s="277"/>
      <c r="C351" s="278"/>
      <c r="D351" s="257" t="s">
        <v>225</v>
      </c>
      <c r="E351" s="279" t="s">
        <v>1</v>
      </c>
      <c r="F351" s="280" t="s">
        <v>228</v>
      </c>
      <c r="G351" s="278"/>
      <c r="H351" s="281">
        <v>4</v>
      </c>
      <c r="I351" s="282"/>
      <c r="J351" s="278"/>
      <c r="K351" s="278"/>
      <c r="L351" s="283"/>
      <c r="M351" s="284"/>
      <c r="N351" s="285"/>
      <c r="O351" s="285"/>
      <c r="P351" s="285"/>
      <c r="Q351" s="285"/>
      <c r="R351" s="285"/>
      <c r="S351" s="285"/>
      <c r="T351" s="286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T351" s="287" t="s">
        <v>225</v>
      </c>
      <c r="AU351" s="287" t="s">
        <v>169</v>
      </c>
      <c r="AV351" s="15" t="s">
        <v>173</v>
      </c>
      <c r="AW351" s="15" t="s">
        <v>32</v>
      </c>
      <c r="AX351" s="15" t="s">
        <v>83</v>
      </c>
      <c r="AY351" s="287" t="s">
        <v>156</v>
      </c>
    </row>
    <row r="352" spans="1:65" s="2" customFormat="1" ht="24.15" customHeight="1">
      <c r="A352" s="39"/>
      <c r="B352" s="40"/>
      <c r="C352" s="227" t="s">
        <v>506</v>
      </c>
      <c r="D352" s="227" t="s">
        <v>159</v>
      </c>
      <c r="E352" s="228" t="s">
        <v>1672</v>
      </c>
      <c r="F352" s="229" t="s">
        <v>1673</v>
      </c>
      <c r="G352" s="230" t="s">
        <v>237</v>
      </c>
      <c r="H352" s="231">
        <v>605.333</v>
      </c>
      <c r="I352" s="232"/>
      <c r="J352" s="233">
        <f>ROUND(I352*H352,2)</f>
        <v>0</v>
      </c>
      <c r="K352" s="229" t="s">
        <v>218</v>
      </c>
      <c r="L352" s="45"/>
      <c r="M352" s="234" t="s">
        <v>1</v>
      </c>
      <c r="N352" s="235" t="s">
        <v>41</v>
      </c>
      <c r="O352" s="92"/>
      <c r="P352" s="236">
        <f>O352*H352</f>
        <v>0</v>
      </c>
      <c r="Q352" s="236">
        <v>6E-05</v>
      </c>
      <c r="R352" s="236">
        <f>Q352*H352</f>
        <v>0.03631998</v>
      </c>
      <c r="S352" s="236">
        <v>0</v>
      </c>
      <c r="T352" s="237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38" t="s">
        <v>173</v>
      </c>
      <c r="AT352" s="238" t="s">
        <v>159</v>
      </c>
      <c r="AU352" s="238" t="s">
        <v>169</v>
      </c>
      <c r="AY352" s="18" t="s">
        <v>156</v>
      </c>
      <c r="BE352" s="239">
        <f>IF(N352="základní",J352,0)</f>
        <v>0</v>
      </c>
      <c r="BF352" s="239">
        <f>IF(N352="snížená",J352,0)</f>
        <v>0</v>
      </c>
      <c r="BG352" s="239">
        <f>IF(N352="zákl. přenesená",J352,0)</f>
        <v>0</v>
      </c>
      <c r="BH352" s="239">
        <f>IF(N352="sníž. přenesená",J352,0)</f>
        <v>0</v>
      </c>
      <c r="BI352" s="239">
        <f>IF(N352="nulová",J352,0)</f>
        <v>0</v>
      </c>
      <c r="BJ352" s="18" t="s">
        <v>83</v>
      </c>
      <c r="BK352" s="239">
        <f>ROUND(I352*H352,2)</f>
        <v>0</v>
      </c>
      <c r="BL352" s="18" t="s">
        <v>173</v>
      </c>
      <c r="BM352" s="238" t="s">
        <v>1674</v>
      </c>
    </row>
    <row r="353" spans="1:51" s="14" customFormat="1" ht="12">
      <c r="A353" s="14"/>
      <c r="B353" s="266"/>
      <c r="C353" s="267"/>
      <c r="D353" s="257" t="s">
        <v>225</v>
      </c>
      <c r="E353" s="268" t="s">
        <v>1</v>
      </c>
      <c r="F353" s="269" t="s">
        <v>8</v>
      </c>
      <c r="G353" s="267"/>
      <c r="H353" s="270">
        <v>15</v>
      </c>
      <c r="I353" s="271"/>
      <c r="J353" s="267"/>
      <c r="K353" s="267"/>
      <c r="L353" s="272"/>
      <c r="M353" s="273"/>
      <c r="N353" s="274"/>
      <c r="O353" s="274"/>
      <c r="P353" s="274"/>
      <c r="Q353" s="274"/>
      <c r="R353" s="274"/>
      <c r="S353" s="274"/>
      <c r="T353" s="275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76" t="s">
        <v>225</v>
      </c>
      <c r="AU353" s="276" t="s">
        <v>169</v>
      </c>
      <c r="AV353" s="14" t="s">
        <v>85</v>
      </c>
      <c r="AW353" s="14" t="s">
        <v>32</v>
      </c>
      <c r="AX353" s="14" t="s">
        <v>76</v>
      </c>
      <c r="AY353" s="276" t="s">
        <v>156</v>
      </c>
    </row>
    <row r="354" spans="1:51" s="14" customFormat="1" ht="12">
      <c r="A354" s="14"/>
      <c r="B354" s="266"/>
      <c r="C354" s="267"/>
      <c r="D354" s="257" t="s">
        <v>225</v>
      </c>
      <c r="E354" s="268" t="s">
        <v>1</v>
      </c>
      <c r="F354" s="269" t="s">
        <v>386</v>
      </c>
      <c r="G354" s="267"/>
      <c r="H354" s="270">
        <v>22</v>
      </c>
      <c r="I354" s="271"/>
      <c r="J354" s="267"/>
      <c r="K354" s="267"/>
      <c r="L354" s="272"/>
      <c r="M354" s="273"/>
      <c r="N354" s="274"/>
      <c r="O354" s="274"/>
      <c r="P354" s="274"/>
      <c r="Q354" s="274"/>
      <c r="R354" s="274"/>
      <c r="S354" s="274"/>
      <c r="T354" s="275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76" t="s">
        <v>225</v>
      </c>
      <c r="AU354" s="276" t="s">
        <v>169</v>
      </c>
      <c r="AV354" s="14" t="s">
        <v>85</v>
      </c>
      <c r="AW354" s="14" t="s">
        <v>32</v>
      </c>
      <c r="AX354" s="14" t="s">
        <v>76</v>
      </c>
      <c r="AY354" s="276" t="s">
        <v>156</v>
      </c>
    </row>
    <row r="355" spans="1:51" s="14" customFormat="1" ht="12">
      <c r="A355" s="14"/>
      <c r="B355" s="266"/>
      <c r="C355" s="267"/>
      <c r="D355" s="257" t="s">
        <v>225</v>
      </c>
      <c r="E355" s="268" t="s">
        <v>1</v>
      </c>
      <c r="F355" s="269" t="s">
        <v>344</v>
      </c>
      <c r="G355" s="267"/>
      <c r="H355" s="270">
        <v>18</v>
      </c>
      <c r="I355" s="271"/>
      <c r="J355" s="267"/>
      <c r="K355" s="267"/>
      <c r="L355" s="272"/>
      <c r="M355" s="273"/>
      <c r="N355" s="274"/>
      <c r="O355" s="274"/>
      <c r="P355" s="274"/>
      <c r="Q355" s="274"/>
      <c r="R355" s="274"/>
      <c r="S355" s="274"/>
      <c r="T355" s="275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76" t="s">
        <v>225</v>
      </c>
      <c r="AU355" s="276" t="s">
        <v>169</v>
      </c>
      <c r="AV355" s="14" t="s">
        <v>85</v>
      </c>
      <c r="AW355" s="14" t="s">
        <v>32</v>
      </c>
      <c r="AX355" s="14" t="s">
        <v>76</v>
      </c>
      <c r="AY355" s="276" t="s">
        <v>156</v>
      </c>
    </row>
    <row r="356" spans="1:51" s="14" customFormat="1" ht="12">
      <c r="A356" s="14"/>
      <c r="B356" s="266"/>
      <c r="C356" s="267"/>
      <c r="D356" s="257" t="s">
        <v>225</v>
      </c>
      <c r="E356" s="268" t="s">
        <v>1</v>
      </c>
      <c r="F356" s="269" t="s">
        <v>779</v>
      </c>
      <c r="G356" s="267"/>
      <c r="H356" s="270">
        <v>425</v>
      </c>
      <c r="I356" s="271"/>
      <c r="J356" s="267"/>
      <c r="K356" s="267"/>
      <c r="L356" s="272"/>
      <c r="M356" s="273"/>
      <c r="N356" s="274"/>
      <c r="O356" s="274"/>
      <c r="P356" s="274"/>
      <c r="Q356" s="274"/>
      <c r="R356" s="274"/>
      <c r="S356" s="274"/>
      <c r="T356" s="275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76" t="s">
        <v>225</v>
      </c>
      <c r="AU356" s="276" t="s">
        <v>169</v>
      </c>
      <c r="AV356" s="14" t="s">
        <v>85</v>
      </c>
      <c r="AW356" s="14" t="s">
        <v>32</v>
      </c>
      <c r="AX356" s="14" t="s">
        <v>76</v>
      </c>
      <c r="AY356" s="276" t="s">
        <v>156</v>
      </c>
    </row>
    <row r="357" spans="1:51" s="14" customFormat="1" ht="12">
      <c r="A357" s="14"/>
      <c r="B357" s="266"/>
      <c r="C357" s="267"/>
      <c r="D357" s="257" t="s">
        <v>225</v>
      </c>
      <c r="E357" s="268" t="s">
        <v>1</v>
      </c>
      <c r="F357" s="269" t="s">
        <v>1675</v>
      </c>
      <c r="G357" s="267"/>
      <c r="H357" s="270">
        <v>125.333</v>
      </c>
      <c r="I357" s="271"/>
      <c r="J357" s="267"/>
      <c r="K357" s="267"/>
      <c r="L357" s="272"/>
      <c r="M357" s="273"/>
      <c r="N357" s="274"/>
      <c r="O357" s="274"/>
      <c r="P357" s="274"/>
      <c r="Q357" s="274"/>
      <c r="R357" s="274"/>
      <c r="S357" s="274"/>
      <c r="T357" s="275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76" t="s">
        <v>225</v>
      </c>
      <c r="AU357" s="276" t="s">
        <v>169</v>
      </c>
      <c r="AV357" s="14" t="s">
        <v>85</v>
      </c>
      <c r="AW357" s="14" t="s">
        <v>32</v>
      </c>
      <c r="AX357" s="14" t="s">
        <v>76</v>
      </c>
      <c r="AY357" s="276" t="s">
        <v>156</v>
      </c>
    </row>
    <row r="358" spans="1:51" s="15" customFormat="1" ht="12">
      <c r="A358" s="15"/>
      <c r="B358" s="277"/>
      <c r="C358" s="278"/>
      <c r="D358" s="257" t="s">
        <v>225</v>
      </c>
      <c r="E358" s="279" t="s">
        <v>1</v>
      </c>
      <c r="F358" s="280" t="s">
        <v>228</v>
      </c>
      <c r="G358" s="278"/>
      <c r="H358" s="281">
        <v>605.333</v>
      </c>
      <c r="I358" s="282"/>
      <c r="J358" s="278"/>
      <c r="K358" s="278"/>
      <c r="L358" s="283"/>
      <c r="M358" s="284"/>
      <c r="N358" s="285"/>
      <c r="O358" s="285"/>
      <c r="P358" s="285"/>
      <c r="Q358" s="285"/>
      <c r="R358" s="285"/>
      <c r="S358" s="285"/>
      <c r="T358" s="286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T358" s="287" t="s">
        <v>225</v>
      </c>
      <c r="AU358" s="287" t="s">
        <v>169</v>
      </c>
      <c r="AV358" s="15" t="s">
        <v>173</v>
      </c>
      <c r="AW358" s="15" t="s">
        <v>32</v>
      </c>
      <c r="AX358" s="15" t="s">
        <v>83</v>
      </c>
      <c r="AY358" s="287" t="s">
        <v>156</v>
      </c>
    </row>
    <row r="359" spans="1:65" s="2" customFormat="1" ht="24.15" customHeight="1">
      <c r="A359" s="39"/>
      <c r="B359" s="40"/>
      <c r="C359" s="227" t="s">
        <v>512</v>
      </c>
      <c r="D359" s="227" t="s">
        <v>159</v>
      </c>
      <c r="E359" s="228" t="s">
        <v>1676</v>
      </c>
      <c r="F359" s="229" t="s">
        <v>1677</v>
      </c>
      <c r="G359" s="230" t="s">
        <v>342</v>
      </c>
      <c r="H359" s="231">
        <v>151.06</v>
      </c>
      <c r="I359" s="232"/>
      <c r="J359" s="233">
        <f>ROUND(I359*H359,2)</f>
        <v>0</v>
      </c>
      <c r="K359" s="229" t="s">
        <v>218</v>
      </c>
      <c r="L359" s="45"/>
      <c r="M359" s="234" t="s">
        <v>1</v>
      </c>
      <c r="N359" s="235" t="s">
        <v>41</v>
      </c>
      <c r="O359" s="92"/>
      <c r="P359" s="236">
        <f>O359*H359</f>
        <v>0</v>
      </c>
      <c r="Q359" s="236">
        <v>3E-05</v>
      </c>
      <c r="R359" s="236">
        <f>Q359*H359</f>
        <v>0.0045318</v>
      </c>
      <c r="S359" s="236">
        <v>0</v>
      </c>
      <c r="T359" s="237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38" t="s">
        <v>173</v>
      </c>
      <c r="AT359" s="238" t="s">
        <v>159</v>
      </c>
      <c r="AU359" s="238" t="s">
        <v>169</v>
      </c>
      <c r="AY359" s="18" t="s">
        <v>156</v>
      </c>
      <c r="BE359" s="239">
        <f>IF(N359="základní",J359,0)</f>
        <v>0</v>
      </c>
      <c r="BF359" s="239">
        <f>IF(N359="snížená",J359,0)</f>
        <v>0</v>
      </c>
      <c r="BG359" s="239">
        <f>IF(N359="zákl. přenesená",J359,0)</f>
        <v>0</v>
      </c>
      <c r="BH359" s="239">
        <f>IF(N359="sníž. přenesená",J359,0)</f>
        <v>0</v>
      </c>
      <c r="BI359" s="239">
        <f>IF(N359="nulová",J359,0)</f>
        <v>0</v>
      </c>
      <c r="BJ359" s="18" t="s">
        <v>83</v>
      </c>
      <c r="BK359" s="239">
        <f>ROUND(I359*H359,2)</f>
        <v>0</v>
      </c>
      <c r="BL359" s="18" t="s">
        <v>173</v>
      </c>
      <c r="BM359" s="238" t="s">
        <v>1678</v>
      </c>
    </row>
    <row r="360" spans="1:51" s="14" customFormat="1" ht="12">
      <c r="A360" s="14"/>
      <c r="B360" s="266"/>
      <c r="C360" s="267"/>
      <c r="D360" s="257" t="s">
        <v>225</v>
      </c>
      <c r="E360" s="268" t="s">
        <v>1</v>
      </c>
      <c r="F360" s="269" t="s">
        <v>1679</v>
      </c>
      <c r="G360" s="267"/>
      <c r="H360" s="270">
        <v>151.06</v>
      </c>
      <c r="I360" s="271"/>
      <c r="J360" s="267"/>
      <c r="K360" s="267"/>
      <c r="L360" s="272"/>
      <c r="M360" s="273"/>
      <c r="N360" s="274"/>
      <c r="O360" s="274"/>
      <c r="P360" s="274"/>
      <c r="Q360" s="274"/>
      <c r="R360" s="274"/>
      <c r="S360" s="274"/>
      <c r="T360" s="275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76" t="s">
        <v>225</v>
      </c>
      <c r="AU360" s="276" t="s">
        <v>169</v>
      </c>
      <c r="AV360" s="14" t="s">
        <v>85</v>
      </c>
      <c r="AW360" s="14" t="s">
        <v>32</v>
      </c>
      <c r="AX360" s="14" t="s">
        <v>76</v>
      </c>
      <c r="AY360" s="276" t="s">
        <v>156</v>
      </c>
    </row>
    <row r="361" spans="1:51" s="15" customFormat="1" ht="12">
      <c r="A361" s="15"/>
      <c r="B361" s="277"/>
      <c r="C361" s="278"/>
      <c r="D361" s="257" t="s">
        <v>225</v>
      </c>
      <c r="E361" s="279" t="s">
        <v>1</v>
      </c>
      <c r="F361" s="280" t="s">
        <v>228</v>
      </c>
      <c r="G361" s="278"/>
      <c r="H361" s="281">
        <v>151.06</v>
      </c>
      <c r="I361" s="282"/>
      <c r="J361" s="278"/>
      <c r="K361" s="278"/>
      <c r="L361" s="283"/>
      <c r="M361" s="284"/>
      <c r="N361" s="285"/>
      <c r="O361" s="285"/>
      <c r="P361" s="285"/>
      <c r="Q361" s="285"/>
      <c r="R361" s="285"/>
      <c r="S361" s="285"/>
      <c r="T361" s="286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T361" s="287" t="s">
        <v>225</v>
      </c>
      <c r="AU361" s="287" t="s">
        <v>169</v>
      </c>
      <c r="AV361" s="15" t="s">
        <v>173</v>
      </c>
      <c r="AW361" s="15" t="s">
        <v>32</v>
      </c>
      <c r="AX361" s="15" t="s">
        <v>83</v>
      </c>
      <c r="AY361" s="287" t="s">
        <v>156</v>
      </c>
    </row>
    <row r="362" spans="1:65" s="2" customFormat="1" ht="24.15" customHeight="1">
      <c r="A362" s="39"/>
      <c r="B362" s="40"/>
      <c r="C362" s="245" t="s">
        <v>518</v>
      </c>
      <c r="D362" s="245" t="s">
        <v>220</v>
      </c>
      <c r="E362" s="246" t="s">
        <v>1680</v>
      </c>
      <c r="F362" s="247" t="s">
        <v>1681</v>
      </c>
      <c r="G362" s="248" t="s">
        <v>342</v>
      </c>
      <c r="H362" s="249">
        <v>158.613</v>
      </c>
      <c r="I362" s="250"/>
      <c r="J362" s="251">
        <f>ROUND(I362*H362,2)</f>
        <v>0</v>
      </c>
      <c r="K362" s="247" t="s">
        <v>218</v>
      </c>
      <c r="L362" s="252"/>
      <c r="M362" s="253" t="s">
        <v>1</v>
      </c>
      <c r="N362" s="254" t="s">
        <v>41</v>
      </c>
      <c r="O362" s="92"/>
      <c r="P362" s="236">
        <f>O362*H362</f>
        <v>0</v>
      </c>
      <c r="Q362" s="236">
        <v>0.00068</v>
      </c>
      <c r="R362" s="236">
        <f>Q362*H362</f>
        <v>0.10785684000000001</v>
      </c>
      <c r="S362" s="236">
        <v>0</v>
      </c>
      <c r="T362" s="237">
        <f>S362*H362</f>
        <v>0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38" t="s">
        <v>223</v>
      </c>
      <c r="AT362" s="238" t="s">
        <v>220</v>
      </c>
      <c r="AU362" s="238" t="s">
        <v>169</v>
      </c>
      <c r="AY362" s="18" t="s">
        <v>156</v>
      </c>
      <c r="BE362" s="239">
        <f>IF(N362="základní",J362,0)</f>
        <v>0</v>
      </c>
      <c r="BF362" s="239">
        <f>IF(N362="snížená",J362,0)</f>
        <v>0</v>
      </c>
      <c r="BG362" s="239">
        <f>IF(N362="zákl. přenesená",J362,0)</f>
        <v>0</v>
      </c>
      <c r="BH362" s="239">
        <f>IF(N362="sníž. přenesená",J362,0)</f>
        <v>0</v>
      </c>
      <c r="BI362" s="239">
        <f>IF(N362="nulová",J362,0)</f>
        <v>0</v>
      </c>
      <c r="BJ362" s="18" t="s">
        <v>83</v>
      </c>
      <c r="BK362" s="239">
        <f>ROUND(I362*H362,2)</f>
        <v>0</v>
      </c>
      <c r="BL362" s="18" t="s">
        <v>173</v>
      </c>
      <c r="BM362" s="238" t="s">
        <v>1682</v>
      </c>
    </row>
    <row r="363" spans="1:51" s="14" customFormat="1" ht="12">
      <c r="A363" s="14"/>
      <c r="B363" s="266"/>
      <c r="C363" s="267"/>
      <c r="D363" s="257" t="s">
        <v>225</v>
      </c>
      <c r="E363" s="268" t="s">
        <v>1</v>
      </c>
      <c r="F363" s="269" t="s">
        <v>1683</v>
      </c>
      <c r="G363" s="267"/>
      <c r="H363" s="270">
        <v>158.613</v>
      </c>
      <c r="I363" s="271"/>
      <c r="J363" s="267"/>
      <c r="K363" s="267"/>
      <c r="L363" s="272"/>
      <c r="M363" s="273"/>
      <c r="N363" s="274"/>
      <c r="O363" s="274"/>
      <c r="P363" s="274"/>
      <c r="Q363" s="274"/>
      <c r="R363" s="274"/>
      <c r="S363" s="274"/>
      <c r="T363" s="275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76" t="s">
        <v>225</v>
      </c>
      <c r="AU363" s="276" t="s">
        <v>169</v>
      </c>
      <c r="AV363" s="14" t="s">
        <v>85</v>
      </c>
      <c r="AW363" s="14" t="s">
        <v>32</v>
      </c>
      <c r="AX363" s="14" t="s">
        <v>76</v>
      </c>
      <c r="AY363" s="276" t="s">
        <v>156</v>
      </c>
    </row>
    <row r="364" spans="1:51" s="15" customFormat="1" ht="12">
      <c r="A364" s="15"/>
      <c r="B364" s="277"/>
      <c r="C364" s="278"/>
      <c r="D364" s="257" t="s">
        <v>225</v>
      </c>
      <c r="E364" s="279" t="s">
        <v>1</v>
      </c>
      <c r="F364" s="280" t="s">
        <v>228</v>
      </c>
      <c r="G364" s="278"/>
      <c r="H364" s="281">
        <v>158.613</v>
      </c>
      <c r="I364" s="282"/>
      <c r="J364" s="278"/>
      <c r="K364" s="278"/>
      <c r="L364" s="283"/>
      <c r="M364" s="284"/>
      <c r="N364" s="285"/>
      <c r="O364" s="285"/>
      <c r="P364" s="285"/>
      <c r="Q364" s="285"/>
      <c r="R364" s="285"/>
      <c r="S364" s="285"/>
      <c r="T364" s="286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T364" s="287" t="s">
        <v>225</v>
      </c>
      <c r="AU364" s="287" t="s">
        <v>169</v>
      </c>
      <c r="AV364" s="15" t="s">
        <v>173</v>
      </c>
      <c r="AW364" s="15" t="s">
        <v>32</v>
      </c>
      <c r="AX364" s="15" t="s">
        <v>83</v>
      </c>
      <c r="AY364" s="287" t="s">
        <v>156</v>
      </c>
    </row>
    <row r="365" spans="1:65" s="2" customFormat="1" ht="24.15" customHeight="1">
      <c r="A365" s="39"/>
      <c r="B365" s="40"/>
      <c r="C365" s="227" t="s">
        <v>531</v>
      </c>
      <c r="D365" s="227" t="s">
        <v>159</v>
      </c>
      <c r="E365" s="228" t="s">
        <v>1684</v>
      </c>
      <c r="F365" s="229" t="s">
        <v>1685</v>
      </c>
      <c r="G365" s="230" t="s">
        <v>237</v>
      </c>
      <c r="H365" s="231">
        <v>547</v>
      </c>
      <c r="I365" s="232"/>
      <c r="J365" s="233">
        <f>ROUND(I365*H365,2)</f>
        <v>0</v>
      </c>
      <c r="K365" s="229" t="s">
        <v>218</v>
      </c>
      <c r="L365" s="45"/>
      <c r="M365" s="234" t="s">
        <v>1</v>
      </c>
      <c r="N365" s="235" t="s">
        <v>41</v>
      </c>
      <c r="O365" s="92"/>
      <c r="P365" s="236">
        <f>O365*H365</f>
        <v>0</v>
      </c>
      <c r="Q365" s="236">
        <v>0.01146</v>
      </c>
      <c r="R365" s="236">
        <f>Q365*H365</f>
        <v>6.268619999999999</v>
      </c>
      <c r="S365" s="236">
        <v>0</v>
      </c>
      <c r="T365" s="237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38" t="s">
        <v>173</v>
      </c>
      <c r="AT365" s="238" t="s">
        <v>159</v>
      </c>
      <c r="AU365" s="238" t="s">
        <v>169</v>
      </c>
      <c r="AY365" s="18" t="s">
        <v>156</v>
      </c>
      <c r="BE365" s="239">
        <f>IF(N365="základní",J365,0)</f>
        <v>0</v>
      </c>
      <c r="BF365" s="239">
        <f>IF(N365="snížená",J365,0)</f>
        <v>0</v>
      </c>
      <c r="BG365" s="239">
        <f>IF(N365="zákl. přenesená",J365,0)</f>
        <v>0</v>
      </c>
      <c r="BH365" s="239">
        <f>IF(N365="sníž. přenesená",J365,0)</f>
        <v>0</v>
      </c>
      <c r="BI365" s="239">
        <f>IF(N365="nulová",J365,0)</f>
        <v>0</v>
      </c>
      <c r="BJ365" s="18" t="s">
        <v>83</v>
      </c>
      <c r="BK365" s="239">
        <f>ROUND(I365*H365,2)</f>
        <v>0</v>
      </c>
      <c r="BL365" s="18" t="s">
        <v>173</v>
      </c>
      <c r="BM365" s="238" t="s">
        <v>1686</v>
      </c>
    </row>
    <row r="366" spans="1:51" s="13" customFormat="1" ht="12">
      <c r="A366" s="13"/>
      <c r="B366" s="255"/>
      <c r="C366" s="256"/>
      <c r="D366" s="257" t="s">
        <v>225</v>
      </c>
      <c r="E366" s="258" t="s">
        <v>1</v>
      </c>
      <c r="F366" s="259" t="s">
        <v>778</v>
      </c>
      <c r="G366" s="256"/>
      <c r="H366" s="258" t="s">
        <v>1</v>
      </c>
      <c r="I366" s="260"/>
      <c r="J366" s="256"/>
      <c r="K366" s="256"/>
      <c r="L366" s="261"/>
      <c r="M366" s="262"/>
      <c r="N366" s="263"/>
      <c r="O366" s="263"/>
      <c r="P366" s="263"/>
      <c r="Q366" s="263"/>
      <c r="R366" s="263"/>
      <c r="S366" s="263"/>
      <c r="T366" s="264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65" t="s">
        <v>225</v>
      </c>
      <c r="AU366" s="265" t="s">
        <v>169</v>
      </c>
      <c r="AV366" s="13" t="s">
        <v>83</v>
      </c>
      <c r="AW366" s="13" t="s">
        <v>32</v>
      </c>
      <c r="AX366" s="13" t="s">
        <v>76</v>
      </c>
      <c r="AY366" s="265" t="s">
        <v>156</v>
      </c>
    </row>
    <row r="367" spans="1:51" s="14" customFormat="1" ht="12">
      <c r="A367" s="14"/>
      <c r="B367" s="266"/>
      <c r="C367" s="267"/>
      <c r="D367" s="257" t="s">
        <v>225</v>
      </c>
      <c r="E367" s="268" t="s">
        <v>1</v>
      </c>
      <c r="F367" s="269" t="s">
        <v>779</v>
      </c>
      <c r="G367" s="267"/>
      <c r="H367" s="270">
        <v>425</v>
      </c>
      <c r="I367" s="271"/>
      <c r="J367" s="267"/>
      <c r="K367" s="267"/>
      <c r="L367" s="272"/>
      <c r="M367" s="273"/>
      <c r="N367" s="274"/>
      <c r="O367" s="274"/>
      <c r="P367" s="274"/>
      <c r="Q367" s="274"/>
      <c r="R367" s="274"/>
      <c r="S367" s="274"/>
      <c r="T367" s="275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76" t="s">
        <v>225</v>
      </c>
      <c r="AU367" s="276" t="s">
        <v>169</v>
      </c>
      <c r="AV367" s="14" t="s">
        <v>85</v>
      </c>
      <c r="AW367" s="14" t="s">
        <v>32</v>
      </c>
      <c r="AX367" s="14" t="s">
        <v>76</v>
      </c>
      <c r="AY367" s="276" t="s">
        <v>156</v>
      </c>
    </row>
    <row r="368" spans="1:51" s="13" customFormat="1" ht="12">
      <c r="A368" s="13"/>
      <c r="B368" s="255"/>
      <c r="C368" s="256"/>
      <c r="D368" s="257" t="s">
        <v>225</v>
      </c>
      <c r="E368" s="258" t="s">
        <v>1</v>
      </c>
      <c r="F368" s="259" t="s">
        <v>783</v>
      </c>
      <c r="G368" s="256"/>
      <c r="H368" s="258" t="s">
        <v>1</v>
      </c>
      <c r="I368" s="260"/>
      <c r="J368" s="256"/>
      <c r="K368" s="256"/>
      <c r="L368" s="261"/>
      <c r="M368" s="262"/>
      <c r="N368" s="263"/>
      <c r="O368" s="263"/>
      <c r="P368" s="263"/>
      <c r="Q368" s="263"/>
      <c r="R368" s="263"/>
      <c r="S368" s="263"/>
      <c r="T368" s="264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65" t="s">
        <v>225</v>
      </c>
      <c r="AU368" s="265" t="s">
        <v>169</v>
      </c>
      <c r="AV368" s="13" t="s">
        <v>83</v>
      </c>
      <c r="AW368" s="13" t="s">
        <v>32</v>
      </c>
      <c r="AX368" s="13" t="s">
        <v>76</v>
      </c>
      <c r="AY368" s="265" t="s">
        <v>156</v>
      </c>
    </row>
    <row r="369" spans="1:51" s="14" customFormat="1" ht="12">
      <c r="A369" s="14"/>
      <c r="B369" s="266"/>
      <c r="C369" s="267"/>
      <c r="D369" s="257" t="s">
        <v>225</v>
      </c>
      <c r="E369" s="268" t="s">
        <v>1</v>
      </c>
      <c r="F369" s="269" t="s">
        <v>344</v>
      </c>
      <c r="G369" s="267"/>
      <c r="H369" s="270">
        <v>18</v>
      </c>
      <c r="I369" s="271"/>
      <c r="J369" s="267"/>
      <c r="K369" s="267"/>
      <c r="L369" s="272"/>
      <c r="M369" s="273"/>
      <c r="N369" s="274"/>
      <c r="O369" s="274"/>
      <c r="P369" s="274"/>
      <c r="Q369" s="274"/>
      <c r="R369" s="274"/>
      <c r="S369" s="274"/>
      <c r="T369" s="275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76" t="s">
        <v>225</v>
      </c>
      <c r="AU369" s="276" t="s">
        <v>169</v>
      </c>
      <c r="AV369" s="14" t="s">
        <v>85</v>
      </c>
      <c r="AW369" s="14" t="s">
        <v>32</v>
      </c>
      <c r="AX369" s="14" t="s">
        <v>76</v>
      </c>
      <c r="AY369" s="276" t="s">
        <v>156</v>
      </c>
    </row>
    <row r="370" spans="1:51" s="13" customFormat="1" ht="12">
      <c r="A370" s="13"/>
      <c r="B370" s="255"/>
      <c r="C370" s="256"/>
      <c r="D370" s="257" t="s">
        <v>225</v>
      </c>
      <c r="E370" s="258" t="s">
        <v>1</v>
      </c>
      <c r="F370" s="259" t="s">
        <v>780</v>
      </c>
      <c r="G370" s="256"/>
      <c r="H370" s="258" t="s">
        <v>1</v>
      </c>
      <c r="I370" s="260"/>
      <c r="J370" s="256"/>
      <c r="K370" s="256"/>
      <c r="L370" s="261"/>
      <c r="M370" s="262"/>
      <c r="N370" s="263"/>
      <c r="O370" s="263"/>
      <c r="P370" s="263"/>
      <c r="Q370" s="263"/>
      <c r="R370" s="263"/>
      <c r="S370" s="263"/>
      <c r="T370" s="264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65" t="s">
        <v>225</v>
      </c>
      <c r="AU370" s="265" t="s">
        <v>169</v>
      </c>
      <c r="AV370" s="13" t="s">
        <v>83</v>
      </c>
      <c r="AW370" s="13" t="s">
        <v>32</v>
      </c>
      <c r="AX370" s="13" t="s">
        <v>76</v>
      </c>
      <c r="AY370" s="265" t="s">
        <v>156</v>
      </c>
    </row>
    <row r="371" spans="1:51" s="14" customFormat="1" ht="12">
      <c r="A371" s="14"/>
      <c r="B371" s="266"/>
      <c r="C371" s="267"/>
      <c r="D371" s="257" t="s">
        <v>225</v>
      </c>
      <c r="E371" s="268" t="s">
        <v>1</v>
      </c>
      <c r="F371" s="269" t="s">
        <v>781</v>
      </c>
      <c r="G371" s="267"/>
      <c r="H371" s="270">
        <v>75</v>
      </c>
      <c r="I371" s="271"/>
      <c r="J371" s="267"/>
      <c r="K371" s="267"/>
      <c r="L371" s="272"/>
      <c r="M371" s="273"/>
      <c r="N371" s="274"/>
      <c r="O371" s="274"/>
      <c r="P371" s="274"/>
      <c r="Q371" s="274"/>
      <c r="R371" s="274"/>
      <c r="S371" s="274"/>
      <c r="T371" s="275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76" t="s">
        <v>225</v>
      </c>
      <c r="AU371" s="276" t="s">
        <v>169</v>
      </c>
      <c r="AV371" s="14" t="s">
        <v>85</v>
      </c>
      <c r="AW371" s="14" t="s">
        <v>32</v>
      </c>
      <c r="AX371" s="14" t="s">
        <v>76</v>
      </c>
      <c r="AY371" s="276" t="s">
        <v>156</v>
      </c>
    </row>
    <row r="372" spans="1:51" s="13" customFormat="1" ht="12">
      <c r="A372" s="13"/>
      <c r="B372" s="255"/>
      <c r="C372" s="256"/>
      <c r="D372" s="257" t="s">
        <v>225</v>
      </c>
      <c r="E372" s="258" t="s">
        <v>1</v>
      </c>
      <c r="F372" s="259" t="s">
        <v>782</v>
      </c>
      <c r="G372" s="256"/>
      <c r="H372" s="258" t="s">
        <v>1</v>
      </c>
      <c r="I372" s="260"/>
      <c r="J372" s="256"/>
      <c r="K372" s="256"/>
      <c r="L372" s="261"/>
      <c r="M372" s="262"/>
      <c r="N372" s="263"/>
      <c r="O372" s="263"/>
      <c r="P372" s="263"/>
      <c r="Q372" s="263"/>
      <c r="R372" s="263"/>
      <c r="S372" s="263"/>
      <c r="T372" s="264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65" t="s">
        <v>225</v>
      </c>
      <c r="AU372" s="265" t="s">
        <v>169</v>
      </c>
      <c r="AV372" s="13" t="s">
        <v>83</v>
      </c>
      <c r="AW372" s="13" t="s">
        <v>32</v>
      </c>
      <c r="AX372" s="13" t="s">
        <v>76</v>
      </c>
      <c r="AY372" s="265" t="s">
        <v>156</v>
      </c>
    </row>
    <row r="373" spans="1:51" s="14" customFormat="1" ht="12">
      <c r="A373" s="14"/>
      <c r="B373" s="266"/>
      <c r="C373" s="267"/>
      <c r="D373" s="257" t="s">
        <v>225</v>
      </c>
      <c r="E373" s="268" t="s">
        <v>1</v>
      </c>
      <c r="F373" s="269" t="s">
        <v>256</v>
      </c>
      <c r="G373" s="267"/>
      <c r="H373" s="270">
        <v>7</v>
      </c>
      <c r="I373" s="271"/>
      <c r="J373" s="267"/>
      <c r="K373" s="267"/>
      <c r="L373" s="272"/>
      <c r="M373" s="273"/>
      <c r="N373" s="274"/>
      <c r="O373" s="274"/>
      <c r="P373" s="274"/>
      <c r="Q373" s="274"/>
      <c r="R373" s="274"/>
      <c r="S373" s="274"/>
      <c r="T373" s="275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76" t="s">
        <v>225</v>
      </c>
      <c r="AU373" s="276" t="s">
        <v>169</v>
      </c>
      <c r="AV373" s="14" t="s">
        <v>85</v>
      </c>
      <c r="AW373" s="14" t="s">
        <v>32</v>
      </c>
      <c r="AX373" s="14" t="s">
        <v>76</v>
      </c>
      <c r="AY373" s="276" t="s">
        <v>156</v>
      </c>
    </row>
    <row r="374" spans="1:51" s="13" customFormat="1" ht="12">
      <c r="A374" s="13"/>
      <c r="B374" s="255"/>
      <c r="C374" s="256"/>
      <c r="D374" s="257" t="s">
        <v>225</v>
      </c>
      <c r="E374" s="258" t="s">
        <v>1</v>
      </c>
      <c r="F374" s="259" t="s">
        <v>75</v>
      </c>
      <c r="G374" s="256"/>
      <c r="H374" s="258" t="s">
        <v>1</v>
      </c>
      <c r="I374" s="260"/>
      <c r="J374" s="256"/>
      <c r="K374" s="256"/>
      <c r="L374" s="261"/>
      <c r="M374" s="262"/>
      <c r="N374" s="263"/>
      <c r="O374" s="263"/>
      <c r="P374" s="263"/>
      <c r="Q374" s="263"/>
      <c r="R374" s="263"/>
      <c r="S374" s="263"/>
      <c r="T374" s="264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65" t="s">
        <v>225</v>
      </c>
      <c r="AU374" s="265" t="s">
        <v>169</v>
      </c>
      <c r="AV374" s="13" t="s">
        <v>83</v>
      </c>
      <c r="AW374" s="13" t="s">
        <v>32</v>
      </c>
      <c r="AX374" s="13" t="s">
        <v>76</v>
      </c>
      <c r="AY374" s="265" t="s">
        <v>156</v>
      </c>
    </row>
    <row r="375" spans="1:51" s="14" customFormat="1" ht="12">
      <c r="A375" s="14"/>
      <c r="B375" s="266"/>
      <c r="C375" s="267"/>
      <c r="D375" s="257" t="s">
        <v>225</v>
      </c>
      <c r="E375" s="268" t="s">
        <v>1</v>
      </c>
      <c r="F375" s="269" t="s">
        <v>386</v>
      </c>
      <c r="G375" s="267"/>
      <c r="H375" s="270">
        <v>22</v>
      </c>
      <c r="I375" s="271"/>
      <c r="J375" s="267"/>
      <c r="K375" s="267"/>
      <c r="L375" s="272"/>
      <c r="M375" s="273"/>
      <c r="N375" s="274"/>
      <c r="O375" s="274"/>
      <c r="P375" s="274"/>
      <c r="Q375" s="274"/>
      <c r="R375" s="274"/>
      <c r="S375" s="274"/>
      <c r="T375" s="275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76" t="s">
        <v>225</v>
      </c>
      <c r="AU375" s="276" t="s">
        <v>169</v>
      </c>
      <c r="AV375" s="14" t="s">
        <v>85</v>
      </c>
      <c r="AW375" s="14" t="s">
        <v>32</v>
      </c>
      <c r="AX375" s="14" t="s">
        <v>76</v>
      </c>
      <c r="AY375" s="276" t="s">
        <v>156</v>
      </c>
    </row>
    <row r="376" spans="1:51" s="15" customFormat="1" ht="12">
      <c r="A376" s="15"/>
      <c r="B376" s="277"/>
      <c r="C376" s="278"/>
      <c r="D376" s="257" t="s">
        <v>225</v>
      </c>
      <c r="E376" s="279" t="s">
        <v>1</v>
      </c>
      <c r="F376" s="280" t="s">
        <v>228</v>
      </c>
      <c r="G376" s="278"/>
      <c r="H376" s="281">
        <v>547</v>
      </c>
      <c r="I376" s="282"/>
      <c r="J376" s="278"/>
      <c r="K376" s="278"/>
      <c r="L376" s="283"/>
      <c r="M376" s="284"/>
      <c r="N376" s="285"/>
      <c r="O376" s="285"/>
      <c r="P376" s="285"/>
      <c r="Q376" s="285"/>
      <c r="R376" s="285"/>
      <c r="S376" s="285"/>
      <c r="T376" s="286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T376" s="287" t="s">
        <v>225</v>
      </c>
      <c r="AU376" s="287" t="s">
        <v>169</v>
      </c>
      <c r="AV376" s="15" t="s">
        <v>173</v>
      </c>
      <c r="AW376" s="15" t="s">
        <v>32</v>
      </c>
      <c r="AX376" s="15" t="s">
        <v>83</v>
      </c>
      <c r="AY376" s="287" t="s">
        <v>156</v>
      </c>
    </row>
    <row r="377" spans="1:65" s="2" customFormat="1" ht="24.15" customHeight="1">
      <c r="A377" s="39"/>
      <c r="B377" s="40"/>
      <c r="C377" s="227" t="s">
        <v>543</v>
      </c>
      <c r="D377" s="227" t="s">
        <v>159</v>
      </c>
      <c r="E377" s="228" t="s">
        <v>1687</v>
      </c>
      <c r="F377" s="229" t="s">
        <v>1688</v>
      </c>
      <c r="G377" s="230" t="s">
        <v>237</v>
      </c>
      <c r="H377" s="231">
        <v>106</v>
      </c>
      <c r="I377" s="232"/>
      <c r="J377" s="233">
        <f>ROUND(I377*H377,2)</f>
        <v>0</v>
      </c>
      <c r="K377" s="229" t="s">
        <v>218</v>
      </c>
      <c r="L377" s="45"/>
      <c r="M377" s="234" t="s">
        <v>1</v>
      </c>
      <c r="N377" s="235" t="s">
        <v>41</v>
      </c>
      <c r="O377" s="92"/>
      <c r="P377" s="236">
        <f>O377*H377</f>
        <v>0</v>
      </c>
      <c r="Q377" s="236">
        <v>0.00628</v>
      </c>
      <c r="R377" s="236">
        <f>Q377*H377</f>
        <v>0.66568</v>
      </c>
      <c r="S377" s="236">
        <v>0</v>
      </c>
      <c r="T377" s="237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38" t="s">
        <v>173</v>
      </c>
      <c r="AT377" s="238" t="s">
        <v>159</v>
      </c>
      <c r="AU377" s="238" t="s">
        <v>169</v>
      </c>
      <c r="AY377" s="18" t="s">
        <v>156</v>
      </c>
      <c r="BE377" s="239">
        <f>IF(N377="základní",J377,0)</f>
        <v>0</v>
      </c>
      <c r="BF377" s="239">
        <f>IF(N377="snížená",J377,0)</f>
        <v>0</v>
      </c>
      <c r="BG377" s="239">
        <f>IF(N377="zákl. přenesená",J377,0)</f>
        <v>0</v>
      </c>
      <c r="BH377" s="239">
        <f>IF(N377="sníž. přenesená",J377,0)</f>
        <v>0</v>
      </c>
      <c r="BI377" s="239">
        <f>IF(N377="nulová",J377,0)</f>
        <v>0</v>
      </c>
      <c r="BJ377" s="18" t="s">
        <v>83</v>
      </c>
      <c r="BK377" s="239">
        <f>ROUND(I377*H377,2)</f>
        <v>0</v>
      </c>
      <c r="BL377" s="18" t="s">
        <v>173</v>
      </c>
      <c r="BM377" s="238" t="s">
        <v>1689</v>
      </c>
    </row>
    <row r="378" spans="1:51" s="13" customFormat="1" ht="12">
      <c r="A378" s="13"/>
      <c r="B378" s="255"/>
      <c r="C378" s="256"/>
      <c r="D378" s="257" t="s">
        <v>225</v>
      </c>
      <c r="E378" s="258" t="s">
        <v>1</v>
      </c>
      <c r="F378" s="259" t="s">
        <v>1555</v>
      </c>
      <c r="G378" s="256"/>
      <c r="H378" s="258" t="s">
        <v>1</v>
      </c>
      <c r="I378" s="260"/>
      <c r="J378" s="256"/>
      <c r="K378" s="256"/>
      <c r="L378" s="261"/>
      <c r="M378" s="262"/>
      <c r="N378" s="263"/>
      <c r="O378" s="263"/>
      <c r="P378" s="263"/>
      <c r="Q378" s="263"/>
      <c r="R378" s="263"/>
      <c r="S378" s="263"/>
      <c r="T378" s="264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65" t="s">
        <v>225</v>
      </c>
      <c r="AU378" s="265" t="s">
        <v>169</v>
      </c>
      <c r="AV378" s="13" t="s">
        <v>83</v>
      </c>
      <c r="AW378" s="13" t="s">
        <v>32</v>
      </c>
      <c r="AX378" s="13" t="s">
        <v>76</v>
      </c>
      <c r="AY378" s="265" t="s">
        <v>156</v>
      </c>
    </row>
    <row r="379" spans="1:51" s="14" customFormat="1" ht="12">
      <c r="A379" s="14"/>
      <c r="B379" s="266"/>
      <c r="C379" s="267"/>
      <c r="D379" s="257" t="s">
        <v>225</v>
      </c>
      <c r="E379" s="268" t="s">
        <v>1</v>
      </c>
      <c r="F379" s="269" t="s">
        <v>186</v>
      </c>
      <c r="G379" s="267"/>
      <c r="H379" s="270">
        <v>6</v>
      </c>
      <c r="I379" s="271"/>
      <c r="J379" s="267"/>
      <c r="K379" s="267"/>
      <c r="L379" s="272"/>
      <c r="M379" s="273"/>
      <c r="N379" s="274"/>
      <c r="O379" s="274"/>
      <c r="P379" s="274"/>
      <c r="Q379" s="274"/>
      <c r="R379" s="274"/>
      <c r="S379" s="274"/>
      <c r="T379" s="275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76" t="s">
        <v>225</v>
      </c>
      <c r="AU379" s="276" t="s">
        <v>169</v>
      </c>
      <c r="AV379" s="14" t="s">
        <v>85</v>
      </c>
      <c r="AW379" s="14" t="s">
        <v>32</v>
      </c>
      <c r="AX379" s="14" t="s">
        <v>76</v>
      </c>
      <c r="AY379" s="276" t="s">
        <v>156</v>
      </c>
    </row>
    <row r="380" spans="1:51" s="13" customFormat="1" ht="12">
      <c r="A380" s="13"/>
      <c r="B380" s="255"/>
      <c r="C380" s="256"/>
      <c r="D380" s="257" t="s">
        <v>225</v>
      </c>
      <c r="E380" s="258" t="s">
        <v>1</v>
      </c>
      <c r="F380" s="259" t="s">
        <v>780</v>
      </c>
      <c r="G380" s="256"/>
      <c r="H380" s="258" t="s">
        <v>1</v>
      </c>
      <c r="I380" s="260"/>
      <c r="J380" s="256"/>
      <c r="K380" s="256"/>
      <c r="L380" s="261"/>
      <c r="M380" s="262"/>
      <c r="N380" s="263"/>
      <c r="O380" s="263"/>
      <c r="P380" s="263"/>
      <c r="Q380" s="263"/>
      <c r="R380" s="263"/>
      <c r="S380" s="263"/>
      <c r="T380" s="264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65" t="s">
        <v>225</v>
      </c>
      <c r="AU380" s="265" t="s">
        <v>169</v>
      </c>
      <c r="AV380" s="13" t="s">
        <v>83</v>
      </c>
      <c r="AW380" s="13" t="s">
        <v>32</v>
      </c>
      <c r="AX380" s="13" t="s">
        <v>76</v>
      </c>
      <c r="AY380" s="265" t="s">
        <v>156</v>
      </c>
    </row>
    <row r="381" spans="1:51" s="14" customFormat="1" ht="12">
      <c r="A381" s="14"/>
      <c r="B381" s="266"/>
      <c r="C381" s="267"/>
      <c r="D381" s="257" t="s">
        <v>225</v>
      </c>
      <c r="E381" s="268" t="s">
        <v>1</v>
      </c>
      <c r="F381" s="269" t="s">
        <v>781</v>
      </c>
      <c r="G381" s="267"/>
      <c r="H381" s="270">
        <v>75</v>
      </c>
      <c r="I381" s="271"/>
      <c r="J381" s="267"/>
      <c r="K381" s="267"/>
      <c r="L381" s="272"/>
      <c r="M381" s="273"/>
      <c r="N381" s="274"/>
      <c r="O381" s="274"/>
      <c r="P381" s="274"/>
      <c r="Q381" s="274"/>
      <c r="R381" s="274"/>
      <c r="S381" s="274"/>
      <c r="T381" s="275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76" t="s">
        <v>225</v>
      </c>
      <c r="AU381" s="276" t="s">
        <v>169</v>
      </c>
      <c r="AV381" s="14" t="s">
        <v>85</v>
      </c>
      <c r="AW381" s="14" t="s">
        <v>32</v>
      </c>
      <c r="AX381" s="14" t="s">
        <v>76</v>
      </c>
      <c r="AY381" s="276" t="s">
        <v>156</v>
      </c>
    </row>
    <row r="382" spans="1:51" s="13" customFormat="1" ht="12">
      <c r="A382" s="13"/>
      <c r="B382" s="255"/>
      <c r="C382" s="256"/>
      <c r="D382" s="257" t="s">
        <v>225</v>
      </c>
      <c r="E382" s="258" t="s">
        <v>1</v>
      </c>
      <c r="F382" s="259" t="s">
        <v>782</v>
      </c>
      <c r="G382" s="256"/>
      <c r="H382" s="258" t="s">
        <v>1</v>
      </c>
      <c r="I382" s="260"/>
      <c r="J382" s="256"/>
      <c r="K382" s="256"/>
      <c r="L382" s="261"/>
      <c r="M382" s="262"/>
      <c r="N382" s="263"/>
      <c r="O382" s="263"/>
      <c r="P382" s="263"/>
      <c r="Q382" s="263"/>
      <c r="R382" s="263"/>
      <c r="S382" s="263"/>
      <c r="T382" s="264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65" t="s">
        <v>225</v>
      </c>
      <c r="AU382" s="265" t="s">
        <v>169</v>
      </c>
      <c r="AV382" s="13" t="s">
        <v>83</v>
      </c>
      <c r="AW382" s="13" t="s">
        <v>32</v>
      </c>
      <c r="AX382" s="13" t="s">
        <v>76</v>
      </c>
      <c r="AY382" s="265" t="s">
        <v>156</v>
      </c>
    </row>
    <row r="383" spans="1:51" s="14" customFormat="1" ht="12">
      <c r="A383" s="14"/>
      <c r="B383" s="266"/>
      <c r="C383" s="267"/>
      <c r="D383" s="257" t="s">
        <v>225</v>
      </c>
      <c r="E383" s="268" t="s">
        <v>1</v>
      </c>
      <c r="F383" s="269" t="s">
        <v>256</v>
      </c>
      <c r="G383" s="267"/>
      <c r="H383" s="270">
        <v>7</v>
      </c>
      <c r="I383" s="271"/>
      <c r="J383" s="267"/>
      <c r="K383" s="267"/>
      <c r="L383" s="272"/>
      <c r="M383" s="273"/>
      <c r="N383" s="274"/>
      <c r="O383" s="274"/>
      <c r="P383" s="274"/>
      <c r="Q383" s="274"/>
      <c r="R383" s="274"/>
      <c r="S383" s="274"/>
      <c r="T383" s="275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76" t="s">
        <v>225</v>
      </c>
      <c r="AU383" s="276" t="s">
        <v>169</v>
      </c>
      <c r="AV383" s="14" t="s">
        <v>85</v>
      </c>
      <c r="AW383" s="14" t="s">
        <v>32</v>
      </c>
      <c r="AX383" s="14" t="s">
        <v>76</v>
      </c>
      <c r="AY383" s="276" t="s">
        <v>156</v>
      </c>
    </row>
    <row r="384" spans="1:51" s="13" customFormat="1" ht="12">
      <c r="A384" s="13"/>
      <c r="B384" s="255"/>
      <c r="C384" s="256"/>
      <c r="D384" s="257" t="s">
        <v>225</v>
      </c>
      <c r="E384" s="258" t="s">
        <v>1</v>
      </c>
      <c r="F384" s="259" t="s">
        <v>783</v>
      </c>
      <c r="G384" s="256"/>
      <c r="H384" s="258" t="s">
        <v>1</v>
      </c>
      <c r="I384" s="260"/>
      <c r="J384" s="256"/>
      <c r="K384" s="256"/>
      <c r="L384" s="261"/>
      <c r="M384" s="262"/>
      <c r="N384" s="263"/>
      <c r="O384" s="263"/>
      <c r="P384" s="263"/>
      <c r="Q384" s="263"/>
      <c r="R384" s="263"/>
      <c r="S384" s="263"/>
      <c r="T384" s="264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65" t="s">
        <v>225</v>
      </c>
      <c r="AU384" s="265" t="s">
        <v>169</v>
      </c>
      <c r="AV384" s="13" t="s">
        <v>83</v>
      </c>
      <c r="AW384" s="13" t="s">
        <v>32</v>
      </c>
      <c r="AX384" s="13" t="s">
        <v>76</v>
      </c>
      <c r="AY384" s="265" t="s">
        <v>156</v>
      </c>
    </row>
    <row r="385" spans="1:51" s="14" customFormat="1" ht="12">
      <c r="A385" s="14"/>
      <c r="B385" s="266"/>
      <c r="C385" s="267"/>
      <c r="D385" s="257" t="s">
        <v>225</v>
      </c>
      <c r="E385" s="268" t="s">
        <v>1</v>
      </c>
      <c r="F385" s="269" t="s">
        <v>344</v>
      </c>
      <c r="G385" s="267"/>
      <c r="H385" s="270">
        <v>18</v>
      </c>
      <c r="I385" s="271"/>
      <c r="J385" s="267"/>
      <c r="K385" s="267"/>
      <c r="L385" s="272"/>
      <c r="M385" s="273"/>
      <c r="N385" s="274"/>
      <c r="O385" s="274"/>
      <c r="P385" s="274"/>
      <c r="Q385" s="274"/>
      <c r="R385" s="274"/>
      <c r="S385" s="274"/>
      <c r="T385" s="275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76" t="s">
        <v>225</v>
      </c>
      <c r="AU385" s="276" t="s">
        <v>169</v>
      </c>
      <c r="AV385" s="14" t="s">
        <v>85</v>
      </c>
      <c r="AW385" s="14" t="s">
        <v>32</v>
      </c>
      <c r="AX385" s="14" t="s">
        <v>76</v>
      </c>
      <c r="AY385" s="276" t="s">
        <v>156</v>
      </c>
    </row>
    <row r="386" spans="1:51" s="15" customFormat="1" ht="12">
      <c r="A386" s="15"/>
      <c r="B386" s="277"/>
      <c r="C386" s="278"/>
      <c r="D386" s="257" t="s">
        <v>225</v>
      </c>
      <c r="E386" s="279" t="s">
        <v>1</v>
      </c>
      <c r="F386" s="280" t="s">
        <v>228</v>
      </c>
      <c r="G386" s="278"/>
      <c r="H386" s="281">
        <v>106</v>
      </c>
      <c r="I386" s="282"/>
      <c r="J386" s="278"/>
      <c r="K386" s="278"/>
      <c r="L386" s="283"/>
      <c r="M386" s="284"/>
      <c r="N386" s="285"/>
      <c r="O386" s="285"/>
      <c r="P386" s="285"/>
      <c r="Q386" s="285"/>
      <c r="R386" s="285"/>
      <c r="S386" s="285"/>
      <c r="T386" s="286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T386" s="287" t="s">
        <v>225</v>
      </c>
      <c r="AU386" s="287" t="s">
        <v>169</v>
      </c>
      <c r="AV386" s="15" t="s">
        <v>173</v>
      </c>
      <c r="AW386" s="15" t="s">
        <v>32</v>
      </c>
      <c r="AX386" s="15" t="s">
        <v>83</v>
      </c>
      <c r="AY386" s="287" t="s">
        <v>156</v>
      </c>
    </row>
    <row r="387" spans="1:65" s="2" customFormat="1" ht="33" customHeight="1">
      <c r="A387" s="39"/>
      <c r="B387" s="40"/>
      <c r="C387" s="227" t="s">
        <v>547</v>
      </c>
      <c r="D387" s="227" t="s">
        <v>159</v>
      </c>
      <c r="E387" s="228" t="s">
        <v>1690</v>
      </c>
      <c r="F387" s="229" t="s">
        <v>1691</v>
      </c>
      <c r="G387" s="230" t="s">
        <v>237</v>
      </c>
      <c r="H387" s="231">
        <v>544</v>
      </c>
      <c r="I387" s="232"/>
      <c r="J387" s="233">
        <f>ROUND(I387*H387,2)</f>
        <v>0</v>
      </c>
      <c r="K387" s="229" t="s">
        <v>218</v>
      </c>
      <c r="L387" s="45"/>
      <c r="M387" s="234" t="s">
        <v>1</v>
      </c>
      <c r="N387" s="235" t="s">
        <v>41</v>
      </c>
      <c r="O387" s="92"/>
      <c r="P387" s="236">
        <f>O387*H387</f>
        <v>0</v>
      </c>
      <c r="Q387" s="236">
        <v>0.00348</v>
      </c>
      <c r="R387" s="236">
        <f>Q387*H387</f>
        <v>1.89312</v>
      </c>
      <c r="S387" s="236">
        <v>0</v>
      </c>
      <c r="T387" s="237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38" t="s">
        <v>173</v>
      </c>
      <c r="AT387" s="238" t="s">
        <v>159</v>
      </c>
      <c r="AU387" s="238" t="s">
        <v>169</v>
      </c>
      <c r="AY387" s="18" t="s">
        <v>156</v>
      </c>
      <c r="BE387" s="239">
        <f>IF(N387="základní",J387,0)</f>
        <v>0</v>
      </c>
      <c r="BF387" s="239">
        <f>IF(N387="snížená",J387,0)</f>
        <v>0</v>
      </c>
      <c r="BG387" s="239">
        <f>IF(N387="zákl. přenesená",J387,0)</f>
        <v>0</v>
      </c>
      <c r="BH387" s="239">
        <f>IF(N387="sníž. přenesená",J387,0)</f>
        <v>0</v>
      </c>
      <c r="BI387" s="239">
        <f>IF(N387="nulová",J387,0)</f>
        <v>0</v>
      </c>
      <c r="BJ387" s="18" t="s">
        <v>83</v>
      </c>
      <c r="BK387" s="239">
        <f>ROUND(I387*H387,2)</f>
        <v>0</v>
      </c>
      <c r="BL387" s="18" t="s">
        <v>173</v>
      </c>
      <c r="BM387" s="238" t="s">
        <v>1692</v>
      </c>
    </row>
    <row r="388" spans="1:51" s="13" customFormat="1" ht="12">
      <c r="A388" s="13"/>
      <c r="B388" s="255"/>
      <c r="C388" s="256"/>
      <c r="D388" s="257" t="s">
        <v>225</v>
      </c>
      <c r="E388" s="258" t="s">
        <v>1</v>
      </c>
      <c r="F388" s="259" t="s">
        <v>778</v>
      </c>
      <c r="G388" s="256"/>
      <c r="H388" s="258" t="s">
        <v>1</v>
      </c>
      <c r="I388" s="260"/>
      <c r="J388" s="256"/>
      <c r="K388" s="256"/>
      <c r="L388" s="261"/>
      <c r="M388" s="262"/>
      <c r="N388" s="263"/>
      <c r="O388" s="263"/>
      <c r="P388" s="263"/>
      <c r="Q388" s="263"/>
      <c r="R388" s="263"/>
      <c r="S388" s="263"/>
      <c r="T388" s="264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65" t="s">
        <v>225</v>
      </c>
      <c r="AU388" s="265" t="s">
        <v>169</v>
      </c>
      <c r="AV388" s="13" t="s">
        <v>83</v>
      </c>
      <c r="AW388" s="13" t="s">
        <v>32</v>
      </c>
      <c r="AX388" s="13" t="s">
        <v>76</v>
      </c>
      <c r="AY388" s="265" t="s">
        <v>156</v>
      </c>
    </row>
    <row r="389" spans="1:51" s="14" customFormat="1" ht="12">
      <c r="A389" s="14"/>
      <c r="B389" s="266"/>
      <c r="C389" s="267"/>
      <c r="D389" s="257" t="s">
        <v>225</v>
      </c>
      <c r="E389" s="268" t="s">
        <v>1</v>
      </c>
      <c r="F389" s="269" t="s">
        <v>779</v>
      </c>
      <c r="G389" s="267"/>
      <c r="H389" s="270">
        <v>425</v>
      </c>
      <c r="I389" s="271"/>
      <c r="J389" s="267"/>
      <c r="K389" s="267"/>
      <c r="L389" s="272"/>
      <c r="M389" s="273"/>
      <c r="N389" s="274"/>
      <c r="O389" s="274"/>
      <c r="P389" s="274"/>
      <c r="Q389" s="274"/>
      <c r="R389" s="274"/>
      <c r="S389" s="274"/>
      <c r="T389" s="275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76" t="s">
        <v>225</v>
      </c>
      <c r="AU389" s="276" t="s">
        <v>169</v>
      </c>
      <c r="AV389" s="14" t="s">
        <v>85</v>
      </c>
      <c r="AW389" s="14" t="s">
        <v>32</v>
      </c>
      <c r="AX389" s="14" t="s">
        <v>76</v>
      </c>
      <c r="AY389" s="276" t="s">
        <v>156</v>
      </c>
    </row>
    <row r="390" spans="1:51" s="14" customFormat="1" ht="12">
      <c r="A390" s="14"/>
      <c r="B390" s="266"/>
      <c r="C390" s="267"/>
      <c r="D390" s="257" t="s">
        <v>225</v>
      </c>
      <c r="E390" s="268" t="s">
        <v>1</v>
      </c>
      <c r="F390" s="269" t="s">
        <v>249</v>
      </c>
      <c r="G390" s="267"/>
      <c r="H390" s="270">
        <v>94</v>
      </c>
      <c r="I390" s="271"/>
      <c r="J390" s="267"/>
      <c r="K390" s="267"/>
      <c r="L390" s="272"/>
      <c r="M390" s="273"/>
      <c r="N390" s="274"/>
      <c r="O390" s="274"/>
      <c r="P390" s="274"/>
      <c r="Q390" s="274"/>
      <c r="R390" s="274"/>
      <c r="S390" s="274"/>
      <c r="T390" s="275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76" t="s">
        <v>225</v>
      </c>
      <c r="AU390" s="276" t="s">
        <v>169</v>
      </c>
      <c r="AV390" s="14" t="s">
        <v>85</v>
      </c>
      <c r="AW390" s="14" t="s">
        <v>32</v>
      </c>
      <c r="AX390" s="14" t="s">
        <v>76</v>
      </c>
      <c r="AY390" s="276" t="s">
        <v>156</v>
      </c>
    </row>
    <row r="391" spans="1:51" s="14" customFormat="1" ht="12">
      <c r="A391" s="14"/>
      <c r="B391" s="266"/>
      <c r="C391" s="267"/>
      <c r="D391" s="257" t="s">
        <v>225</v>
      </c>
      <c r="E391" s="268" t="s">
        <v>1</v>
      </c>
      <c r="F391" s="269" t="s">
        <v>169</v>
      </c>
      <c r="G391" s="267"/>
      <c r="H391" s="270">
        <v>3</v>
      </c>
      <c r="I391" s="271"/>
      <c r="J391" s="267"/>
      <c r="K391" s="267"/>
      <c r="L391" s="272"/>
      <c r="M391" s="273"/>
      <c r="N391" s="274"/>
      <c r="O391" s="274"/>
      <c r="P391" s="274"/>
      <c r="Q391" s="274"/>
      <c r="R391" s="274"/>
      <c r="S391" s="274"/>
      <c r="T391" s="275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76" t="s">
        <v>225</v>
      </c>
      <c r="AU391" s="276" t="s">
        <v>169</v>
      </c>
      <c r="AV391" s="14" t="s">
        <v>85</v>
      </c>
      <c r="AW391" s="14" t="s">
        <v>32</v>
      </c>
      <c r="AX391" s="14" t="s">
        <v>76</v>
      </c>
      <c r="AY391" s="276" t="s">
        <v>156</v>
      </c>
    </row>
    <row r="392" spans="1:51" s="13" customFormat="1" ht="12">
      <c r="A392" s="13"/>
      <c r="B392" s="255"/>
      <c r="C392" s="256"/>
      <c r="D392" s="257" t="s">
        <v>225</v>
      </c>
      <c r="E392" s="258" t="s">
        <v>1</v>
      </c>
      <c r="F392" s="259" t="s">
        <v>75</v>
      </c>
      <c r="G392" s="256"/>
      <c r="H392" s="258" t="s">
        <v>1</v>
      </c>
      <c r="I392" s="260"/>
      <c r="J392" s="256"/>
      <c r="K392" s="256"/>
      <c r="L392" s="261"/>
      <c r="M392" s="262"/>
      <c r="N392" s="263"/>
      <c r="O392" s="263"/>
      <c r="P392" s="263"/>
      <c r="Q392" s="263"/>
      <c r="R392" s="263"/>
      <c r="S392" s="263"/>
      <c r="T392" s="264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65" t="s">
        <v>225</v>
      </c>
      <c r="AU392" s="265" t="s">
        <v>169</v>
      </c>
      <c r="AV392" s="13" t="s">
        <v>83</v>
      </c>
      <c r="AW392" s="13" t="s">
        <v>32</v>
      </c>
      <c r="AX392" s="13" t="s">
        <v>76</v>
      </c>
      <c r="AY392" s="265" t="s">
        <v>156</v>
      </c>
    </row>
    <row r="393" spans="1:51" s="14" customFormat="1" ht="12">
      <c r="A393" s="14"/>
      <c r="B393" s="266"/>
      <c r="C393" s="267"/>
      <c r="D393" s="257" t="s">
        <v>225</v>
      </c>
      <c r="E393" s="268" t="s">
        <v>1</v>
      </c>
      <c r="F393" s="269" t="s">
        <v>386</v>
      </c>
      <c r="G393" s="267"/>
      <c r="H393" s="270">
        <v>22</v>
      </c>
      <c r="I393" s="271"/>
      <c r="J393" s="267"/>
      <c r="K393" s="267"/>
      <c r="L393" s="272"/>
      <c r="M393" s="273"/>
      <c r="N393" s="274"/>
      <c r="O393" s="274"/>
      <c r="P393" s="274"/>
      <c r="Q393" s="274"/>
      <c r="R393" s="274"/>
      <c r="S393" s="274"/>
      <c r="T393" s="275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76" t="s">
        <v>225</v>
      </c>
      <c r="AU393" s="276" t="s">
        <v>169</v>
      </c>
      <c r="AV393" s="14" t="s">
        <v>85</v>
      </c>
      <c r="AW393" s="14" t="s">
        <v>32</v>
      </c>
      <c r="AX393" s="14" t="s">
        <v>76</v>
      </c>
      <c r="AY393" s="276" t="s">
        <v>156</v>
      </c>
    </row>
    <row r="394" spans="1:51" s="15" customFormat="1" ht="12">
      <c r="A394" s="15"/>
      <c r="B394" s="277"/>
      <c r="C394" s="278"/>
      <c r="D394" s="257" t="s">
        <v>225</v>
      </c>
      <c r="E394" s="279" t="s">
        <v>1</v>
      </c>
      <c r="F394" s="280" t="s">
        <v>228</v>
      </c>
      <c r="G394" s="278"/>
      <c r="H394" s="281">
        <v>544</v>
      </c>
      <c r="I394" s="282"/>
      <c r="J394" s="278"/>
      <c r="K394" s="278"/>
      <c r="L394" s="283"/>
      <c r="M394" s="284"/>
      <c r="N394" s="285"/>
      <c r="O394" s="285"/>
      <c r="P394" s="285"/>
      <c r="Q394" s="285"/>
      <c r="R394" s="285"/>
      <c r="S394" s="285"/>
      <c r="T394" s="286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T394" s="287" t="s">
        <v>225</v>
      </c>
      <c r="AU394" s="287" t="s">
        <v>169</v>
      </c>
      <c r="AV394" s="15" t="s">
        <v>173</v>
      </c>
      <c r="AW394" s="15" t="s">
        <v>32</v>
      </c>
      <c r="AX394" s="15" t="s">
        <v>83</v>
      </c>
      <c r="AY394" s="287" t="s">
        <v>156</v>
      </c>
    </row>
    <row r="395" spans="1:65" s="2" customFormat="1" ht="24.15" customHeight="1">
      <c r="A395" s="39"/>
      <c r="B395" s="40"/>
      <c r="C395" s="227" t="s">
        <v>556</v>
      </c>
      <c r="D395" s="227" t="s">
        <v>159</v>
      </c>
      <c r="E395" s="228" t="s">
        <v>1693</v>
      </c>
      <c r="F395" s="229" t="s">
        <v>1694</v>
      </c>
      <c r="G395" s="230" t="s">
        <v>237</v>
      </c>
      <c r="H395" s="231">
        <v>13.545</v>
      </c>
      <c r="I395" s="232"/>
      <c r="J395" s="233">
        <f>ROUND(I395*H395,2)</f>
        <v>0</v>
      </c>
      <c r="K395" s="229" t="s">
        <v>218</v>
      </c>
      <c r="L395" s="45"/>
      <c r="M395" s="234" t="s">
        <v>1</v>
      </c>
      <c r="N395" s="235" t="s">
        <v>41</v>
      </c>
      <c r="O395" s="92"/>
      <c r="P395" s="236">
        <f>O395*H395</f>
        <v>0</v>
      </c>
      <c r="Q395" s="236">
        <v>0.0027</v>
      </c>
      <c r="R395" s="236">
        <f>Q395*H395</f>
        <v>0.0365715</v>
      </c>
      <c r="S395" s="236">
        <v>0</v>
      </c>
      <c r="T395" s="237">
        <f>S395*H395</f>
        <v>0</v>
      </c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R395" s="238" t="s">
        <v>173</v>
      </c>
      <c r="AT395" s="238" t="s">
        <v>159</v>
      </c>
      <c r="AU395" s="238" t="s">
        <v>169</v>
      </c>
      <c r="AY395" s="18" t="s">
        <v>156</v>
      </c>
      <c r="BE395" s="239">
        <f>IF(N395="základní",J395,0)</f>
        <v>0</v>
      </c>
      <c r="BF395" s="239">
        <f>IF(N395="snížená",J395,0)</f>
        <v>0</v>
      </c>
      <c r="BG395" s="239">
        <f>IF(N395="zákl. přenesená",J395,0)</f>
        <v>0</v>
      </c>
      <c r="BH395" s="239">
        <f>IF(N395="sníž. přenesená",J395,0)</f>
        <v>0</v>
      </c>
      <c r="BI395" s="239">
        <f>IF(N395="nulová",J395,0)</f>
        <v>0</v>
      </c>
      <c r="BJ395" s="18" t="s">
        <v>83</v>
      </c>
      <c r="BK395" s="239">
        <f>ROUND(I395*H395,2)</f>
        <v>0</v>
      </c>
      <c r="BL395" s="18" t="s">
        <v>173</v>
      </c>
      <c r="BM395" s="238" t="s">
        <v>1695</v>
      </c>
    </row>
    <row r="396" spans="1:51" s="13" customFormat="1" ht="12">
      <c r="A396" s="13"/>
      <c r="B396" s="255"/>
      <c r="C396" s="256"/>
      <c r="D396" s="257" t="s">
        <v>225</v>
      </c>
      <c r="E396" s="258" t="s">
        <v>1</v>
      </c>
      <c r="F396" s="259" t="s">
        <v>787</v>
      </c>
      <c r="G396" s="256"/>
      <c r="H396" s="258" t="s">
        <v>1</v>
      </c>
      <c r="I396" s="260"/>
      <c r="J396" s="256"/>
      <c r="K396" s="256"/>
      <c r="L396" s="261"/>
      <c r="M396" s="262"/>
      <c r="N396" s="263"/>
      <c r="O396" s="263"/>
      <c r="P396" s="263"/>
      <c r="Q396" s="263"/>
      <c r="R396" s="263"/>
      <c r="S396" s="263"/>
      <c r="T396" s="264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65" t="s">
        <v>225</v>
      </c>
      <c r="AU396" s="265" t="s">
        <v>169</v>
      </c>
      <c r="AV396" s="13" t="s">
        <v>83</v>
      </c>
      <c r="AW396" s="13" t="s">
        <v>32</v>
      </c>
      <c r="AX396" s="13" t="s">
        <v>76</v>
      </c>
      <c r="AY396" s="265" t="s">
        <v>156</v>
      </c>
    </row>
    <row r="397" spans="1:51" s="14" customFormat="1" ht="12">
      <c r="A397" s="14"/>
      <c r="B397" s="266"/>
      <c r="C397" s="267"/>
      <c r="D397" s="257" t="s">
        <v>225</v>
      </c>
      <c r="E397" s="268" t="s">
        <v>1</v>
      </c>
      <c r="F397" s="269" t="s">
        <v>788</v>
      </c>
      <c r="G397" s="267"/>
      <c r="H397" s="270">
        <v>13.545</v>
      </c>
      <c r="I397" s="271"/>
      <c r="J397" s="267"/>
      <c r="K397" s="267"/>
      <c r="L397" s="272"/>
      <c r="M397" s="273"/>
      <c r="N397" s="274"/>
      <c r="O397" s="274"/>
      <c r="P397" s="274"/>
      <c r="Q397" s="274"/>
      <c r="R397" s="274"/>
      <c r="S397" s="274"/>
      <c r="T397" s="275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76" t="s">
        <v>225</v>
      </c>
      <c r="AU397" s="276" t="s">
        <v>169</v>
      </c>
      <c r="AV397" s="14" t="s">
        <v>85</v>
      </c>
      <c r="AW397" s="14" t="s">
        <v>32</v>
      </c>
      <c r="AX397" s="14" t="s">
        <v>76</v>
      </c>
      <c r="AY397" s="276" t="s">
        <v>156</v>
      </c>
    </row>
    <row r="398" spans="1:51" s="15" customFormat="1" ht="12">
      <c r="A398" s="15"/>
      <c r="B398" s="277"/>
      <c r="C398" s="278"/>
      <c r="D398" s="257" t="s">
        <v>225</v>
      </c>
      <c r="E398" s="279" t="s">
        <v>1</v>
      </c>
      <c r="F398" s="280" t="s">
        <v>228</v>
      </c>
      <c r="G398" s="278"/>
      <c r="H398" s="281">
        <v>13.545</v>
      </c>
      <c r="I398" s="282"/>
      <c r="J398" s="278"/>
      <c r="K398" s="278"/>
      <c r="L398" s="283"/>
      <c r="M398" s="284"/>
      <c r="N398" s="285"/>
      <c r="O398" s="285"/>
      <c r="P398" s="285"/>
      <c r="Q398" s="285"/>
      <c r="R398" s="285"/>
      <c r="S398" s="285"/>
      <c r="T398" s="286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T398" s="287" t="s">
        <v>225</v>
      </c>
      <c r="AU398" s="287" t="s">
        <v>169</v>
      </c>
      <c r="AV398" s="15" t="s">
        <v>173</v>
      </c>
      <c r="AW398" s="15" t="s">
        <v>32</v>
      </c>
      <c r="AX398" s="15" t="s">
        <v>83</v>
      </c>
      <c r="AY398" s="287" t="s">
        <v>156</v>
      </c>
    </row>
    <row r="399" spans="1:65" s="2" customFormat="1" ht="24.15" customHeight="1">
      <c r="A399" s="39"/>
      <c r="B399" s="40"/>
      <c r="C399" s="227" t="s">
        <v>565</v>
      </c>
      <c r="D399" s="227" t="s">
        <v>159</v>
      </c>
      <c r="E399" s="228" t="s">
        <v>1696</v>
      </c>
      <c r="F399" s="229" t="s">
        <v>1697</v>
      </c>
      <c r="G399" s="230" t="s">
        <v>237</v>
      </c>
      <c r="H399" s="231">
        <v>130.159</v>
      </c>
      <c r="I399" s="232"/>
      <c r="J399" s="233">
        <f>ROUND(I399*H399,2)</f>
        <v>0</v>
      </c>
      <c r="K399" s="229" t="s">
        <v>218</v>
      </c>
      <c r="L399" s="45"/>
      <c r="M399" s="234" t="s">
        <v>1</v>
      </c>
      <c r="N399" s="235" t="s">
        <v>41</v>
      </c>
      <c r="O399" s="92"/>
      <c r="P399" s="236">
        <f>O399*H399</f>
        <v>0</v>
      </c>
      <c r="Q399" s="236">
        <v>0</v>
      </c>
      <c r="R399" s="236">
        <f>Q399*H399</f>
        <v>0</v>
      </c>
      <c r="S399" s="236">
        <v>0</v>
      </c>
      <c r="T399" s="237">
        <f>S399*H399</f>
        <v>0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38" t="s">
        <v>173</v>
      </c>
      <c r="AT399" s="238" t="s">
        <v>159</v>
      </c>
      <c r="AU399" s="238" t="s">
        <v>169</v>
      </c>
      <c r="AY399" s="18" t="s">
        <v>156</v>
      </c>
      <c r="BE399" s="239">
        <f>IF(N399="základní",J399,0)</f>
        <v>0</v>
      </c>
      <c r="BF399" s="239">
        <f>IF(N399="snížená",J399,0)</f>
        <v>0</v>
      </c>
      <c r="BG399" s="239">
        <f>IF(N399="zákl. přenesená",J399,0)</f>
        <v>0</v>
      </c>
      <c r="BH399" s="239">
        <f>IF(N399="sníž. přenesená",J399,0)</f>
        <v>0</v>
      </c>
      <c r="BI399" s="239">
        <f>IF(N399="nulová",J399,0)</f>
        <v>0</v>
      </c>
      <c r="BJ399" s="18" t="s">
        <v>83</v>
      </c>
      <c r="BK399" s="239">
        <f>ROUND(I399*H399,2)</f>
        <v>0</v>
      </c>
      <c r="BL399" s="18" t="s">
        <v>173</v>
      </c>
      <c r="BM399" s="238" t="s">
        <v>1698</v>
      </c>
    </row>
    <row r="400" spans="1:65" s="2" customFormat="1" ht="16.5" customHeight="1">
      <c r="A400" s="39"/>
      <c r="B400" s="40"/>
      <c r="C400" s="227" t="s">
        <v>569</v>
      </c>
      <c r="D400" s="227" t="s">
        <v>159</v>
      </c>
      <c r="E400" s="228" t="s">
        <v>1699</v>
      </c>
      <c r="F400" s="229" t="s">
        <v>1700</v>
      </c>
      <c r="G400" s="230" t="s">
        <v>237</v>
      </c>
      <c r="H400" s="231">
        <v>640</v>
      </c>
      <c r="I400" s="232"/>
      <c r="J400" s="233">
        <f>ROUND(I400*H400,2)</f>
        <v>0</v>
      </c>
      <c r="K400" s="229" t="s">
        <v>218</v>
      </c>
      <c r="L400" s="45"/>
      <c r="M400" s="234" t="s">
        <v>1</v>
      </c>
      <c r="N400" s="235" t="s">
        <v>41</v>
      </c>
      <c r="O400" s="92"/>
      <c r="P400" s="236">
        <f>O400*H400</f>
        <v>0</v>
      </c>
      <c r="Q400" s="236">
        <v>0</v>
      </c>
      <c r="R400" s="236">
        <f>Q400*H400</f>
        <v>0</v>
      </c>
      <c r="S400" s="236">
        <v>0</v>
      </c>
      <c r="T400" s="237">
        <f>S400*H400</f>
        <v>0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238" t="s">
        <v>173</v>
      </c>
      <c r="AT400" s="238" t="s">
        <v>159</v>
      </c>
      <c r="AU400" s="238" t="s">
        <v>169</v>
      </c>
      <c r="AY400" s="18" t="s">
        <v>156</v>
      </c>
      <c r="BE400" s="239">
        <f>IF(N400="základní",J400,0)</f>
        <v>0</v>
      </c>
      <c r="BF400" s="239">
        <f>IF(N400="snížená",J400,0)</f>
        <v>0</v>
      </c>
      <c r="BG400" s="239">
        <f>IF(N400="zákl. přenesená",J400,0)</f>
        <v>0</v>
      </c>
      <c r="BH400" s="239">
        <f>IF(N400="sníž. přenesená",J400,0)</f>
        <v>0</v>
      </c>
      <c r="BI400" s="239">
        <f>IF(N400="nulová",J400,0)</f>
        <v>0</v>
      </c>
      <c r="BJ400" s="18" t="s">
        <v>83</v>
      </c>
      <c r="BK400" s="239">
        <f>ROUND(I400*H400,2)</f>
        <v>0</v>
      </c>
      <c r="BL400" s="18" t="s">
        <v>173</v>
      </c>
      <c r="BM400" s="238" t="s">
        <v>1701</v>
      </c>
    </row>
    <row r="401" spans="1:51" s="13" customFormat="1" ht="12">
      <c r="A401" s="13"/>
      <c r="B401" s="255"/>
      <c r="C401" s="256"/>
      <c r="D401" s="257" t="s">
        <v>225</v>
      </c>
      <c r="E401" s="258" t="s">
        <v>1</v>
      </c>
      <c r="F401" s="259" t="s">
        <v>1550</v>
      </c>
      <c r="G401" s="256"/>
      <c r="H401" s="258" t="s">
        <v>1</v>
      </c>
      <c r="I401" s="260"/>
      <c r="J401" s="256"/>
      <c r="K401" s="256"/>
      <c r="L401" s="261"/>
      <c r="M401" s="262"/>
      <c r="N401" s="263"/>
      <c r="O401" s="263"/>
      <c r="P401" s="263"/>
      <c r="Q401" s="263"/>
      <c r="R401" s="263"/>
      <c r="S401" s="263"/>
      <c r="T401" s="264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65" t="s">
        <v>225</v>
      </c>
      <c r="AU401" s="265" t="s">
        <v>169</v>
      </c>
      <c r="AV401" s="13" t="s">
        <v>83</v>
      </c>
      <c r="AW401" s="13" t="s">
        <v>32</v>
      </c>
      <c r="AX401" s="13" t="s">
        <v>76</v>
      </c>
      <c r="AY401" s="265" t="s">
        <v>156</v>
      </c>
    </row>
    <row r="402" spans="1:51" s="14" customFormat="1" ht="12">
      <c r="A402" s="14"/>
      <c r="B402" s="266"/>
      <c r="C402" s="267"/>
      <c r="D402" s="257" t="s">
        <v>225</v>
      </c>
      <c r="E402" s="268" t="s">
        <v>1</v>
      </c>
      <c r="F402" s="269" t="s">
        <v>500</v>
      </c>
      <c r="G402" s="267"/>
      <c r="H402" s="270">
        <v>37</v>
      </c>
      <c r="I402" s="271"/>
      <c r="J402" s="267"/>
      <c r="K402" s="267"/>
      <c r="L402" s="272"/>
      <c r="M402" s="273"/>
      <c r="N402" s="274"/>
      <c r="O402" s="274"/>
      <c r="P402" s="274"/>
      <c r="Q402" s="274"/>
      <c r="R402" s="274"/>
      <c r="S402" s="274"/>
      <c r="T402" s="275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76" t="s">
        <v>225</v>
      </c>
      <c r="AU402" s="276" t="s">
        <v>169</v>
      </c>
      <c r="AV402" s="14" t="s">
        <v>85</v>
      </c>
      <c r="AW402" s="14" t="s">
        <v>32</v>
      </c>
      <c r="AX402" s="14" t="s">
        <v>76</v>
      </c>
      <c r="AY402" s="276" t="s">
        <v>156</v>
      </c>
    </row>
    <row r="403" spans="1:51" s="13" customFormat="1" ht="12">
      <c r="A403" s="13"/>
      <c r="B403" s="255"/>
      <c r="C403" s="256"/>
      <c r="D403" s="257" t="s">
        <v>225</v>
      </c>
      <c r="E403" s="258" t="s">
        <v>1</v>
      </c>
      <c r="F403" s="259" t="s">
        <v>1551</v>
      </c>
      <c r="G403" s="256"/>
      <c r="H403" s="258" t="s">
        <v>1</v>
      </c>
      <c r="I403" s="260"/>
      <c r="J403" s="256"/>
      <c r="K403" s="256"/>
      <c r="L403" s="261"/>
      <c r="M403" s="262"/>
      <c r="N403" s="263"/>
      <c r="O403" s="263"/>
      <c r="P403" s="263"/>
      <c r="Q403" s="263"/>
      <c r="R403" s="263"/>
      <c r="S403" s="263"/>
      <c r="T403" s="264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65" t="s">
        <v>225</v>
      </c>
      <c r="AU403" s="265" t="s">
        <v>169</v>
      </c>
      <c r="AV403" s="13" t="s">
        <v>83</v>
      </c>
      <c r="AW403" s="13" t="s">
        <v>32</v>
      </c>
      <c r="AX403" s="13" t="s">
        <v>76</v>
      </c>
      <c r="AY403" s="265" t="s">
        <v>156</v>
      </c>
    </row>
    <row r="404" spans="1:51" s="14" customFormat="1" ht="12">
      <c r="A404" s="14"/>
      <c r="B404" s="266"/>
      <c r="C404" s="267"/>
      <c r="D404" s="257" t="s">
        <v>225</v>
      </c>
      <c r="E404" s="268" t="s">
        <v>1</v>
      </c>
      <c r="F404" s="269" t="s">
        <v>274</v>
      </c>
      <c r="G404" s="267"/>
      <c r="H404" s="270">
        <v>11</v>
      </c>
      <c r="I404" s="271"/>
      <c r="J404" s="267"/>
      <c r="K404" s="267"/>
      <c r="L404" s="272"/>
      <c r="M404" s="273"/>
      <c r="N404" s="274"/>
      <c r="O404" s="274"/>
      <c r="P404" s="274"/>
      <c r="Q404" s="274"/>
      <c r="R404" s="274"/>
      <c r="S404" s="274"/>
      <c r="T404" s="275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76" t="s">
        <v>225</v>
      </c>
      <c r="AU404" s="276" t="s">
        <v>169</v>
      </c>
      <c r="AV404" s="14" t="s">
        <v>85</v>
      </c>
      <c r="AW404" s="14" t="s">
        <v>32</v>
      </c>
      <c r="AX404" s="14" t="s">
        <v>76</v>
      </c>
      <c r="AY404" s="276" t="s">
        <v>156</v>
      </c>
    </row>
    <row r="405" spans="1:51" s="13" customFormat="1" ht="12">
      <c r="A405" s="13"/>
      <c r="B405" s="255"/>
      <c r="C405" s="256"/>
      <c r="D405" s="257" t="s">
        <v>225</v>
      </c>
      <c r="E405" s="258" t="s">
        <v>1</v>
      </c>
      <c r="F405" s="259" t="s">
        <v>1552</v>
      </c>
      <c r="G405" s="256"/>
      <c r="H405" s="258" t="s">
        <v>1</v>
      </c>
      <c r="I405" s="260"/>
      <c r="J405" s="256"/>
      <c r="K405" s="256"/>
      <c r="L405" s="261"/>
      <c r="M405" s="262"/>
      <c r="N405" s="263"/>
      <c r="O405" s="263"/>
      <c r="P405" s="263"/>
      <c r="Q405" s="263"/>
      <c r="R405" s="263"/>
      <c r="S405" s="263"/>
      <c r="T405" s="264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65" t="s">
        <v>225</v>
      </c>
      <c r="AU405" s="265" t="s">
        <v>169</v>
      </c>
      <c r="AV405" s="13" t="s">
        <v>83</v>
      </c>
      <c r="AW405" s="13" t="s">
        <v>32</v>
      </c>
      <c r="AX405" s="13" t="s">
        <v>76</v>
      </c>
      <c r="AY405" s="265" t="s">
        <v>156</v>
      </c>
    </row>
    <row r="406" spans="1:51" s="14" customFormat="1" ht="12">
      <c r="A406" s="14"/>
      <c r="B406" s="266"/>
      <c r="C406" s="267"/>
      <c r="D406" s="257" t="s">
        <v>225</v>
      </c>
      <c r="E406" s="268" t="s">
        <v>1</v>
      </c>
      <c r="F406" s="269" t="s">
        <v>274</v>
      </c>
      <c r="G406" s="267"/>
      <c r="H406" s="270">
        <v>11</v>
      </c>
      <c r="I406" s="271"/>
      <c r="J406" s="267"/>
      <c r="K406" s="267"/>
      <c r="L406" s="272"/>
      <c r="M406" s="273"/>
      <c r="N406" s="274"/>
      <c r="O406" s="274"/>
      <c r="P406" s="274"/>
      <c r="Q406" s="274"/>
      <c r="R406" s="274"/>
      <c r="S406" s="274"/>
      <c r="T406" s="275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76" t="s">
        <v>225</v>
      </c>
      <c r="AU406" s="276" t="s">
        <v>169</v>
      </c>
      <c r="AV406" s="14" t="s">
        <v>85</v>
      </c>
      <c r="AW406" s="14" t="s">
        <v>32</v>
      </c>
      <c r="AX406" s="14" t="s">
        <v>76</v>
      </c>
      <c r="AY406" s="276" t="s">
        <v>156</v>
      </c>
    </row>
    <row r="407" spans="1:51" s="13" customFormat="1" ht="12">
      <c r="A407" s="13"/>
      <c r="B407" s="255"/>
      <c r="C407" s="256"/>
      <c r="D407" s="257" t="s">
        <v>225</v>
      </c>
      <c r="E407" s="258" t="s">
        <v>1</v>
      </c>
      <c r="F407" s="259" t="s">
        <v>1553</v>
      </c>
      <c r="G407" s="256"/>
      <c r="H407" s="258" t="s">
        <v>1</v>
      </c>
      <c r="I407" s="260"/>
      <c r="J407" s="256"/>
      <c r="K407" s="256"/>
      <c r="L407" s="261"/>
      <c r="M407" s="262"/>
      <c r="N407" s="263"/>
      <c r="O407" s="263"/>
      <c r="P407" s="263"/>
      <c r="Q407" s="263"/>
      <c r="R407" s="263"/>
      <c r="S407" s="263"/>
      <c r="T407" s="264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65" t="s">
        <v>225</v>
      </c>
      <c r="AU407" s="265" t="s">
        <v>169</v>
      </c>
      <c r="AV407" s="13" t="s">
        <v>83</v>
      </c>
      <c r="AW407" s="13" t="s">
        <v>32</v>
      </c>
      <c r="AX407" s="13" t="s">
        <v>76</v>
      </c>
      <c r="AY407" s="265" t="s">
        <v>156</v>
      </c>
    </row>
    <row r="408" spans="1:51" s="14" customFormat="1" ht="12">
      <c r="A408" s="14"/>
      <c r="B408" s="266"/>
      <c r="C408" s="267"/>
      <c r="D408" s="257" t="s">
        <v>225</v>
      </c>
      <c r="E408" s="268" t="s">
        <v>1</v>
      </c>
      <c r="F408" s="269" t="s">
        <v>247</v>
      </c>
      <c r="G408" s="267"/>
      <c r="H408" s="270">
        <v>9</v>
      </c>
      <c r="I408" s="271"/>
      <c r="J408" s="267"/>
      <c r="K408" s="267"/>
      <c r="L408" s="272"/>
      <c r="M408" s="273"/>
      <c r="N408" s="274"/>
      <c r="O408" s="274"/>
      <c r="P408" s="274"/>
      <c r="Q408" s="274"/>
      <c r="R408" s="274"/>
      <c r="S408" s="274"/>
      <c r="T408" s="275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76" t="s">
        <v>225</v>
      </c>
      <c r="AU408" s="276" t="s">
        <v>169</v>
      </c>
      <c r="AV408" s="14" t="s">
        <v>85</v>
      </c>
      <c r="AW408" s="14" t="s">
        <v>32</v>
      </c>
      <c r="AX408" s="14" t="s">
        <v>76</v>
      </c>
      <c r="AY408" s="276" t="s">
        <v>156</v>
      </c>
    </row>
    <row r="409" spans="1:51" s="13" customFormat="1" ht="12">
      <c r="A409" s="13"/>
      <c r="B409" s="255"/>
      <c r="C409" s="256"/>
      <c r="D409" s="257" t="s">
        <v>225</v>
      </c>
      <c r="E409" s="258" t="s">
        <v>1</v>
      </c>
      <c r="F409" s="259" t="s">
        <v>1555</v>
      </c>
      <c r="G409" s="256"/>
      <c r="H409" s="258" t="s">
        <v>1</v>
      </c>
      <c r="I409" s="260"/>
      <c r="J409" s="256"/>
      <c r="K409" s="256"/>
      <c r="L409" s="261"/>
      <c r="M409" s="262"/>
      <c r="N409" s="263"/>
      <c r="O409" s="263"/>
      <c r="P409" s="263"/>
      <c r="Q409" s="263"/>
      <c r="R409" s="263"/>
      <c r="S409" s="263"/>
      <c r="T409" s="264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65" t="s">
        <v>225</v>
      </c>
      <c r="AU409" s="265" t="s">
        <v>169</v>
      </c>
      <c r="AV409" s="13" t="s">
        <v>83</v>
      </c>
      <c r="AW409" s="13" t="s">
        <v>32</v>
      </c>
      <c r="AX409" s="13" t="s">
        <v>76</v>
      </c>
      <c r="AY409" s="265" t="s">
        <v>156</v>
      </c>
    </row>
    <row r="410" spans="1:51" s="14" customFormat="1" ht="12">
      <c r="A410" s="14"/>
      <c r="B410" s="266"/>
      <c r="C410" s="267"/>
      <c r="D410" s="257" t="s">
        <v>225</v>
      </c>
      <c r="E410" s="268" t="s">
        <v>1</v>
      </c>
      <c r="F410" s="269" t="s">
        <v>186</v>
      </c>
      <c r="G410" s="267"/>
      <c r="H410" s="270">
        <v>6</v>
      </c>
      <c r="I410" s="271"/>
      <c r="J410" s="267"/>
      <c r="K410" s="267"/>
      <c r="L410" s="272"/>
      <c r="M410" s="273"/>
      <c r="N410" s="274"/>
      <c r="O410" s="274"/>
      <c r="P410" s="274"/>
      <c r="Q410" s="274"/>
      <c r="R410" s="274"/>
      <c r="S410" s="274"/>
      <c r="T410" s="275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76" t="s">
        <v>225</v>
      </c>
      <c r="AU410" s="276" t="s">
        <v>169</v>
      </c>
      <c r="AV410" s="14" t="s">
        <v>85</v>
      </c>
      <c r="AW410" s="14" t="s">
        <v>32</v>
      </c>
      <c r="AX410" s="14" t="s">
        <v>76</v>
      </c>
      <c r="AY410" s="276" t="s">
        <v>156</v>
      </c>
    </row>
    <row r="411" spans="1:51" s="13" customFormat="1" ht="12">
      <c r="A411" s="13"/>
      <c r="B411" s="255"/>
      <c r="C411" s="256"/>
      <c r="D411" s="257" t="s">
        <v>225</v>
      </c>
      <c r="E411" s="258" t="s">
        <v>1</v>
      </c>
      <c r="F411" s="259" t="s">
        <v>780</v>
      </c>
      <c r="G411" s="256"/>
      <c r="H411" s="258" t="s">
        <v>1</v>
      </c>
      <c r="I411" s="260"/>
      <c r="J411" s="256"/>
      <c r="K411" s="256"/>
      <c r="L411" s="261"/>
      <c r="M411" s="262"/>
      <c r="N411" s="263"/>
      <c r="O411" s="263"/>
      <c r="P411" s="263"/>
      <c r="Q411" s="263"/>
      <c r="R411" s="263"/>
      <c r="S411" s="263"/>
      <c r="T411" s="264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65" t="s">
        <v>225</v>
      </c>
      <c r="AU411" s="265" t="s">
        <v>169</v>
      </c>
      <c r="AV411" s="13" t="s">
        <v>83</v>
      </c>
      <c r="AW411" s="13" t="s">
        <v>32</v>
      </c>
      <c r="AX411" s="13" t="s">
        <v>76</v>
      </c>
      <c r="AY411" s="265" t="s">
        <v>156</v>
      </c>
    </row>
    <row r="412" spans="1:51" s="14" customFormat="1" ht="12">
      <c r="A412" s="14"/>
      <c r="B412" s="266"/>
      <c r="C412" s="267"/>
      <c r="D412" s="257" t="s">
        <v>225</v>
      </c>
      <c r="E412" s="268" t="s">
        <v>1</v>
      </c>
      <c r="F412" s="269" t="s">
        <v>781</v>
      </c>
      <c r="G412" s="267"/>
      <c r="H412" s="270">
        <v>75</v>
      </c>
      <c r="I412" s="271"/>
      <c r="J412" s="267"/>
      <c r="K412" s="267"/>
      <c r="L412" s="272"/>
      <c r="M412" s="273"/>
      <c r="N412" s="274"/>
      <c r="O412" s="274"/>
      <c r="P412" s="274"/>
      <c r="Q412" s="274"/>
      <c r="R412" s="274"/>
      <c r="S412" s="274"/>
      <c r="T412" s="275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76" t="s">
        <v>225</v>
      </c>
      <c r="AU412" s="276" t="s">
        <v>169</v>
      </c>
      <c r="AV412" s="14" t="s">
        <v>85</v>
      </c>
      <c r="AW412" s="14" t="s">
        <v>32</v>
      </c>
      <c r="AX412" s="14" t="s">
        <v>76</v>
      </c>
      <c r="AY412" s="276" t="s">
        <v>156</v>
      </c>
    </row>
    <row r="413" spans="1:51" s="13" customFormat="1" ht="12">
      <c r="A413" s="13"/>
      <c r="B413" s="255"/>
      <c r="C413" s="256"/>
      <c r="D413" s="257" t="s">
        <v>225</v>
      </c>
      <c r="E413" s="258" t="s">
        <v>1</v>
      </c>
      <c r="F413" s="259" t="s">
        <v>782</v>
      </c>
      <c r="G413" s="256"/>
      <c r="H413" s="258" t="s">
        <v>1</v>
      </c>
      <c r="I413" s="260"/>
      <c r="J413" s="256"/>
      <c r="K413" s="256"/>
      <c r="L413" s="261"/>
      <c r="M413" s="262"/>
      <c r="N413" s="263"/>
      <c r="O413" s="263"/>
      <c r="P413" s="263"/>
      <c r="Q413" s="263"/>
      <c r="R413" s="263"/>
      <c r="S413" s="263"/>
      <c r="T413" s="264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65" t="s">
        <v>225</v>
      </c>
      <c r="AU413" s="265" t="s">
        <v>169</v>
      </c>
      <c r="AV413" s="13" t="s">
        <v>83</v>
      </c>
      <c r="AW413" s="13" t="s">
        <v>32</v>
      </c>
      <c r="AX413" s="13" t="s">
        <v>76</v>
      </c>
      <c r="AY413" s="265" t="s">
        <v>156</v>
      </c>
    </row>
    <row r="414" spans="1:51" s="14" customFormat="1" ht="12">
      <c r="A414" s="14"/>
      <c r="B414" s="266"/>
      <c r="C414" s="267"/>
      <c r="D414" s="257" t="s">
        <v>225</v>
      </c>
      <c r="E414" s="268" t="s">
        <v>1</v>
      </c>
      <c r="F414" s="269" t="s">
        <v>256</v>
      </c>
      <c r="G414" s="267"/>
      <c r="H414" s="270">
        <v>7</v>
      </c>
      <c r="I414" s="271"/>
      <c r="J414" s="267"/>
      <c r="K414" s="267"/>
      <c r="L414" s="272"/>
      <c r="M414" s="273"/>
      <c r="N414" s="274"/>
      <c r="O414" s="274"/>
      <c r="P414" s="274"/>
      <c r="Q414" s="274"/>
      <c r="R414" s="274"/>
      <c r="S414" s="274"/>
      <c r="T414" s="275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76" t="s">
        <v>225</v>
      </c>
      <c r="AU414" s="276" t="s">
        <v>169</v>
      </c>
      <c r="AV414" s="14" t="s">
        <v>85</v>
      </c>
      <c r="AW414" s="14" t="s">
        <v>32</v>
      </c>
      <c r="AX414" s="14" t="s">
        <v>76</v>
      </c>
      <c r="AY414" s="276" t="s">
        <v>156</v>
      </c>
    </row>
    <row r="415" spans="1:51" s="13" customFormat="1" ht="12">
      <c r="A415" s="13"/>
      <c r="B415" s="255"/>
      <c r="C415" s="256"/>
      <c r="D415" s="257" t="s">
        <v>225</v>
      </c>
      <c r="E415" s="258" t="s">
        <v>1</v>
      </c>
      <c r="F415" s="259" t="s">
        <v>783</v>
      </c>
      <c r="G415" s="256"/>
      <c r="H415" s="258" t="s">
        <v>1</v>
      </c>
      <c r="I415" s="260"/>
      <c r="J415" s="256"/>
      <c r="K415" s="256"/>
      <c r="L415" s="261"/>
      <c r="M415" s="262"/>
      <c r="N415" s="263"/>
      <c r="O415" s="263"/>
      <c r="P415" s="263"/>
      <c r="Q415" s="263"/>
      <c r="R415" s="263"/>
      <c r="S415" s="263"/>
      <c r="T415" s="264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65" t="s">
        <v>225</v>
      </c>
      <c r="AU415" s="265" t="s">
        <v>169</v>
      </c>
      <c r="AV415" s="13" t="s">
        <v>83</v>
      </c>
      <c r="AW415" s="13" t="s">
        <v>32</v>
      </c>
      <c r="AX415" s="13" t="s">
        <v>76</v>
      </c>
      <c r="AY415" s="265" t="s">
        <v>156</v>
      </c>
    </row>
    <row r="416" spans="1:51" s="14" customFormat="1" ht="12">
      <c r="A416" s="14"/>
      <c r="B416" s="266"/>
      <c r="C416" s="267"/>
      <c r="D416" s="257" t="s">
        <v>225</v>
      </c>
      <c r="E416" s="268" t="s">
        <v>1</v>
      </c>
      <c r="F416" s="269" t="s">
        <v>344</v>
      </c>
      <c r="G416" s="267"/>
      <c r="H416" s="270">
        <v>18</v>
      </c>
      <c r="I416" s="271"/>
      <c r="J416" s="267"/>
      <c r="K416" s="267"/>
      <c r="L416" s="272"/>
      <c r="M416" s="273"/>
      <c r="N416" s="274"/>
      <c r="O416" s="274"/>
      <c r="P416" s="274"/>
      <c r="Q416" s="274"/>
      <c r="R416" s="274"/>
      <c r="S416" s="274"/>
      <c r="T416" s="275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76" t="s">
        <v>225</v>
      </c>
      <c r="AU416" s="276" t="s">
        <v>169</v>
      </c>
      <c r="AV416" s="14" t="s">
        <v>85</v>
      </c>
      <c r="AW416" s="14" t="s">
        <v>32</v>
      </c>
      <c r="AX416" s="14" t="s">
        <v>76</v>
      </c>
      <c r="AY416" s="276" t="s">
        <v>156</v>
      </c>
    </row>
    <row r="417" spans="1:51" s="13" customFormat="1" ht="12">
      <c r="A417" s="13"/>
      <c r="B417" s="255"/>
      <c r="C417" s="256"/>
      <c r="D417" s="257" t="s">
        <v>225</v>
      </c>
      <c r="E417" s="258" t="s">
        <v>1</v>
      </c>
      <c r="F417" s="259" t="s">
        <v>778</v>
      </c>
      <c r="G417" s="256"/>
      <c r="H417" s="258" t="s">
        <v>1</v>
      </c>
      <c r="I417" s="260"/>
      <c r="J417" s="256"/>
      <c r="K417" s="256"/>
      <c r="L417" s="261"/>
      <c r="M417" s="262"/>
      <c r="N417" s="263"/>
      <c r="O417" s="263"/>
      <c r="P417" s="263"/>
      <c r="Q417" s="263"/>
      <c r="R417" s="263"/>
      <c r="S417" s="263"/>
      <c r="T417" s="264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65" t="s">
        <v>225</v>
      </c>
      <c r="AU417" s="265" t="s">
        <v>169</v>
      </c>
      <c r="AV417" s="13" t="s">
        <v>83</v>
      </c>
      <c r="AW417" s="13" t="s">
        <v>32</v>
      </c>
      <c r="AX417" s="13" t="s">
        <v>76</v>
      </c>
      <c r="AY417" s="265" t="s">
        <v>156</v>
      </c>
    </row>
    <row r="418" spans="1:51" s="14" customFormat="1" ht="12">
      <c r="A418" s="14"/>
      <c r="B418" s="266"/>
      <c r="C418" s="267"/>
      <c r="D418" s="257" t="s">
        <v>225</v>
      </c>
      <c r="E418" s="268" t="s">
        <v>1</v>
      </c>
      <c r="F418" s="269" t="s">
        <v>779</v>
      </c>
      <c r="G418" s="267"/>
      <c r="H418" s="270">
        <v>425</v>
      </c>
      <c r="I418" s="271"/>
      <c r="J418" s="267"/>
      <c r="K418" s="267"/>
      <c r="L418" s="272"/>
      <c r="M418" s="273"/>
      <c r="N418" s="274"/>
      <c r="O418" s="274"/>
      <c r="P418" s="274"/>
      <c r="Q418" s="274"/>
      <c r="R418" s="274"/>
      <c r="S418" s="274"/>
      <c r="T418" s="275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76" t="s">
        <v>225</v>
      </c>
      <c r="AU418" s="276" t="s">
        <v>169</v>
      </c>
      <c r="AV418" s="14" t="s">
        <v>85</v>
      </c>
      <c r="AW418" s="14" t="s">
        <v>32</v>
      </c>
      <c r="AX418" s="14" t="s">
        <v>76</v>
      </c>
      <c r="AY418" s="276" t="s">
        <v>156</v>
      </c>
    </row>
    <row r="419" spans="1:51" s="13" customFormat="1" ht="12">
      <c r="A419" s="13"/>
      <c r="B419" s="255"/>
      <c r="C419" s="256"/>
      <c r="D419" s="257" t="s">
        <v>225</v>
      </c>
      <c r="E419" s="258" t="s">
        <v>1</v>
      </c>
      <c r="F419" s="259" t="s">
        <v>75</v>
      </c>
      <c r="G419" s="256"/>
      <c r="H419" s="258" t="s">
        <v>1</v>
      </c>
      <c r="I419" s="260"/>
      <c r="J419" s="256"/>
      <c r="K419" s="256"/>
      <c r="L419" s="261"/>
      <c r="M419" s="262"/>
      <c r="N419" s="263"/>
      <c r="O419" s="263"/>
      <c r="P419" s="263"/>
      <c r="Q419" s="263"/>
      <c r="R419" s="263"/>
      <c r="S419" s="263"/>
      <c r="T419" s="264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65" t="s">
        <v>225</v>
      </c>
      <c r="AU419" s="265" t="s">
        <v>169</v>
      </c>
      <c r="AV419" s="13" t="s">
        <v>83</v>
      </c>
      <c r="AW419" s="13" t="s">
        <v>32</v>
      </c>
      <c r="AX419" s="13" t="s">
        <v>76</v>
      </c>
      <c r="AY419" s="265" t="s">
        <v>156</v>
      </c>
    </row>
    <row r="420" spans="1:51" s="14" customFormat="1" ht="12">
      <c r="A420" s="14"/>
      <c r="B420" s="266"/>
      <c r="C420" s="267"/>
      <c r="D420" s="257" t="s">
        <v>225</v>
      </c>
      <c r="E420" s="268" t="s">
        <v>1</v>
      </c>
      <c r="F420" s="269" t="s">
        <v>386</v>
      </c>
      <c r="G420" s="267"/>
      <c r="H420" s="270">
        <v>22</v>
      </c>
      <c r="I420" s="271"/>
      <c r="J420" s="267"/>
      <c r="K420" s="267"/>
      <c r="L420" s="272"/>
      <c r="M420" s="273"/>
      <c r="N420" s="274"/>
      <c r="O420" s="274"/>
      <c r="P420" s="274"/>
      <c r="Q420" s="274"/>
      <c r="R420" s="274"/>
      <c r="S420" s="274"/>
      <c r="T420" s="275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76" t="s">
        <v>225</v>
      </c>
      <c r="AU420" s="276" t="s">
        <v>169</v>
      </c>
      <c r="AV420" s="14" t="s">
        <v>85</v>
      </c>
      <c r="AW420" s="14" t="s">
        <v>32</v>
      </c>
      <c r="AX420" s="14" t="s">
        <v>76</v>
      </c>
      <c r="AY420" s="276" t="s">
        <v>156</v>
      </c>
    </row>
    <row r="421" spans="1:51" s="13" customFormat="1" ht="12">
      <c r="A421" s="13"/>
      <c r="B421" s="255"/>
      <c r="C421" s="256"/>
      <c r="D421" s="257" t="s">
        <v>225</v>
      </c>
      <c r="E421" s="258" t="s">
        <v>1</v>
      </c>
      <c r="F421" s="259" t="s">
        <v>1702</v>
      </c>
      <c r="G421" s="256"/>
      <c r="H421" s="258" t="s">
        <v>1</v>
      </c>
      <c r="I421" s="260"/>
      <c r="J421" s="256"/>
      <c r="K421" s="256"/>
      <c r="L421" s="261"/>
      <c r="M421" s="262"/>
      <c r="N421" s="263"/>
      <c r="O421" s="263"/>
      <c r="P421" s="263"/>
      <c r="Q421" s="263"/>
      <c r="R421" s="263"/>
      <c r="S421" s="263"/>
      <c r="T421" s="264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65" t="s">
        <v>225</v>
      </c>
      <c r="AU421" s="265" t="s">
        <v>169</v>
      </c>
      <c r="AV421" s="13" t="s">
        <v>83</v>
      </c>
      <c r="AW421" s="13" t="s">
        <v>32</v>
      </c>
      <c r="AX421" s="13" t="s">
        <v>76</v>
      </c>
      <c r="AY421" s="265" t="s">
        <v>156</v>
      </c>
    </row>
    <row r="422" spans="1:51" s="14" customFormat="1" ht="12">
      <c r="A422" s="14"/>
      <c r="B422" s="266"/>
      <c r="C422" s="267"/>
      <c r="D422" s="257" t="s">
        <v>225</v>
      </c>
      <c r="E422" s="268" t="s">
        <v>1</v>
      </c>
      <c r="F422" s="269" t="s">
        <v>1703</v>
      </c>
      <c r="G422" s="267"/>
      <c r="H422" s="270">
        <v>7</v>
      </c>
      <c r="I422" s="271"/>
      <c r="J422" s="267"/>
      <c r="K422" s="267"/>
      <c r="L422" s="272"/>
      <c r="M422" s="273"/>
      <c r="N422" s="274"/>
      <c r="O422" s="274"/>
      <c r="P422" s="274"/>
      <c r="Q422" s="274"/>
      <c r="R422" s="274"/>
      <c r="S422" s="274"/>
      <c r="T422" s="275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76" t="s">
        <v>225</v>
      </c>
      <c r="AU422" s="276" t="s">
        <v>169</v>
      </c>
      <c r="AV422" s="14" t="s">
        <v>85</v>
      </c>
      <c r="AW422" s="14" t="s">
        <v>32</v>
      </c>
      <c r="AX422" s="14" t="s">
        <v>76</v>
      </c>
      <c r="AY422" s="276" t="s">
        <v>156</v>
      </c>
    </row>
    <row r="423" spans="1:51" s="13" customFormat="1" ht="12">
      <c r="A423" s="13"/>
      <c r="B423" s="255"/>
      <c r="C423" s="256"/>
      <c r="D423" s="257" t="s">
        <v>225</v>
      </c>
      <c r="E423" s="258" t="s">
        <v>1</v>
      </c>
      <c r="F423" s="259" t="s">
        <v>754</v>
      </c>
      <c r="G423" s="256"/>
      <c r="H423" s="258" t="s">
        <v>1</v>
      </c>
      <c r="I423" s="260"/>
      <c r="J423" s="256"/>
      <c r="K423" s="256"/>
      <c r="L423" s="261"/>
      <c r="M423" s="262"/>
      <c r="N423" s="263"/>
      <c r="O423" s="263"/>
      <c r="P423" s="263"/>
      <c r="Q423" s="263"/>
      <c r="R423" s="263"/>
      <c r="S423" s="263"/>
      <c r="T423" s="264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65" t="s">
        <v>225</v>
      </c>
      <c r="AU423" s="265" t="s">
        <v>169</v>
      </c>
      <c r="AV423" s="13" t="s">
        <v>83</v>
      </c>
      <c r="AW423" s="13" t="s">
        <v>32</v>
      </c>
      <c r="AX423" s="13" t="s">
        <v>76</v>
      </c>
      <c r="AY423" s="265" t="s">
        <v>156</v>
      </c>
    </row>
    <row r="424" spans="1:51" s="14" customFormat="1" ht="12">
      <c r="A424" s="14"/>
      <c r="B424" s="266"/>
      <c r="C424" s="267"/>
      <c r="D424" s="257" t="s">
        <v>225</v>
      </c>
      <c r="E424" s="268" t="s">
        <v>1</v>
      </c>
      <c r="F424" s="269" t="s">
        <v>1704</v>
      </c>
      <c r="G424" s="267"/>
      <c r="H424" s="270">
        <v>6</v>
      </c>
      <c r="I424" s="271"/>
      <c r="J424" s="267"/>
      <c r="K424" s="267"/>
      <c r="L424" s="272"/>
      <c r="M424" s="273"/>
      <c r="N424" s="274"/>
      <c r="O424" s="274"/>
      <c r="P424" s="274"/>
      <c r="Q424" s="274"/>
      <c r="R424" s="274"/>
      <c r="S424" s="274"/>
      <c r="T424" s="275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76" t="s">
        <v>225</v>
      </c>
      <c r="AU424" s="276" t="s">
        <v>169</v>
      </c>
      <c r="AV424" s="14" t="s">
        <v>85</v>
      </c>
      <c r="AW424" s="14" t="s">
        <v>32</v>
      </c>
      <c r="AX424" s="14" t="s">
        <v>76</v>
      </c>
      <c r="AY424" s="276" t="s">
        <v>156</v>
      </c>
    </row>
    <row r="425" spans="1:51" s="13" customFormat="1" ht="12">
      <c r="A425" s="13"/>
      <c r="B425" s="255"/>
      <c r="C425" s="256"/>
      <c r="D425" s="257" t="s">
        <v>225</v>
      </c>
      <c r="E425" s="258" t="s">
        <v>1</v>
      </c>
      <c r="F425" s="259" t="s">
        <v>747</v>
      </c>
      <c r="G425" s="256"/>
      <c r="H425" s="258" t="s">
        <v>1</v>
      </c>
      <c r="I425" s="260"/>
      <c r="J425" s="256"/>
      <c r="K425" s="256"/>
      <c r="L425" s="261"/>
      <c r="M425" s="262"/>
      <c r="N425" s="263"/>
      <c r="O425" s="263"/>
      <c r="P425" s="263"/>
      <c r="Q425" s="263"/>
      <c r="R425" s="263"/>
      <c r="S425" s="263"/>
      <c r="T425" s="264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65" t="s">
        <v>225</v>
      </c>
      <c r="AU425" s="265" t="s">
        <v>169</v>
      </c>
      <c r="AV425" s="13" t="s">
        <v>83</v>
      </c>
      <c r="AW425" s="13" t="s">
        <v>32</v>
      </c>
      <c r="AX425" s="13" t="s">
        <v>76</v>
      </c>
      <c r="AY425" s="265" t="s">
        <v>156</v>
      </c>
    </row>
    <row r="426" spans="1:51" s="14" customFormat="1" ht="12">
      <c r="A426" s="14"/>
      <c r="B426" s="266"/>
      <c r="C426" s="267"/>
      <c r="D426" s="257" t="s">
        <v>225</v>
      </c>
      <c r="E426" s="268" t="s">
        <v>1</v>
      </c>
      <c r="F426" s="269" t="s">
        <v>186</v>
      </c>
      <c r="G426" s="267"/>
      <c r="H426" s="270">
        <v>6</v>
      </c>
      <c r="I426" s="271"/>
      <c r="J426" s="267"/>
      <c r="K426" s="267"/>
      <c r="L426" s="272"/>
      <c r="M426" s="273"/>
      <c r="N426" s="274"/>
      <c r="O426" s="274"/>
      <c r="P426" s="274"/>
      <c r="Q426" s="274"/>
      <c r="R426" s="274"/>
      <c r="S426" s="274"/>
      <c r="T426" s="275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76" t="s">
        <v>225</v>
      </c>
      <c r="AU426" s="276" t="s">
        <v>169</v>
      </c>
      <c r="AV426" s="14" t="s">
        <v>85</v>
      </c>
      <c r="AW426" s="14" t="s">
        <v>32</v>
      </c>
      <c r="AX426" s="14" t="s">
        <v>76</v>
      </c>
      <c r="AY426" s="276" t="s">
        <v>156</v>
      </c>
    </row>
    <row r="427" spans="1:51" s="15" customFormat="1" ht="12">
      <c r="A427" s="15"/>
      <c r="B427" s="277"/>
      <c r="C427" s="278"/>
      <c r="D427" s="257" t="s">
        <v>225</v>
      </c>
      <c r="E427" s="279" t="s">
        <v>1</v>
      </c>
      <c r="F427" s="280" t="s">
        <v>228</v>
      </c>
      <c r="G427" s="278"/>
      <c r="H427" s="281">
        <v>640</v>
      </c>
      <c r="I427" s="282"/>
      <c r="J427" s="278"/>
      <c r="K427" s="278"/>
      <c r="L427" s="283"/>
      <c r="M427" s="284"/>
      <c r="N427" s="285"/>
      <c r="O427" s="285"/>
      <c r="P427" s="285"/>
      <c r="Q427" s="285"/>
      <c r="R427" s="285"/>
      <c r="S427" s="285"/>
      <c r="T427" s="286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T427" s="287" t="s">
        <v>225</v>
      </c>
      <c r="AU427" s="287" t="s">
        <v>169</v>
      </c>
      <c r="AV427" s="15" t="s">
        <v>173</v>
      </c>
      <c r="AW427" s="15" t="s">
        <v>32</v>
      </c>
      <c r="AX427" s="15" t="s">
        <v>83</v>
      </c>
      <c r="AY427" s="287" t="s">
        <v>156</v>
      </c>
    </row>
    <row r="428" spans="1:63" s="12" customFormat="1" ht="22.8" customHeight="1">
      <c r="A428" s="12"/>
      <c r="B428" s="211"/>
      <c r="C428" s="212"/>
      <c r="D428" s="213" t="s">
        <v>75</v>
      </c>
      <c r="E428" s="225" t="s">
        <v>247</v>
      </c>
      <c r="F428" s="225" t="s">
        <v>248</v>
      </c>
      <c r="G428" s="212"/>
      <c r="H428" s="212"/>
      <c r="I428" s="215"/>
      <c r="J428" s="226">
        <f>BK428</f>
        <v>0</v>
      </c>
      <c r="K428" s="212"/>
      <c r="L428" s="217"/>
      <c r="M428" s="218"/>
      <c r="N428" s="219"/>
      <c r="O428" s="219"/>
      <c r="P428" s="220">
        <f>P429+P440+P446</f>
        <v>0</v>
      </c>
      <c r="Q428" s="219"/>
      <c r="R428" s="220">
        <f>R429+R440+R446</f>
        <v>2.3651439999999995</v>
      </c>
      <c r="S428" s="219"/>
      <c r="T428" s="221">
        <f>T429+T440+T446</f>
        <v>0</v>
      </c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R428" s="222" t="s">
        <v>83</v>
      </c>
      <c r="AT428" s="223" t="s">
        <v>75</v>
      </c>
      <c r="AU428" s="223" t="s">
        <v>83</v>
      </c>
      <c r="AY428" s="222" t="s">
        <v>156</v>
      </c>
      <c r="BK428" s="224">
        <f>BK429+BK440+BK446</f>
        <v>0</v>
      </c>
    </row>
    <row r="429" spans="1:63" s="12" customFormat="1" ht="20.85" customHeight="1">
      <c r="A429" s="12"/>
      <c r="B429" s="211"/>
      <c r="C429" s="212"/>
      <c r="D429" s="213" t="s">
        <v>75</v>
      </c>
      <c r="E429" s="225" t="s">
        <v>249</v>
      </c>
      <c r="F429" s="225" t="s">
        <v>250</v>
      </c>
      <c r="G429" s="212"/>
      <c r="H429" s="212"/>
      <c r="I429" s="215"/>
      <c r="J429" s="226">
        <f>BK429</f>
        <v>0</v>
      </c>
      <c r="K429" s="212"/>
      <c r="L429" s="217"/>
      <c r="M429" s="218"/>
      <c r="N429" s="219"/>
      <c r="O429" s="219"/>
      <c r="P429" s="220">
        <f>SUM(P430:P439)</f>
        <v>0</v>
      </c>
      <c r="Q429" s="219"/>
      <c r="R429" s="220">
        <f>SUM(R430:R439)</f>
        <v>0</v>
      </c>
      <c r="S429" s="219"/>
      <c r="T429" s="221">
        <f>SUM(T430:T439)</f>
        <v>0</v>
      </c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R429" s="222" t="s">
        <v>83</v>
      </c>
      <c r="AT429" s="223" t="s">
        <v>75</v>
      </c>
      <c r="AU429" s="223" t="s">
        <v>85</v>
      </c>
      <c r="AY429" s="222" t="s">
        <v>156</v>
      </c>
      <c r="BK429" s="224">
        <f>SUM(BK430:BK439)</f>
        <v>0</v>
      </c>
    </row>
    <row r="430" spans="1:65" s="2" customFormat="1" ht="33" customHeight="1">
      <c r="A430" s="39"/>
      <c r="B430" s="40"/>
      <c r="C430" s="227" t="s">
        <v>579</v>
      </c>
      <c r="D430" s="227" t="s">
        <v>159</v>
      </c>
      <c r="E430" s="228" t="s">
        <v>705</v>
      </c>
      <c r="F430" s="229" t="s">
        <v>706</v>
      </c>
      <c r="G430" s="230" t="s">
        <v>237</v>
      </c>
      <c r="H430" s="231">
        <v>30611.475</v>
      </c>
      <c r="I430" s="232"/>
      <c r="J430" s="233">
        <f>ROUND(I430*H430,2)</f>
        <v>0</v>
      </c>
      <c r="K430" s="229" t="s">
        <v>218</v>
      </c>
      <c r="L430" s="45"/>
      <c r="M430" s="234" t="s">
        <v>1</v>
      </c>
      <c r="N430" s="235" t="s">
        <v>41</v>
      </c>
      <c r="O430" s="92"/>
      <c r="P430" s="236">
        <f>O430*H430</f>
        <v>0</v>
      </c>
      <c r="Q430" s="236">
        <v>0</v>
      </c>
      <c r="R430" s="236">
        <f>Q430*H430</f>
        <v>0</v>
      </c>
      <c r="S430" s="236">
        <v>0</v>
      </c>
      <c r="T430" s="237">
        <f>S430*H430</f>
        <v>0</v>
      </c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R430" s="238" t="s">
        <v>173</v>
      </c>
      <c r="AT430" s="238" t="s">
        <v>159</v>
      </c>
      <c r="AU430" s="238" t="s">
        <v>169</v>
      </c>
      <c r="AY430" s="18" t="s">
        <v>156</v>
      </c>
      <c r="BE430" s="239">
        <f>IF(N430="základní",J430,0)</f>
        <v>0</v>
      </c>
      <c r="BF430" s="239">
        <f>IF(N430="snížená",J430,0)</f>
        <v>0</v>
      </c>
      <c r="BG430" s="239">
        <f>IF(N430="zákl. přenesená",J430,0)</f>
        <v>0</v>
      </c>
      <c r="BH430" s="239">
        <f>IF(N430="sníž. přenesená",J430,0)</f>
        <v>0</v>
      </c>
      <c r="BI430" s="239">
        <f>IF(N430="nulová",J430,0)</f>
        <v>0</v>
      </c>
      <c r="BJ430" s="18" t="s">
        <v>83</v>
      </c>
      <c r="BK430" s="239">
        <f>ROUND(I430*H430,2)</f>
        <v>0</v>
      </c>
      <c r="BL430" s="18" t="s">
        <v>173</v>
      </c>
      <c r="BM430" s="238" t="s">
        <v>1705</v>
      </c>
    </row>
    <row r="431" spans="1:51" s="14" customFormat="1" ht="12">
      <c r="A431" s="14"/>
      <c r="B431" s="266"/>
      <c r="C431" s="267"/>
      <c r="D431" s="257" t="s">
        <v>225</v>
      </c>
      <c r="E431" s="268" t="s">
        <v>1</v>
      </c>
      <c r="F431" s="269" t="s">
        <v>1706</v>
      </c>
      <c r="G431" s="267"/>
      <c r="H431" s="270">
        <v>30611.475</v>
      </c>
      <c r="I431" s="271"/>
      <c r="J431" s="267"/>
      <c r="K431" s="267"/>
      <c r="L431" s="272"/>
      <c r="M431" s="273"/>
      <c r="N431" s="274"/>
      <c r="O431" s="274"/>
      <c r="P431" s="274"/>
      <c r="Q431" s="274"/>
      <c r="R431" s="274"/>
      <c r="S431" s="274"/>
      <c r="T431" s="275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76" t="s">
        <v>225</v>
      </c>
      <c r="AU431" s="276" t="s">
        <v>169</v>
      </c>
      <c r="AV431" s="14" t="s">
        <v>85</v>
      </c>
      <c r="AW431" s="14" t="s">
        <v>32</v>
      </c>
      <c r="AX431" s="14" t="s">
        <v>76</v>
      </c>
      <c r="AY431" s="276" t="s">
        <v>156</v>
      </c>
    </row>
    <row r="432" spans="1:51" s="15" customFormat="1" ht="12">
      <c r="A432" s="15"/>
      <c r="B432" s="277"/>
      <c r="C432" s="278"/>
      <c r="D432" s="257" t="s">
        <v>225</v>
      </c>
      <c r="E432" s="279" t="s">
        <v>1</v>
      </c>
      <c r="F432" s="280" t="s">
        <v>228</v>
      </c>
      <c r="G432" s="278"/>
      <c r="H432" s="281">
        <v>30611.475</v>
      </c>
      <c r="I432" s="282"/>
      <c r="J432" s="278"/>
      <c r="K432" s="278"/>
      <c r="L432" s="283"/>
      <c r="M432" s="284"/>
      <c r="N432" s="285"/>
      <c r="O432" s="285"/>
      <c r="P432" s="285"/>
      <c r="Q432" s="285"/>
      <c r="R432" s="285"/>
      <c r="S432" s="285"/>
      <c r="T432" s="286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T432" s="287" t="s">
        <v>225</v>
      </c>
      <c r="AU432" s="287" t="s">
        <v>169</v>
      </c>
      <c r="AV432" s="15" t="s">
        <v>173</v>
      </c>
      <c r="AW432" s="15" t="s">
        <v>32</v>
      </c>
      <c r="AX432" s="15" t="s">
        <v>83</v>
      </c>
      <c r="AY432" s="287" t="s">
        <v>156</v>
      </c>
    </row>
    <row r="433" spans="1:65" s="2" customFormat="1" ht="33" customHeight="1">
      <c r="A433" s="39"/>
      <c r="B433" s="40"/>
      <c r="C433" s="227" t="s">
        <v>585</v>
      </c>
      <c r="D433" s="227" t="s">
        <v>159</v>
      </c>
      <c r="E433" s="228" t="s">
        <v>1707</v>
      </c>
      <c r="F433" s="229" t="s">
        <v>1708</v>
      </c>
      <c r="G433" s="230" t="s">
        <v>237</v>
      </c>
      <c r="H433" s="231">
        <v>680.225</v>
      </c>
      <c r="I433" s="232"/>
      <c r="J433" s="233">
        <f>ROUND(I433*H433,2)</f>
        <v>0</v>
      </c>
      <c r="K433" s="229" t="s">
        <v>218</v>
      </c>
      <c r="L433" s="45"/>
      <c r="M433" s="234" t="s">
        <v>1</v>
      </c>
      <c r="N433" s="235" t="s">
        <v>41</v>
      </c>
      <c r="O433" s="92"/>
      <c r="P433" s="236">
        <f>O433*H433</f>
        <v>0</v>
      </c>
      <c r="Q433" s="236">
        <v>0</v>
      </c>
      <c r="R433" s="236">
        <f>Q433*H433</f>
        <v>0</v>
      </c>
      <c r="S433" s="236">
        <v>0</v>
      </c>
      <c r="T433" s="237">
        <f>S433*H433</f>
        <v>0</v>
      </c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R433" s="238" t="s">
        <v>173</v>
      </c>
      <c r="AT433" s="238" t="s">
        <v>159</v>
      </c>
      <c r="AU433" s="238" t="s">
        <v>169</v>
      </c>
      <c r="AY433" s="18" t="s">
        <v>156</v>
      </c>
      <c r="BE433" s="239">
        <f>IF(N433="základní",J433,0)</f>
        <v>0</v>
      </c>
      <c r="BF433" s="239">
        <f>IF(N433="snížená",J433,0)</f>
        <v>0</v>
      </c>
      <c r="BG433" s="239">
        <f>IF(N433="zákl. přenesená",J433,0)</f>
        <v>0</v>
      </c>
      <c r="BH433" s="239">
        <f>IF(N433="sníž. přenesená",J433,0)</f>
        <v>0</v>
      </c>
      <c r="BI433" s="239">
        <f>IF(N433="nulová",J433,0)</f>
        <v>0</v>
      </c>
      <c r="BJ433" s="18" t="s">
        <v>83</v>
      </c>
      <c r="BK433" s="239">
        <f>ROUND(I433*H433,2)</f>
        <v>0</v>
      </c>
      <c r="BL433" s="18" t="s">
        <v>173</v>
      </c>
      <c r="BM433" s="238" t="s">
        <v>1709</v>
      </c>
    </row>
    <row r="434" spans="1:65" s="2" customFormat="1" ht="24.15" customHeight="1">
      <c r="A434" s="39"/>
      <c r="B434" s="40"/>
      <c r="C434" s="227" t="s">
        <v>600</v>
      </c>
      <c r="D434" s="227" t="s">
        <v>159</v>
      </c>
      <c r="E434" s="228" t="s">
        <v>714</v>
      </c>
      <c r="F434" s="229" t="s">
        <v>715</v>
      </c>
      <c r="G434" s="230" t="s">
        <v>342</v>
      </c>
      <c r="H434" s="231">
        <v>405</v>
      </c>
      <c r="I434" s="232"/>
      <c r="J434" s="233">
        <f>ROUND(I434*H434,2)</f>
        <v>0</v>
      </c>
      <c r="K434" s="229" t="s">
        <v>218</v>
      </c>
      <c r="L434" s="45"/>
      <c r="M434" s="234" t="s">
        <v>1</v>
      </c>
      <c r="N434" s="235" t="s">
        <v>41</v>
      </c>
      <c r="O434" s="92"/>
      <c r="P434" s="236">
        <f>O434*H434</f>
        <v>0</v>
      </c>
      <c r="Q434" s="236">
        <v>0</v>
      </c>
      <c r="R434" s="236">
        <f>Q434*H434</f>
        <v>0</v>
      </c>
      <c r="S434" s="236">
        <v>0</v>
      </c>
      <c r="T434" s="237">
        <f>S434*H434</f>
        <v>0</v>
      </c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R434" s="238" t="s">
        <v>173</v>
      </c>
      <c r="AT434" s="238" t="s">
        <v>159</v>
      </c>
      <c r="AU434" s="238" t="s">
        <v>169</v>
      </c>
      <c r="AY434" s="18" t="s">
        <v>156</v>
      </c>
      <c r="BE434" s="239">
        <f>IF(N434="základní",J434,0)</f>
        <v>0</v>
      </c>
      <c r="BF434" s="239">
        <f>IF(N434="snížená",J434,0)</f>
        <v>0</v>
      </c>
      <c r="BG434" s="239">
        <f>IF(N434="zákl. přenesená",J434,0)</f>
        <v>0</v>
      </c>
      <c r="BH434" s="239">
        <f>IF(N434="sníž. přenesená",J434,0)</f>
        <v>0</v>
      </c>
      <c r="BI434" s="239">
        <f>IF(N434="nulová",J434,0)</f>
        <v>0</v>
      </c>
      <c r="BJ434" s="18" t="s">
        <v>83</v>
      </c>
      <c r="BK434" s="239">
        <f>ROUND(I434*H434,2)</f>
        <v>0</v>
      </c>
      <c r="BL434" s="18" t="s">
        <v>173</v>
      </c>
      <c r="BM434" s="238" t="s">
        <v>1710</v>
      </c>
    </row>
    <row r="435" spans="1:51" s="14" customFormat="1" ht="12">
      <c r="A435" s="14"/>
      <c r="B435" s="266"/>
      <c r="C435" s="267"/>
      <c r="D435" s="257" t="s">
        <v>225</v>
      </c>
      <c r="E435" s="268" t="s">
        <v>1</v>
      </c>
      <c r="F435" s="269" t="s">
        <v>1711</v>
      </c>
      <c r="G435" s="267"/>
      <c r="H435" s="270">
        <v>405</v>
      </c>
      <c r="I435" s="271"/>
      <c r="J435" s="267"/>
      <c r="K435" s="267"/>
      <c r="L435" s="272"/>
      <c r="M435" s="273"/>
      <c r="N435" s="274"/>
      <c r="O435" s="274"/>
      <c r="P435" s="274"/>
      <c r="Q435" s="274"/>
      <c r="R435" s="274"/>
      <c r="S435" s="274"/>
      <c r="T435" s="275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76" t="s">
        <v>225</v>
      </c>
      <c r="AU435" s="276" t="s">
        <v>169</v>
      </c>
      <c r="AV435" s="14" t="s">
        <v>85</v>
      </c>
      <c r="AW435" s="14" t="s">
        <v>32</v>
      </c>
      <c r="AX435" s="14" t="s">
        <v>76</v>
      </c>
      <c r="AY435" s="276" t="s">
        <v>156</v>
      </c>
    </row>
    <row r="436" spans="1:51" s="15" customFormat="1" ht="12">
      <c r="A436" s="15"/>
      <c r="B436" s="277"/>
      <c r="C436" s="278"/>
      <c r="D436" s="257" t="s">
        <v>225</v>
      </c>
      <c r="E436" s="279" t="s">
        <v>1</v>
      </c>
      <c r="F436" s="280" t="s">
        <v>228</v>
      </c>
      <c r="G436" s="278"/>
      <c r="H436" s="281">
        <v>405</v>
      </c>
      <c r="I436" s="282"/>
      <c r="J436" s="278"/>
      <c r="K436" s="278"/>
      <c r="L436" s="283"/>
      <c r="M436" s="284"/>
      <c r="N436" s="285"/>
      <c r="O436" s="285"/>
      <c r="P436" s="285"/>
      <c r="Q436" s="285"/>
      <c r="R436" s="285"/>
      <c r="S436" s="285"/>
      <c r="T436" s="286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T436" s="287" t="s">
        <v>225</v>
      </c>
      <c r="AU436" s="287" t="s">
        <v>169</v>
      </c>
      <c r="AV436" s="15" t="s">
        <v>173</v>
      </c>
      <c r="AW436" s="15" t="s">
        <v>32</v>
      </c>
      <c r="AX436" s="15" t="s">
        <v>83</v>
      </c>
      <c r="AY436" s="287" t="s">
        <v>156</v>
      </c>
    </row>
    <row r="437" spans="1:65" s="2" customFormat="1" ht="16.5" customHeight="1">
      <c r="A437" s="39"/>
      <c r="B437" s="40"/>
      <c r="C437" s="227" t="s">
        <v>662</v>
      </c>
      <c r="D437" s="227" t="s">
        <v>159</v>
      </c>
      <c r="E437" s="228" t="s">
        <v>1712</v>
      </c>
      <c r="F437" s="229" t="s">
        <v>1713</v>
      </c>
      <c r="G437" s="230" t="s">
        <v>342</v>
      </c>
      <c r="H437" s="231">
        <v>9</v>
      </c>
      <c r="I437" s="232"/>
      <c r="J437" s="233">
        <f>ROUND(I437*H437,2)</f>
        <v>0</v>
      </c>
      <c r="K437" s="229" t="s">
        <v>218</v>
      </c>
      <c r="L437" s="45"/>
      <c r="M437" s="234" t="s">
        <v>1</v>
      </c>
      <c r="N437" s="235" t="s">
        <v>41</v>
      </c>
      <c r="O437" s="92"/>
      <c r="P437" s="236">
        <f>O437*H437</f>
        <v>0</v>
      </c>
      <c r="Q437" s="236">
        <v>0</v>
      </c>
      <c r="R437" s="236">
        <f>Q437*H437</f>
        <v>0</v>
      </c>
      <c r="S437" s="236">
        <v>0</v>
      </c>
      <c r="T437" s="237">
        <f>S437*H437</f>
        <v>0</v>
      </c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R437" s="238" t="s">
        <v>173</v>
      </c>
      <c r="AT437" s="238" t="s">
        <v>159</v>
      </c>
      <c r="AU437" s="238" t="s">
        <v>169</v>
      </c>
      <c r="AY437" s="18" t="s">
        <v>156</v>
      </c>
      <c r="BE437" s="239">
        <f>IF(N437="základní",J437,0)</f>
        <v>0</v>
      </c>
      <c r="BF437" s="239">
        <f>IF(N437="snížená",J437,0)</f>
        <v>0</v>
      </c>
      <c r="BG437" s="239">
        <f>IF(N437="zákl. přenesená",J437,0)</f>
        <v>0</v>
      </c>
      <c r="BH437" s="239">
        <f>IF(N437="sníž. přenesená",J437,0)</f>
        <v>0</v>
      </c>
      <c r="BI437" s="239">
        <f>IF(N437="nulová",J437,0)</f>
        <v>0</v>
      </c>
      <c r="BJ437" s="18" t="s">
        <v>83</v>
      </c>
      <c r="BK437" s="239">
        <f>ROUND(I437*H437,2)</f>
        <v>0</v>
      </c>
      <c r="BL437" s="18" t="s">
        <v>173</v>
      </c>
      <c r="BM437" s="238" t="s">
        <v>1714</v>
      </c>
    </row>
    <row r="438" spans="1:65" s="2" customFormat="1" ht="21.75" customHeight="1">
      <c r="A438" s="39"/>
      <c r="B438" s="40"/>
      <c r="C438" s="227" t="s">
        <v>666</v>
      </c>
      <c r="D438" s="227" t="s">
        <v>159</v>
      </c>
      <c r="E438" s="228" t="s">
        <v>721</v>
      </c>
      <c r="F438" s="229" t="s">
        <v>722</v>
      </c>
      <c r="G438" s="230" t="s">
        <v>237</v>
      </c>
      <c r="H438" s="231">
        <v>30611.475</v>
      </c>
      <c r="I438" s="232"/>
      <c r="J438" s="233">
        <f>ROUND(I438*H438,2)</f>
        <v>0</v>
      </c>
      <c r="K438" s="229" t="s">
        <v>218</v>
      </c>
      <c r="L438" s="45"/>
      <c r="M438" s="234" t="s">
        <v>1</v>
      </c>
      <c r="N438" s="235" t="s">
        <v>41</v>
      </c>
      <c r="O438" s="92"/>
      <c r="P438" s="236">
        <f>O438*H438</f>
        <v>0</v>
      </c>
      <c r="Q438" s="236">
        <v>0</v>
      </c>
      <c r="R438" s="236">
        <f>Q438*H438</f>
        <v>0</v>
      </c>
      <c r="S438" s="236">
        <v>0</v>
      </c>
      <c r="T438" s="237">
        <f>S438*H438</f>
        <v>0</v>
      </c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R438" s="238" t="s">
        <v>173</v>
      </c>
      <c r="AT438" s="238" t="s">
        <v>159</v>
      </c>
      <c r="AU438" s="238" t="s">
        <v>169</v>
      </c>
      <c r="AY438" s="18" t="s">
        <v>156</v>
      </c>
      <c r="BE438" s="239">
        <f>IF(N438="základní",J438,0)</f>
        <v>0</v>
      </c>
      <c r="BF438" s="239">
        <f>IF(N438="snížená",J438,0)</f>
        <v>0</v>
      </c>
      <c r="BG438" s="239">
        <f>IF(N438="zákl. přenesená",J438,0)</f>
        <v>0</v>
      </c>
      <c r="BH438" s="239">
        <f>IF(N438="sníž. přenesená",J438,0)</f>
        <v>0</v>
      </c>
      <c r="BI438" s="239">
        <f>IF(N438="nulová",J438,0)</f>
        <v>0</v>
      </c>
      <c r="BJ438" s="18" t="s">
        <v>83</v>
      </c>
      <c r="BK438" s="239">
        <f>ROUND(I438*H438,2)</f>
        <v>0</v>
      </c>
      <c r="BL438" s="18" t="s">
        <v>173</v>
      </c>
      <c r="BM438" s="238" t="s">
        <v>1715</v>
      </c>
    </row>
    <row r="439" spans="1:65" s="2" customFormat="1" ht="21.75" customHeight="1">
      <c r="A439" s="39"/>
      <c r="B439" s="40"/>
      <c r="C439" s="227" t="s">
        <v>670</v>
      </c>
      <c r="D439" s="227" t="s">
        <v>159</v>
      </c>
      <c r="E439" s="228" t="s">
        <v>1716</v>
      </c>
      <c r="F439" s="229" t="s">
        <v>1717</v>
      </c>
      <c r="G439" s="230" t="s">
        <v>237</v>
      </c>
      <c r="H439" s="231">
        <v>680.225</v>
      </c>
      <c r="I439" s="232"/>
      <c r="J439" s="233">
        <f>ROUND(I439*H439,2)</f>
        <v>0</v>
      </c>
      <c r="K439" s="229" t="s">
        <v>218</v>
      </c>
      <c r="L439" s="45"/>
      <c r="M439" s="234" t="s">
        <v>1</v>
      </c>
      <c r="N439" s="235" t="s">
        <v>41</v>
      </c>
      <c r="O439" s="92"/>
      <c r="P439" s="236">
        <f>O439*H439</f>
        <v>0</v>
      </c>
      <c r="Q439" s="236">
        <v>0</v>
      </c>
      <c r="R439" s="236">
        <f>Q439*H439</f>
        <v>0</v>
      </c>
      <c r="S439" s="236">
        <v>0</v>
      </c>
      <c r="T439" s="237">
        <f>S439*H439</f>
        <v>0</v>
      </c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R439" s="238" t="s">
        <v>173</v>
      </c>
      <c r="AT439" s="238" t="s">
        <v>159</v>
      </c>
      <c r="AU439" s="238" t="s">
        <v>169</v>
      </c>
      <c r="AY439" s="18" t="s">
        <v>156</v>
      </c>
      <c r="BE439" s="239">
        <f>IF(N439="základní",J439,0)</f>
        <v>0</v>
      </c>
      <c r="BF439" s="239">
        <f>IF(N439="snížená",J439,0)</f>
        <v>0</v>
      </c>
      <c r="BG439" s="239">
        <f>IF(N439="zákl. přenesená",J439,0)</f>
        <v>0</v>
      </c>
      <c r="BH439" s="239">
        <f>IF(N439="sníž. přenesená",J439,0)</f>
        <v>0</v>
      </c>
      <c r="BI439" s="239">
        <f>IF(N439="nulová",J439,0)</f>
        <v>0</v>
      </c>
      <c r="BJ439" s="18" t="s">
        <v>83</v>
      </c>
      <c r="BK439" s="239">
        <f>ROUND(I439*H439,2)</f>
        <v>0</v>
      </c>
      <c r="BL439" s="18" t="s">
        <v>173</v>
      </c>
      <c r="BM439" s="238" t="s">
        <v>1718</v>
      </c>
    </row>
    <row r="440" spans="1:63" s="12" customFormat="1" ht="20.85" customHeight="1">
      <c r="A440" s="12"/>
      <c r="B440" s="211"/>
      <c r="C440" s="212"/>
      <c r="D440" s="213" t="s">
        <v>75</v>
      </c>
      <c r="E440" s="225" t="s">
        <v>959</v>
      </c>
      <c r="F440" s="225" t="s">
        <v>960</v>
      </c>
      <c r="G440" s="212"/>
      <c r="H440" s="212"/>
      <c r="I440" s="215"/>
      <c r="J440" s="226">
        <f>BK440</f>
        <v>0</v>
      </c>
      <c r="K440" s="212"/>
      <c r="L440" s="217"/>
      <c r="M440" s="218"/>
      <c r="N440" s="219"/>
      <c r="O440" s="219"/>
      <c r="P440" s="220">
        <f>SUM(P441:P445)</f>
        <v>0</v>
      </c>
      <c r="Q440" s="219"/>
      <c r="R440" s="220">
        <f>SUM(R441:R445)</f>
        <v>0.00025</v>
      </c>
      <c r="S440" s="219"/>
      <c r="T440" s="221">
        <f>SUM(T441:T445)</f>
        <v>0</v>
      </c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R440" s="222" t="s">
        <v>83</v>
      </c>
      <c r="AT440" s="223" t="s">
        <v>75</v>
      </c>
      <c r="AU440" s="223" t="s">
        <v>85</v>
      </c>
      <c r="AY440" s="222" t="s">
        <v>156</v>
      </c>
      <c r="BK440" s="224">
        <f>SUM(BK441:BK445)</f>
        <v>0</v>
      </c>
    </row>
    <row r="441" spans="1:65" s="2" customFormat="1" ht="16.5" customHeight="1">
      <c r="A441" s="39"/>
      <c r="B441" s="40"/>
      <c r="C441" s="227" t="s">
        <v>677</v>
      </c>
      <c r="D441" s="227" t="s">
        <v>159</v>
      </c>
      <c r="E441" s="228" t="s">
        <v>1719</v>
      </c>
      <c r="F441" s="229" t="s">
        <v>1720</v>
      </c>
      <c r="G441" s="230" t="s">
        <v>217</v>
      </c>
      <c r="H441" s="231">
        <v>1</v>
      </c>
      <c r="I441" s="232"/>
      <c r="J441" s="233">
        <f>ROUND(I441*H441,2)</f>
        <v>0</v>
      </c>
      <c r="K441" s="229" t="s">
        <v>218</v>
      </c>
      <c r="L441" s="45"/>
      <c r="M441" s="234" t="s">
        <v>1</v>
      </c>
      <c r="N441" s="235" t="s">
        <v>41</v>
      </c>
      <c r="O441" s="92"/>
      <c r="P441" s="236">
        <f>O441*H441</f>
        <v>0</v>
      </c>
      <c r="Q441" s="236">
        <v>0.00025</v>
      </c>
      <c r="R441" s="236">
        <f>Q441*H441</f>
        <v>0.00025</v>
      </c>
      <c r="S441" s="236">
        <v>0</v>
      </c>
      <c r="T441" s="237">
        <f>S441*H441</f>
        <v>0</v>
      </c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R441" s="238" t="s">
        <v>173</v>
      </c>
      <c r="AT441" s="238" t="s">
        <v>159</v>
      </c>
      <c r="AU441" s="238" t="s">
        <v>169</v>
      </c>
      <c r="AY441" s="18" t="s">
        <v>156</v>
      </c>
      <c r="BE441" s="239">
        <f>IF(N441="základní",J441,0)</f>
        <v>0</v>
      </c>
      <c r="BF441" s="239">
        <f>IF(N441="snížená",J441,0)</f>
        <v>0</v>
      </c>
      <c r="BG441" s="239">
        <f>IF(N441="zákl. přenesená",J441,0)</f>
        <v>0</v>
      </c>
      <c r="BH441" s="239">
        <f>IF(N441="sníž. přenesená",J441,0)</f>
        <v>0</v>
      </c>
      <c r="BI441" s="239">
        <f>IF(N441="nulová",J441,0)</f>
        <v>0</v>
      </c>
      <c r="BJ441" s="18" t="s">
        <v>83</v>
      </c>
      <c r="BK441" s="239">
        <f>ROUND(I441*H441,2)</f>
        <v>0</v>
      </c>
      <c r="BL441" s="18" t="s">
        <v>173</v>
      </c>
      <c r="BM441" s="238" t="s">
        <v>1721</v>
      </c>
    </row>
    <row r="442" spans="1:51" s="13" customFormat="1" ht="12">
      <c r="A442" s="13"/>
      <c r="B442" s="255"/>
      <c r="C442" s="256"/>
      <c r="D442" s="257" t="s">
        <v>225</v>
      </c>
      <c r="E442" s="258" t="s">
        <v>1</v>
      </c>
      <c r="F442" s="259" t="s">
        <v>1722</v>
      </c>
      <c r="G442" s="256"/>
      <c r="H442" s="258" t="s">
        <v>1</v>
      </c>
      <c r="I442" s="260"/>
      <c r="J442" s="256"/>
      <c r="K442" s="256"/>
      <c r="L442" s="261"/>
      <c r="M442" s="262"/>
      <c r="N442" s="263"/>
      <c r="O442" s="263"/>
      <c r="P442" s="263"/>
      <c r="Q442" s="263"/>
      <c r="R442" s="263"/>
      <c r="S442" s="263"/>
      <c r="T442" s="264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65" t="s">
        <v>225</v>
      </c>
      <c r="AU442" s="265" t="s">
        <v>169</v>
      </c>
      <c r="AV442" s="13" t="s">
        <v>83</v>
      </c>
      <c r="AW442" s="13" t="s">
        <v>32</v>
      </c>
      <c r="AX442" s="13" t="s">
        <v>76</v>
      </c>
      <c r="AY442" s="265" t="s">
        <v>156</v>
      </c>
    </row>
    <row r="443" spans="1:51" s="14" customFormat="1" ht="12">
      <c r="A443" s="14"/>
      <c r="B443" s="266"/>
      <c r="C443" s="267"/>
      <c r="D443" s="257" t="s">
        <v>225</v>
      </c>
      <c r="E443" s="268" t="s">
        <v>1</v>
      </c>
      <c r="F443" s="269" t="s">
        <v>83</v>
      </c>
      <c r="G443" s="267"/>
      <c r="H443" s="270">
        <v>1</v>
      </c>
      <c r="I443" s="271"/>
      <c r="J443" s="267"/>
      <c r="K443" s="267"/>
      <c r="L443" s="272"/>
      <c r="M443" s="273"/>
      <c r="N443" s="274"/>
      <c r="O443" s="274"/>
      <c r="P443" s="274"/>
      <c r="Q443" s="274"/>
      <c r="R443" s="274"/>
      <c r="S443" s="274"/>
      <c r="T443" s="275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76" t="s">
        <v>225</v>
      </c>
      <c r="AU443" s="276" t="s">
        <v>169</v>
      </c>
      <c r="AV443" s="14" t="s">
        <v>85</v>
      </c>
      <c r="AW443" s="14" t="s">
        <v>32</v>
      </c>
      <c r="AX443" s="14" t="s">
        <v>76</v>
      </c>
      <c r="AY443" s="276" t="s">
        <v>156</v>
      </c>
    </row>
    <row r="444" spans="1:51" s="15" customFormat="1" ht="12">
      <c r="A444" s="15"/>
      <c r="B444" s="277"/>
      <c r="C444" s="278"/>
      <c r="D444" s="257" t="s">
        <v>225</v>
      </c>
      <c r="E444" s="279" t="s">
        <v>1</v>
      </c>
      <c r="F444" s="280" t="s">
        <v>228</v>
      </c>
      <c r="G444" s="278"/>
      <c r="H444" s="281">
        <v>1</v>
      </c>
      <c r="I444" s="282"/>
      <c r="J444" s="278"/>
      <c r="K444" s="278"/>
      <c r="L444" s="283"/>
      <c r="M444" s="284"/>
      <c r="N444" s="285"/>
      <c r="O444" s="285"/>
      <c r="P444" s="285"/>
      <c r="Q444" s="285"/>
      <c r="R444" s="285"/>
      <c r="S444" s="285"/>
      <c r="T444" s="286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T444" s="287" t="s">
        <v>225</v>
      </c>
      <c r="AU444" s="287" t="s">
        <v>169</v>
      </c>
      <c r="AV444" s="15" t="s">
        <v>173</v>
      </c>
      <c r="AW444" s="15" t="s">
        <v>32</v>
      </c>
      <c r="AX444" s="15" t="s">
        <v>83</v>
      </c>
      <c r="AY444" s="287" t="s">
        <v>156</v>
      </c>
    </row>
    <row r="445" spans="1:65" s="2" customFormat="1" ht="24.15" customHeight="1">
      <c r="A445" s="39"/>
      <c r="B445" s="40"/>
      <c r="C445" s="227" t="s">
        <v>1093</v>
      </c>
      <c r="D445" s="227" t="s">
        <v>159</v>
      </c>
      <c r="E445" s="228" t="s">
        <v>1723</v>
      </c>
      <c r="F445" s="229" t="s">
        <v>1724</v>
      </c>
      <c r="G445" s="230" t="s">
        <v>265</v>
      </c>
      <c r="H445" s="231">
        <v>1</v>
      </c>
      <c r="I445" s="232"/>
      <c r="J445" s="233">
        <f>ROUND(I445*H445,2)</f>
        <v>0</v>
      </c>
      <c r="K445" s="229" t="s">
        <v>1</v>
      </c>
      <c r="L445" s="45"/>
      <c r="M445" s="234" t="s">
        <v>1</v>
      </c>
      <c r="N445" s="235" t="s">
        <v>41</v>
      </c>
      <c r="O445" s="92"/>
      <c r="P445" s="236">
        <f>O445*H445</f>
        <v>0</v>
      </c>
      <c r="Q445" s="236">
        <v>0</v>
      </c>
      <c r="R445" s="236">
        <f>Q445*H445</f>
        <v>0</v>
      </c>
      <c r="S445" s="236">
        <v>0</v>
      </c>
      <c r="T445" s="237">
        <f>S445*H445</f>
        <v>0</v>
      </c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R445" s="238" t="s">
        <v>173</v>
      </c>
      <c r="AT445" s="238" t="s">
        <v>159</v>
      </c>
      <c r="AU445" s="238" t="s">
        <v>169</v>
      </c>
      <c r="AY445" s="18" t="s">
        <v>156</v>
      </c>
      <c r="BE445" s="239">
        <f>IF(N445="základní",J445,0)</f>
        <v>0</v>
      </c>
      <c r="BF445" s="239">
        <f>IF(N445="snížená",J445,0)</f>
        <v>0</v>
      </c>
      <c r="BG445" s="239">
        <f>IF(N445="zákl. přenesená",J445,0)</f>
        <v>0</v>
      </c>
      <c r="BH445" s="239">
        <f>IF(N445="sníž. přenesená",J445,0)</f>
        <v>0</v>
      </c>
      <c r="BI445" s="239">
        <f>IF(N445="nulová",J445,0)</f>
        <v>0</v>
      </c>
      <c r="BJ445" s="18" t="s">
        <v>83</v>
      </c>
      <c r="BK445" s="239">
        <f>ROUND(I445*H445,2)</f>
        <v>0</v>
      </c>
      <c r="BL445" s="18" t="s">
        <v>173</v>
      </c>
      <c r="BM445" s="238" t="s">
        <v>1725</v>
      </c>
    </row>
    <row r="446" spans="1:63" s="12" customFormat="1" ht="20.85" customHeight="1">
      <c r="A446" s="12"/>
      <c r="B446" s="211"/>
      <c r="C446" s="212"/>
      <c r="D446" s="213" t="s">
        <v>75</v>
      </c>
      <c r="E446" s="225" t="s">
        <v>1299</v>
      </c>
      <c r="F446" s="225" t="s">
        <v>1726</v>
      </c>
      <c r="G446" s="212"/>
      <c r="H446" s="212"/>
      <c r="I446" s="215"/>
      <c r="J446" s="226">
        <f>BK446</f>
        <v>0</v>
      </c>
      <c r="K446" s="212"/>
      <c r="L446" s="217"/>
      <c r="M446" s="218"/>
      <c r="N446" s="219"/>
      <c r="O446" s="219"/>
      <c r="P446" s="220">
        <f>SUM(P447:P500)</f>
        <v>0</v>
      </c>
      <c r="Q446" s="219"/>
      <c r="R446" s="220">
        <f>SUM(R447:R500)</f>
        <v>2.3648939999999996</v>
      </c>
      <c r="S446" s="219"/>
      <c r="T446" s="221">
        <f>SUM(T447:T500)</f>
        <v>0</v>
      </c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R446" s="222" t="s">
        <v>83</v>
      </c>
      <c r="AT446" s="223" t="s">
        <v>75</v>
      </c>
      <c r="AU446" s="223" t="s">
        <v>85</v>
      </c>
      <c r="AY446" s="222" t="s">
        <v>156</v>
      </c>
      <c r="BK446" s="224">
        <f>SUM(BK447:BK500)</f>
        <v>0</v>
      </c>
    </row>
    <row r="447" spans="1:65" s="2" customFormat="1" ht="24.15" customHeight="1">
      <c r="A447" s="39"/>
      <c r="B447" s="40"/>
      <c r="C447" s="227" t="s">
        <v>1097</v>
      </c>
      <c r="D447" s="227" t="s">
        <v>159</v>
      </c>
      <c r="E447" s="228" t="s">
        <v>1727</v>
      </c>
      <c r="F447" s="229" t="s">
        <v>1728</v>
      </c>
      <c r="G447" s="230" t="s">
        <v>237</v>
      </c>
      <c r="H447" s="231">
        <v>8</v>
      </c>
      <c r="I447" s="232"/>
      <c r="J447" s="233">
        <f>ROUND(I447*H447,2)</f>
        <v>0</v>
      </c>
      <c r="K447" s="229" t="s">
        <v>218</v>
      </c>
      <c r="L447" s="45"/>
      <c r="M447" s="234" t="s">
        <v>1</v>
      </c>
      <c r="N447" s="235" t="s">
        <v>41</v>
      </c>
      <c r="O447" s="92"/>
      <c r="P447" s="236">
        <f>O447*H447</f>
        <v>0</v>
      </c>
      <c r="Q447" s="236">
        <v>0.02324</v>
      </c>
      <c r="R447" s="236">
        <f>Q447*H447</f>
        <v>0.18592</v>
      </c>
      <c r="S447" s="236">
        <v>0</v>
      </c>
      <c r="T447" s="237">
        <f>S447*H447</f>
        <v>0</v>
      </c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R447" s="238" t="s">
        <v>173</v>
      </c>
      <c r="AT447" s="238" t="s">
        <v>159</v>
      </c>
      <c r="AU447" s="238" t="s">
        <v>169</v>
      </c>
      <c r="AY447" s="18" t="s">
        <v>156</v>
      </c>
      <c r="BE447" s="239">
        <f>IF(N447="základní",J447,0)</f>
        <v>0</v>
      </c>
      <c r="BF447" s="239">
        <f>IF(N447="snížená",J447,0)</f>
        <v>0</v>
      </c>
      <c r="BG447" s="239">
        <f>IF(N447="zákl. přenesená",J447,0)</f>
        <v>0</v>
      </c>
      <c r="BH447" s="239">
        <f>IF(N447="sníž. přenesená",J447,0)</f>
        <v>0</v>
      </c>
      <c r="BI447" s="239">
        <f>IF(N447="nulová",J447,0)</f>
        <v>0</v>
      </c>
      <c r="BJ447" s="18" t="s">
        <v>83</v>
      </c>
      <c r="BK447" s="239">
        <f>ROUND(I447*H447,2)</f>
        <v>0</v>
      </c>
      <c r="BL447" s="18" t="s">
        <v>173</v>
      </c>
      <c r="BM447" s="238" t="s">
        <v>1729</v>
      </c>
    </row>
    <row r="448" spans="1:51" s="13" customFormat="1" ht="12">
      <c r="A448" s="13"/>
      <c r="B448" s="255"/>
      <c r="C448" s="256"/>
      <c r="D448" s="257" t="s">
        <v>225</v>
      </c>
      <c r="E448" s="258" t="s">
        <v>1</v>
      </c>
      <c r="F448" s="259" t="s">
        <v>744</v>
      </c>
      <c r="G448" s="256"/>
      <c r="H448" s="258" t="s">
        <v>1</v>
      </c>
      <c r="I448" s="260"/>
      <c r="J448" s="256"/>
      <c r="K448" s="256"/>
      <c r="L448" s="261"/>
      <c r="M448" s="262"/>
      <c r="N448" s="263"/>
      <c r="O448" s="263"/>
      <c r="P448" s="263"/>
      <c r="Q448" s="263"/>
      <c r="R448" s="263"/>
      <c r="S448" s="263"/>
      <c r="T448" s="264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65" t="s">
        <v>225</v>
      </c>
      <c r="AU448" s="265" t="s">
        <v>169</v>
      </c>
      <c r="AV448" s="13" t="s">
        <v>83</v>
      </c>
      <c r="AW448" s="13" t="s">
        <v>32</v>
      </c>
      <c r="AX448" s="13" t="s">
        <v>76</v>
      </c>
      <c r="AY448" s="265" t="s">
        <v>156</v>
      </c>
    </row>
    <row r="449" spans="1:51" s="14" customFormat="1" ht="12">
      <c r="A449" s="14"/>
      <c r="B449" s="266"/>
      <c r="C449" s="267"/>
      <c r="D449" s="257" t="s">
        <v>225</v>
      </c>
      <c r="E449" s="268" t="s">
        <v>1</v>
      </c>
      <c r="F449" s="269" t="s">
        <v>223</v>
      </c>
      <c r="G449" s="267"/>
      <c r="H449" s="270">
        <v>8</v>
      </c>
      <c r="I449" s="271"/>
      <c r="J449" s="267"/>
      <c r="K449" s="267"/>
      <c r="L449" s="272"/>
      <c r="M449" s="273"/>
      <c r="N449" s="274"/>
      <c r="O449" s="274"/>
      <c r="P449" s="274"/>
      <c r="Q449" s="274"/>
      <c r="R449" s="274"/>
      <c r="S449" s="274"/>
      <c r="T449" s="275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76" t="s">
        <v>225</v>
      </c>
      <c r="AU449" s="276" t="s">
        <v>169</v>
      </c>
      <c r="AV449" s="14" t="s">
        <v>85</v>
      </c>
      <c r="AW449" s="14" t="s">
        <v>32</v>
      </c>
      <c r="AX449" s="14" t="s">
        <v>76</v>
      </c>
      <c r="AY449" s="276" t="s">
        <v>156</v>
      </c>
    </row>
    <row r="450" spans="1:51" s="15" customFormat="1" ht="12">
      <c r="A450" s="15"/>
      <c r="B450" s="277"/>
      <c r="C450" s="278"/>
      <c r="D450" s="257" t="s">
        <v>225</v>
      </c>
      <c r="E450" s="279" t="s">
        <v>1</v>
      </c>
      <c r="F450" s="280" t="s">
        <v>228</v>
      </c>
      <c r="G450" s="278"/>
      <c r="H450" s="281">
        <v>8</v>
      </c>
      <c r="I450" s="282"/>
      <c r="J450" s="278"/>
      <c r="K450" s="278"/>
      <c r="L450" s="283"/>
      <c r="M450" s="284"/>
      <c r="N450" s="285"/>
      <c r="O450" s="285"/>
      <c r="P450" s="285"/>
      <c r="Q450" s="285"/>
      <c r="R450" s="285"/>
      <c r="S450" s="285"/>
      <c r="T450" s="286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T450" s="287" t="s">
        <v>225</v>
      </c>
      <c r="AU450" s="287" t="s">
        <v>169</v>
      </c>
      <c r="AV450" s="15" t="s">
        <v>173</v>
      </c>
      <c r="AW450" s="15" t="s">
        <v>32</v>
      </c>
      <c r="AX450" s="15" t="s">
        <v>83</v>
      </c>
      <c r="AY450" s="287" t="s">
        <v>156</v>
      </c>
    </row>
    <row r="451" spans="1:65" s="2" customFormat="1" ht="37.8" customHeight="1">
      <c r="A451" s="39"/>
      <c r="B451" s="40"/>
      <c r="C451" s="227" t="s">
        <v>1101</v>
      </c>
      <c r="D451" s="227" t="s">
        <v>159</v>
      </c>
      <c r="E451" s="228" t="s">
        <v>1730</v>
      </c>
      <c r="F451" s="229" t="s">
        <v>1731</v>
      </c>
      <c r="G451" s="230" t="s">
        <v>237</v>
      </c>
      <c r="H451" s="231">
        <v>12</v>
      </c>
      <c r="I451" s="232"/>
      <c r="J451" s="233">
        <f>ROUND(I451*H451,2)</f>
        <v>0</v>
      </c>
      <c r="K451" s="229" t="s">
        <v>1</v>
      </c>
      <c r="L451" s="45"/>
      <c r="M451" s="234" t="s">
        <v>1</v>
      </c>
      <c r="N451" s="235" t="s">
        <v>41</v>
      </c>
      <c r="O451" s="92"/>
      <c r="P451" s="236">
        <f>O451*H451</f>
        <v>0</v>
      </c>
      <c r="Q451" s="236">
        <v>0.03885</v>
      </c>
      <c r="R451" s="236">
        <f>Q451*H451</f>
        <v>0.46620000000000006</v>
      </c>
      <c r="S451" s="236">
        <v>0</v>
      </c>
      <c r="T451" s="237">
        <f>S451*H451</f>
        <v>0</v>
      </c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R451" s="238" t="s">
        <v>173</v>
      </c>
      <c r="AT451" s="238" t="s">
        <v>159</v>
      </c>
      <c r="AU451" s="238" t="s">
        <v>169</v>
      </c>
      <c r="AY451" s="18" t="s">
        <v>156</v>
      </c>
      <c r="BE451" s="239">
        <f>IF(N451="základní",J451,0)</f>
        <v>0</v>
      </c>
      <c r="BF451" s="239">
        <f>IF(N451="snížená",J451,0)</f>
        <v>0</v>
      </c>
      <c r="BG451" s="239">
        <f>IF(N451="zákl. přenesená",J451,0)</f>
        <v>0</v>
      </c>
      <c r="BH451" s="239">
        <f>IF(N451="sníž. přenesená",J451,0)</f>
        <v>0</v>
      </c>
      <c r="BI451" s="239">
        <f>IF(N451="nulová",J451,0)</f>
        <v>0</v>
      </c>
      <c r="BJ451" s="18" t="s">
        <v>83</v>
      </c>
      <c r="BK451" s="239">
        <f>ROUND(I451*H451,2)</f>
        <v>0</v>
      </c>
      <c r="BL451" s="18" t="s">
        <v>173</v>
      </c>
      <c r="BM451" s="238" t="s">
        <v>1732</v>
      </c>
    </row>
    <row r="452" spans="1:51" s="13" customFormat="1" ht="12">
      <c r="A452" s="13"/>
      <c r="B452" s="255"/>
      <c r="C452" s="256"/>
      <c r="D452" s="257" t="s">
        <v>225</v>
      </c>
      <c r="E452" s="258" t="s">
        <v>1</v>
      </c>
      <c r="F452" s="259" t="s">
        <v>745</v>
      </c>
      <c r="G452" s="256"/>
      <c r="H452" s="258" t="s">
        <v>1</v>
      </c>
      <c r="I452" s="260"/>
      <c r="J452" s="256"/>
      <c r="K452" s="256"/>
      <c r="L452" s="261"/>
      <c r="M452" s="262"/>
      <c r="N452" s="263"/>
      <c r="O452" s="263"/>
      <c r="P452" s="263"/>
      <c r="Q452" s="263"/>
      <c r="R452" s="263"/>
      <c r="S452" s="263"/>
      <c r="T452" s="264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65" t="s">
        <v>225</v>
      </c>
      <c r="AU452" s="265" t="s">
        <v>169</v>
      </c>
      <c r="AV452" s="13" t="s">
        <v>83</v>
      </c>
      <c r="AW452" s="13" t="s">
        <v>32</v>
      </c>
      <c r="AX452" s="13" t="s">
        <v>76</v>
      </c>
      <c r="AY452" s="265" t="s">
        <v>156</v>
      </c>
    </row>
    <row r="453" spans="1:51" s="14" customFormat="1" ht="12">
      <c r="A453" s="14"/>
      <c r="B453" s="266"/>
      <c r="C453" s="267"/>
      <c r="D453" s="257" t="s">
        <v>225</v>
      </c>
      <c r="E453" s="268" t="s">
        <v>1</v>
      </c>
      <c r="F453" s="269" t="s">
        <v>169</v>
      </c>
      <c r="G453" s="267"/>
      <c r="H453" s="270">
        <v>3</v>
      </c>
      <c r="I453" s="271"/>
      <c r="J453" s="267"/>
      <c r="K453" s="267"/>
      <c r="L453" s="272"/>
      <c r="M453" s="273"/>
      <c r="N453" s="274"/>
      <c r="O453" s="274"/>
      <c r="P453" s="274"/>
      <c r="Q453" s="274"/>
      <c r="R453" s="274"/>
      <c r="S453" s="274"/>
      <c r="T453" s="275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76" t="s">
        <v>225</v>
      </c>
      <c r="AU453" s="276" t="s">
        <v>169</v>
      </c>
      <c r="AV453" s="14" t="s">
        <v>85</v>
      </c>
      <c r="AW453" s="14" t="s">
        <v>32</v>
      </c>
      <c r="AX453" s="14" t="s">
        <v>76</v>
      </c>
      <c r="AY453" s="276" t="s">
        <v>156</v>
      </c>
    </row>
    <row r="454" spans="1:51" s="13" customFormat="1" ht="12">
      <c r="A454" s="13"/>
      <c r="B454" s="255"/>
      <c r="C454" s="256"/>
      <c r="D454" s="257" t="s">
        <v>225</v>
      </c>
      <c r="E454" s="258" t="s">
        <v>1</v>
      </c>
      <c r="F454" s="259" t="s">
        <v>754</v>
      </c>
      <c r="G454" s="256"/>
      <c r="H454" s="258" t="s">
        <v>1</v>
      </c>
      <c r="I454" s="260"/>
      <c r="J454" s="256"/>
      <c r="K454" s="256"/>
      <c r="L454" s="261"/>
      <c r="M454" s="262"/>
      <c r="N454" s="263"/>
      <c r="O454" s="263"/>
      <c r="P454" s="263"/>
      <c r="Q454" s="263"/>
      <c r="R454" s="263"/>
      <c r="S454" s="263"/>
      <c r="T454" s="264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65" t="s">
        <v>225</v>
      </c>
      <c r="AU454" s="265" t="s">
        <v>169</v>
      </c>
      <c r="AV454" s="13" t="s">
        <v>83</v>
      </c>
      <c r="AW454" s="13" t="s">
        <v>32</v>
      </c>
      <c r="AX454" s="13" t="s">
        <v>76</v>
      </c>
      <c r="AY454" s="265" t="s">
        <v>156</v>
      </c>
    </row>
    <row r="455" spans="1:51" s="14" customFormat="1" ht="12">
      <c r="A455" s="14"/>
      <c r="B455" s="266"/>
      <c r="C455" s="267"/>
      <c r="D455" s="257" t="s">
        <v>225</v>
      </c>
      <c r="E455" s="268" t="s">
        <v>1</v>
      </c>
      <c r="F455" s="269" t="s">
        <v>169</v>
      </c>
      <c r="G455" s="267"/>
      <c r="H455" s="270">
        <v>3</v>
      </c>
      <c r="I455" s="271"/>
      <c r="J455" s="267"/>
      <c r="K455" s="267"/>
      <c r="L455" s="272"/>
      <c r="M455" s="273"/>
      <c r="N455" s="274"/>
      <c r="O455" s="274"/>
      <c r="P455" s="274"/>
      <c r="Q455" s="274"/>
      <c r="R455" s="274"/>
      <c r="S455" s="274"/>
      <c r="T455" s="275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76" t="s">
        <v>225</v>
      </c>
      <c r="AU455" s="276" t="s">
        <v>169</v>
      </c>
      <c r="AV455" s="14" t="s">
        <v>85</v>
      </c>
      <c r="AW455" s="14" t="s">
        <v>32</v>
      </c>
      <c r="AX455" s="14" t="s">
        <v>76</v>
      </c>
      <c r="AY455" s="276" t="s">
        <v>156</v>
      </c>
    </row>
    <row r="456" spans="1:51" s="13" customFormat="1" ht="12">
      <c r="A456" s="13"/>
      <c r="B456" s="255"/>
      <c r="C456" s="256"/>
      <c r="D456" s="257" t="s">
        <v>225</v>
      </c>
      <c r="E456" s="258" t="s">
        <v>1</v>
      </c>
      <c r="F456" s="259" t="s">
        <v>747</v>
      </c>
      <c r="G456" s="256"/>
      <c r="H456" s="258" t="s">
        <v>1</v>
      </c>
      <c r="I456" s="260"/>
      <c r="J456" s="256"/>
      <c r="K456" s="256"/>
      <c r="L456" s="261"/>
      <c r="M456" s="262"/>
      <c r="N456" s="263"/>
      <c r="O456" s="263"/>
      <c r="P456" s="263"/>
      <c r="Q456" s="263"/>
      <c r="R456" s="263"/>
      <c r="S456" s="263"/>
      <c r="T456" s="264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65" t="s">
        <v>225</v>
      </c>
      <c r="AU456" s="265" t="s">
        <v>169</v>
      </c>
      <c r="AV456" s="13" t="s">
        <v>83</v>
      </c>
      <c r="AW456" s="13" t="s">
        <v>32</v>
      </c>
      <c r="AX456" s="13" t="s">
        <v>76</v>
      </c>
      <c r="AY456" s="265" t="s">
        <v>156</v>
      </c>
    </row>
    <row r="457" spans="1:51" s="14" customFormat="1" ht="12">
      <c r="A457" s="14"/>
      <c r="B457" s="266"/>
      <c r="C457" s="267"/>
      <c r="D457" s="257" t="s">
        <v>225</v>
      </c>
      <c r="E457" s="268" t="s">
        <v>1</v>
      </c>
      <c r="F457" s="269" t="s">
        <v>186</v>
      </c>
      <c r="G457" s="267"/>
      <c r="H457" s="270">
        <v>6</v>
      </c>
      <c r="I457" s="271"/>
      <c r="J457" s="267"/>
      <c r="K457" s="267"/>
      <c r="L457" s="272"/>
      <c r="M457" s="273"/>
      <c r="N457" s="274"/>
      <c r="O457" s="274"/>
      <c r="P457" s="274"/>
      <c r="Q457" s="274"/>
      <c r="R457" s="274"/>
      <c r="S457" s="274"/>
      <c r="T457" s="275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76" t="s">
        <v>225</v>
      </c>
      <c r="AU457" s="276" t="s">
        <v>169</v>
      </c>
      <c r="AV457" s="14" t="s">
        <v>85</v>
      </c>
      <c r="AW457" s="14" t="s">
        <v>32</v>
      </c>
      <c r="AX457" s="14" t="s">
        <v>76</v>
      </c>
      <c r="AY457" s="276" t="s">
        <v>156</v>
      </c>
    </row>
    <row r="458" spans="1:51" s="15" customFormat="1" ht="12">
      <c r="A458" s="15"/>
      <c r="B458" s="277"/>
      <c r="C458" s="278"/>
      <c r="D458" s="257" t="s">
        <v>225</v>
      </c>
      <c r="E458" s="279" t="s">
        <v>1</v>
      </c>
      <c r="F458" s="280" t="s">
        <v>228</v>
      </c>
      <c r="G458" s="278"/>
      <c r="H458" s="281">
        <v>12</v>
      </c>
      <c r="I458" s="282"/>
      <c r="J458" s="278"/>
      <c r="K458" s="278"/>
      <c r="L458" s="283"/>
      <c r="M458" s="284"/>
      <c r="N458" s="285"/>
      <c r="O458" s="285"/>
      <c r="P458" s="285"/>
      <c r="Q458" s="285"/>
      <c r="R458" s="285"/>
      <c r="S458" s="285"/>
      <c r="T458" s="286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T458" s="287" t="s">
        <v>225</v>
      </c>
      <c r="AU458" s="287" t="s">
        <v>169</v>
      </c>
      <c r="AV458" s="15" t="s">
        <v>173</v>
      </c>
      <c r="AW458" s="15" t="s">
        <v>32</v>
      </c>
      <c r="AX458" s="15" t="s">
        <v>83</v>
      </c>
      <c r="AY458" s="287" t="s">
        <v>156</v>
      </c>
    </row>
    <row r="459" spans="1:65" s="2" customFormat="1" ht="37.8" customHeight="1">
      <c r="A459" s="39"/>
      <c r="B459" s="40"/>
      <c r="C459" s="227" t="s">
        <v>1105</v>
      </c>
      <c r="D459" s="227" t="s">
        <v>159</v>
      </c>
      <c r="E459" s="228" t="s">
        <v>1733</v>
      </c>
      <c r="F459" s="229" t="s">
        <v>1734</v>
      </c>
      <c r="G459" s="230" t="s">
        <v>237</v>
      </c>
      <c r="H459" s="231">
        <v>39</v>
      </c>
      <c r="I459" s="232"/>
      <c r="J459" s="233">
        <f>ROUND(I459*H459,2)</f>
        <v>0</v>
      </c>
      <c r="K459" s="229" t="s">
        <v>1</v>
      </c>
      <c r="L459" s="45"/>
      <c r="M459" s="234" t="s">
        <v>1</v>
      </c>
      <c r="N459" s="235" t="s">
        <v>41</v>
      </c>
      <c r="O459" s="92"/>
      <c r="P459" s="236">
        <f>O459*H459</f>
        <v>0</v>
      </c>
      <c r="Q459" s="236">
        <v>0.0399</v>
      </c>
      <c r="R459" s="236">
        <f>Q459*H459</f>
        <v>1.5560999999999998</v>
      </c>
      <c r="S459" s="236">
        <v>0</v>
      </c>
      <c r="T459" s="237">
        <f>S459*H459</f>
        <v>0</v>
      </c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R459" s="238" t="s">
        <v>173</v>
      </c>
      <c r="AT459" s="238" t="s">
        <v>159</v>
      </c>
      <c r="AU459" s="238" t="s">
        <v>169</v>
      </c>
      <c r="AY459" s="18" t="s">
        <v>156</v>
      </c>
      <c r="BE459" s="239">
        <f>IF(N459="základní",J459,0)</f>
        <v>0</v>
      </c>
      <c r="BF459" s="239">
        <f>IF(N459="snížená",J459,0)</f>
        <v>0</v>
      </c>
      <c r="BG459" s="239">
        <f>IF(N459="zákl. přenesená",J459,0)</f>
        <v>0</v>
      </c>
      <c r="BH459" s="239">
        <f>IF(N459="sníž. přenesená",J459,0)</f>
        <v>0</v>
      </c>
      <c r="BI459" s="239">
        <f>IF(N459="nulová",J459,0)</f>
        <v>0</v>
      </c>
      <c r="BJ459" s="18" t="s">
        <v>83</v>
      </c>
      <c r="BK459" s="239">
        <f>ROUND(I459*H459,2)</f>
        <v>0</v>
      </c>
      <c r="BL459" s="18" t="s">
        <v>173</v>
      </c>
      <c r="BM459" s="238" t="s">
        <v>1735</v>
      </c>
    </row>
    <row r="460" spans="1:51" s="13" customFormat="1" ht="12">
      <c r="A460" s="13"/>
      <c r="B460" s="255"/>
      <c r="C460" s="256"/>
      <c r="D460" s="257" t="s">
        <v>225</v>
      </c>
      <c r="E460" s="258" t="s">
        <v>1</v>
      </c>
      <c r="F460" s="259" t="s">
        <v>744</v>
      </c>
      <c r="G460" s="256"/>
      <c r="H460" s="258" t="s">
        <v>1</v>
      </c>
      <c r="I460" s="260"/>
      <c r="J460" s="256"/>
      <c r="K460" s="256"/>
      <c r="L460" s="261"/>
      <c r="M460" s="262"/>
      <c r="N460" s="263"/>
      <c r="O460" s="263"/>
      <c r="P460" s="263"/>
      <c r="Q460" s="263"/>
      <c r="R460" s="263"/>
      <c r="S460" s="263"/>
      <c r="T460" s="264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65" t="s">
        <v>225</v>
      </c>
      <c r="AU460" s="265" t="s">
        <v>169</v>
      </c>
      <c r="AV460" s="13" t="s">
        <v>83</v>
      </c>
      <c r="AW460" s="13" t="s">
        <v>32</v>
      </c>
      <c r="AX460" s="13" t="s">
        <v>76</v>
      </c>
      <c r="AY460" s="265" t="s">
        <v>156</v>
      </c>
    </row>
    <row r="461" spans="1:51" s="14" customFormat="1" ht="12">
      <c r="A461" s="14"/>
      <c r="B461" s="266"/>
      <c r="C461" s="267"/>
      <c r="D461" s="257" t="s">
        <v>225</v>
      </c>
      <c r="E461" s="268" t="s">
        <v>1</v>
      </c>
      <c r="F461" s="269" t="s">
        <v>306</v>
      </c>
      <c r="G461" s="267"/>
      <c r="H461" s="270">
        <v>12</v>
      </c>
      <c r="I461" s="271"/>
      <c r="J461" s="267"/>
      <c r="K461" s="267"/>
      <c r="L461" s="272"/>
      <c r="M461" s="273"/>
      <c r="N461" s="274"/>
      <c r="O461" s="274"/>
      <c r="P461" s="274"/>
      <c r="Q461" s="274"/>
      <c r="R461" s="274"/>
      <c r="S461" s="274"/>
      <c r="T461" s="275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76" t="s">
        <v>225</v>
      </c>
      <c r="AU461" s="276" t="s">
        <v>169</v>
      </c>
      <c r="AV461" s="14" t="s">
        <v>85</v>
      </c>
      <c r="AW461" s="14" t="s">
        <v>32</v>
      </c>
      <c r="AX461" s="14" t="s">
        <v>76</v>
      </c>
      <c r="AY461" s="276" t="s">
        <v>156</v>
      </c>
    </row>
    <row r="462" spans="1:51" s="13" customFormat="1" ht="12">
      <c r="A462" s="13"/>
      <c r="B462" s="255"/>
      <c r="C462" s="256"/>
      <c r="D462" s="257" t="s">
        <v>225</v>
      </c>
      <c r="E462" s="258" t="s">
        <v>1</v>
      </c>
      <c r="F462" s="259" t="s">
        <v>745</v>
      </c>
      <c r="G462" s="256"/>
      <c r="H462" s="258" t="s">
        <v>1</v>
      </c>
      <c r="I462" s="260"/>
      <c r="J462" s="256"/>
      <c r="K462" s="256"/>
      <c r="L462" s="261"/>
      <c r="M462" s="262"/>
      <c r="N462" s="263"/>
      <c r="O462" s="263"/>
      <c r="P462" s="263"/>
      <c r="Q462" s="263"/>
      <c r="R462" s="263"/>
      <c r="S462" s="263"/>
      <c r="T462" s="264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65" t="s">
        <v>225</v>
      </c>
      <c r="AU462" s="265" t="s">
        <v>169</v>
      </c>
      <c r="AV462" s="13" t="s">
        <v>83</v>
      </c>
      <c r="AW462" s="13" t="s">
        <v>32</v>
      </c>
      <c r="AX462" s="13" t="s">
        <v>76</v>
      </c>
      <c r="AY462" s="265" t="s">
        <v>156</v>
      </c>
    </row>
    <row r="463" spans="1:51" s="14" customFormat="1" ht="12">
      <c r="A463" s="14"/>
      <c r="B463" s="266"/>
      <c r="C463" s="267"/>
      <c r="D463" s="257" t="s">
        <v>225</v>
      </c>
      <c r="E463" s="268" t="s">
        <v>1</v>
      </c>
      <c r="F463" s="269" t="s">
        <v>256</v>
      </c>
      <c r="G463" s="267"/>
      <c r="H463" s="270">
        <v>7</v>
      </c>
      <c r="I463" s="271"/>
      <c r="J463" s="267"/>
      <c r="K463" s="267"/>
      <c r="L463" s="272"/>
      <c r="M463" s="273"/>
      <c r="N463" s="274"/>
      <c r="O463" s="274"/>
      <c r="P463" s="274"/>
      <c r="Q463" s="274"/>
      <c r="R463" s="274"/>
      <c r="S463" s="274"/>
      <c r="T463" s="275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76" t="s">
        <v>225</v>
      </c>
      <c r="AU463" s="276" t="s">
        <v>169</v>
      </c>
      <c r="AV463" s="14" t="s">
        <v>85</v>
      </c>
      <c r="AW463" s="14" t="s">
        <v>32</v>
      </c>
      <c r="AX463" s="14" t="s">
        <v>76</v>
      </c>
      <c r="AY463" s="276" t="s">
        <v>156</v>
      </c>
    </row>
    <row r="464" spans="1:51" s="13" customFormat="1" ht="12">
      <c r="A464" s="13"/>
      <c r="B464" s="255"/>
      <c r="C464" s="256"/>
      <c r="D464" s="257" t="s">
        <v>225</v>
      </c>
      <c r="E464" s="258" t="s">
        <v>1</v>
      </c>
      <c r="F464" s="259" t="s">
        <v>754</v>
      </c>
      <c r="G464" s="256"/>
      <c r="H464" s="258" t="s">
        <v>1</v>
      </c>
      <c r="I464" s="260"/>
      <c r="J464" s="256"/>
      <c r="K464" s="256"/>
      <c r="L464" s="261"/>
      <c r="M464" s="262"/>
      <c r="N464" s="263"/>
      <c r="O464" s="263"/>
      <c r="P464" s="263"/>
      <c r="Q464" s="263"/>
      <c r="R464" s="263"/>
      <c r="S464" s="263"/>
      <c r="T464" s="264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65" t="s">
        <v>225</v>
      </c>
      <c r="AU464" s="265" t="s">
        <v>169</v>
      </c>
      <c r="AV464" s="13" t="s">
        <v>83</v>
      </c>
      <c r="AW464" s="13" t="s">
        <v>32</v>
      </c>
      <c r="AX464" s="13" t="s">
        <v>76</v>
      </c>
      <c r="AY464" s="265" t="s">
        <v>156</v>
      </c>
    </row>
    <row r="465" spans="1:51" s="14" customFormat="1" ht="12">
      <c r="A465" s="14"/>
      <c r="B465" s="266"/>
      <c r="C465" s="267"/>
      <c r="D465" s="257" t="s">
        <v>225</v>
      </c>
      <c r="E465" s="268" t="s">
        <v>1</v>
      </c>
      <c r="F465" s="269" t="s">
        <v>155</v>
      </c>
      <c r="G465" s="267"/>
      <c r="H465" s="270">
        <v>5</v>
      </c>
      <c r="I465" s="271"/>
      <c r="J465" s="267"/>
      <c r="K465" s="267"/>
      <c r="L465" s="272"/>
      <c r="M465" s="273"/>
      <c r="N465" s="274"/>
      <c r="O465" s="274"/>
      <c r="P465" s="274"/>
      <c r="Q465" s="274"/>
      <c r="R465" s="274"/>
      <c r="S465" s="274"/>
      <c r="T465" s="275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76" t="s">
        <v>225</v>
      </c>
      <c r="AU465" s="276" t="s">
        <v>169</v>
      </c>
      <c r="AV465" s="14" t="s">
        <v>85</v>
      </c>
      <c r="AW465" s="14" t="s">
        <v>32</v>
      </c>
      <c r="AX465" s="14" t="s">
        <v>76</v>
      </c>
      <c r="AY465" s="276" t="s">
        <v>156</v>
      </c>
    </row>
    <row r="466" spans="1:51" s="13" customFormat="1" ht="12">
      <c r="A466" s="13"/>
      <c r="B466" s="255"/>
      <c r="C466" s="256"/>
      <c r="D466" s="257" t="s">
        <v>225</v>
      </c>
      <c r="E466" s="258" t="s">
        <v>1</v>
      </c>
      <c r="F466" s="259" t="s">
        <v>747</v>
      </c>
      <c r="G466" s="256"/>
      <c r="H466" s="258" t="s">
        <v>1</v>
      </c>
      <c r="I466" s="260"/>
      <c r="J466" s="256"/>
      <c r="K466" s="256"/>
      <c r="L466" s="261"/>
      <c r="M466" s="262"/>
      <c r="N466" s="263"/>
      <c r="O466" s="263"/>
      <c r="P466" s="263"/>
      <c r="Q466" s="263"/>
      <c r="R466" s="263"/>
      <c r="S466" s="263"/>
      <c r="T466" s="264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65" t="s">
        <v>225</v>
      </c>
      <c r="AU466" s="265" t="s">
        <v>169</v>
      </c>
      <c r="AV466" s="13" t="s">
        <v>83</v>
      </c>
      <c r="AW466" s="13" t="s">
        <v>32</v>
      </c>
      <c r="AX466" s="13" t="s">
        <v>76</v>
      </c>
      <c r="AY466" s="265" t="s">
        <v>156</v>
      </c>
    </row>
    <row r="467" spans="1:51" s="14" customFormat="1" ht="12">
      <c r="A467" s="14"/>
      <c r="B467" s="266"/>
      <c r="C467" s="267"/>
      <c r="D467" s="257" t="s">
        <v>225</v>
      </c>
      <c r="E467" s="268" t="s">
        <v>1</v>
      </c>
      <c r="F467" s="269" t="s">
        <v>8</v>
      </c>
      <c r="G467" s="267"/>
      <c r="H467" s="270">
        <v>15</v>
      </c>
      <c r="I467" s="271"/>
      <c r="J467" s="267"/>
      <c r="K467" s="267"/>
      <c r="L467" s="272"/>
      <c r="M467" s="273"/>
      <c r="N467" s="274"/>
      <c r="O467" s="274"/>
      <c r="P467" s="274"/>
      <c r="Q467" s="274"/>
      <c r="R467" s="274"/>
      <c r="S467" s="274"/>
      <c r="T467" s="275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76" t="s">
        <v>225</v>
      </c>
      <c r="AU467" s="276" t="s">
        <v>169</v>
      </c>
      <c r="AV467" s="14" t="s">
        <v>85</v>
      </c>
      <c r="AW467" s="14" t="s">
        <v>32</v>
      </c>
      <c r="AX467" s="14" t="s">
        <v>76</v>
      </c>
      <c r="AY467" s="276" t="s">
        <v>156</v>
      </c>
    </row>
    <row r="468" spans="1:51" s="15" customFormat="1" ht="12">
      <c r="A468" s="15"/>
      <c r="B468" s="277"/>
      <c r="C468" s="278"/>
      <c r="D468" s="257" t="s">
        <v>225</v>
      </c>
      <c r="E468" s="279" t="s">
        <v>1</v>
      </c>
      <c r="F468" s="280" t="s">
        <v>228</v>
      </c>
      <c r="G468" s="278"/>
      <c r="H468" s="281">
        <v>39</v>
      </c>
      <c r="I468" s="282"/>
      <c r="J468" s="278"/>
      <c r="K468" s="278"/>
      <c r="L468" s="283"/>
      <c r="M468" s="284"/>
      <c r="N468" s="285"/>
      <c r="O468" s="285"/>
      <c r="P468" s="285"/>
      <c r="Q468" s="285"/>
      <c r="R468" s="285"/>
      <c r="S468" s="285"/>
      <c r="T468" s="286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T468" s="287" t="s">
        <v>225</v>
      </c>
      <c r="AU468" s="287" t="s">
        <v>169</v>
      </c>
      <c r="AV468" s="15" t="s">
        <v>173</v>
      </c>
      <c r="AW468" s="15" t="s">
        <v>32</v>
      </c>
      <c r="AX468" s="15" t="s">
        <v>83</v>
      </c>
      <c r="AY468" s="287" t="s">
        <v>156</v>
      </c>
    </row>
    <row r="469" spans="1:65" s="2" customFormat="1" ht="16.5" customHeight="1">
      <c r="A469" s="39"/>
      <c r="B469" s="40"/>
      <c r="C469" s="227" t="s">
        <v>1109</v>
      </c>
      <c r="D469" s="227" t="s">
        <v>159</v>
      </c>
      <c r="E469" s="228" t="s">
        <v>1736</v>
      </c>
      <c r="F469" s="229" t="s">
        <v>1737</v>
      </c>
      <c r="G469" s="230" t="s">
        <v>237</v>
      </c>
      <c r="H469" s="231">
        <v>18</v>
      </c>
      <c r="I469" s="232"/>
      <c r="J469" s="233">
        <f>ROUND(I469*H469,2)</f>
        <v>0</v>
      </c>
      <c r="K469" s="229" t="s">
        <v>218</v>
      </c>
      <c r="L469" s="45"/>
      <c r="M469" s="234" t="s">
        <v>1</v>
      </c>
      <c r="N469" s="235" t="s">
        <v>41</v>
      </c>
      <c r="O469" s="92"/>
      <c r="P469" s="236">
        <f>O469*H469</f>
        <v>0</v>
      </c>
      <c r="Q469" s="236">
        <v>0.0005</v>
      </c>
      <c r="R469" s="236">
        <f>Q469*H469</f>
        <v>0.009000000000000001</v>
      </c>
      <c r="S469" s="236">
        <v>0</v>
      </c>
      <c r="T469" s="237">
        <f>S469*H469</f>
        <v>0</v>
      </c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R469" s="238" t="s">
        <v>173</v>
      </c>
      <c r="AT469" s="238" t="s">
        <v>159</v>
      </c>
      <c r="AU469" s="238" t="s">
        <v>169</v>
      </c>
      <c r="AY469" s="18" t="s">
        <v>156</v>
      </c>
      <c r="BE469" s="239">
        <f>IF(N469="základní",J469,0)</f>
        <v>0</v>
      </c>
      <c r="BF469" s="239">
        <f>IF(N469="snížená",J469,0)</f>
        <v>0</v>
      </c>
      <c r="BG469" s="239">
        <f>IF(N469="zákl. přenesená",J469,0)</f>
        <v>0</v>
      </c>
      <c r="BH469" s="239">
        <f>IF(N469="sníž. přenesená",J469,0)</f>
        <v>0</v>
      </c>
      <c r="BI469" s="239">
        <f>IF(N469="nulová",J469,0)</f>
        <v>0</v>
      </c>
      <c r="BJ469" s="18" t="s">
        <v>83</v>
      </c>
      <c r="BK469" s="239">
        <f>ROUND(I469*H469,2)</f>
        <v>0</v>
      </c>
      <c r="BL469" s="18" t="s">
        <v>173</v>
      </c>
      <c r="BM469" s="238" t="s">
        <v>1738</v>
      </c>
    </row>
    <row r="470" spans="1:51" s="13" customFormat="1" ht="12">
      <c r="A470" s="13"/>
      <c r="B470" s="255"/>
      <c r="C470" s="256"/>
      <c r="D470" s="257" t="s">
        <v>225</v>
      </c>
      <c r="E470" s="258" t="s">
        <v>1</v>
      </c>
      <c r="F470" s="259" t="s">
        <v>744</v>
      </c>
      <c r="G470" s="256"/>
      <c r="H470" s="258" t="s">
        <v>1</v>
      </c>
      <c r="I470" s="260"/>
      <c r="J470" s="256"/>
      <c r="K470" s="256"/>
      <c r="L470" s="261"/>
      <c r="M470" s="262"/>
      <c r="N470" s="263"/>
      <c r="O470" s="263"/>
      <c r="P470" s="263"/>
      <c r="Q470" s="263"/>
      <c r="R470" s="263"/>
      <c r="S470" s="263"/>
      <c r="T470" s="264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65" t="s">
        <v>225</v>
      </c>
      <c r="AU470" s="265" t="s">
        <v>169</v>
      </c>
      <c r="AV470" s="13" t="s">
        <v>83</v>
      </c>
      <c r="AW470" s="13" t="s">
        <v>32</v>
      </c>
      <c r="AX470" s="13" t="s">
        <v>76</v>
      </c>
      <c r="AY470" s="265" t="s">
        <v>156</v>
      </c>
    </row>
    <row r="471" spans="1:51" s="14" customFormat="1" ht="12">
      <c r="A471" s="14"/>
      <c r="B471" s="266"/>
      <c r="C471" s="267"/>
      <c r="D471" s="257" t="s">
        <v>225</v>
      </c>
      <c r="E471" s="268" t="s">
        <v>1</v>
      </c>
      <c r="F471" s="269" t="s">
        <v>223</v>
      </c>
      <c r="G471" s="267"/>
      <c r="H471" s="270">
        <v>8</v>
      </c>
      <c r="I471" s="271"/>
      <c r="J471" s="267"/>
      <c r="K471" s="267"/>
      <c r="L471" s="272"/>
      <c r="M471" s="273"/>
      <c r="N471" s="274"/>
      <c r="O471" s="274"/>
      <c r="P471" s="274"/>
      <c r="Q471" s="274"/>
      <c r="R471" s="274"/>
      <c r="S471" s="274"/>
      <c r="T471" s="275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76" t="s">
        <v>225</v>
      </c>
      <c r="AU471" s="276" t="s">
        <v>169</v>
      </c>
      <c r="AV471" s="14" t="s">
        <v>85</v>
      </c>
      <c r="AW471" s="14" t="s">
        <v>32</v>
      </c>
      <c r="AX471" s="14" t="s">
        <v>76</v>
      </c>
      <c r="AY471" s="276" t="s">
        <v>156</v>
      </c>
    </row>
    <row r="472" spans="1:51" s="13" customFormat="1" ht="12">
      <c r="A472" s="13"/>
      <c r="B472" s="255"/>
      <c r="C472" s="256"/>
      <c r="D472" s="257" t="s">
        <v>225</v>
      </c>
      <c r="E472" s="258" t="s">
        <v>1</v>
      </c>
      <c r="F472" s="259" t="s">
        <v>745</v>
      </c>
      <c r="G472" s="256"/>
      <c r="H472" s="258" t="s">
        <v>1</v>
      </c>
      <c r="I472" s="260"/>
      <c r="J472" s="256"/>
      <c r="K472" s="256"/>
      <c r="L472" s="261"/>
      <c r="M472" s="262"/>
      <c r="N472" s="263"/>
      <c r="O472" s="263"/>
      <c r="P472" s="263"/>
      <c r="Q472" s="263"/>
      <c r="R472" s="263"/>
      <c r="S472" s="263"/>
      <c r="T472" s="264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65" t="s">
        <v>225</v>
      </c>
      <c r="AU472" s="265" t="s">
        <v>169</v>
      </c>
      <c r="AV472" s="13" t="s">
        <v>83</v>
      </c>
      <c r="AW472" s="13" t="s">
        <v>32</v>
      </c>
      <c r="AX472" s="13" t="s">
        <v>76</v>
      </c>
      <c r="AY472" s="265" t="s">
        <v>156</v>
      </c>
    </row>
    <row r="473" spans="1:51" s="14" customFormat="1" ht="12">
      <c r="A473" s="14"/>
      <c r="B473" s="266"/>
      <c r="C473" s="267"/>
      <c r="D473" s="257" t="s">
        <v>225</v>
      </c>
      <c r="E473" s="268" t="s">
        <v>1</v>
      </c>
      <c r="F473" s="269" t="s">
        <v>256</v>
      </c>
      <c r="G473" s="267"/>
      <c r="H473" s="270">
        <v>7</v>
      </c>
      <c r="I473" s="271"/>
      <c r="J473" s="267"/>
      <c r="K473" s="267"/>
      <c r="L473" s="272"/>
      <c r="M473" s="273"/>
      <c r="N473" s="274"/>
      <c r="O473" s="274"/>
      <c r="P473" s="274"/>
      <c r="Q473" s="274"/>
      <c r="R473" s="274"/>
      <c r="S473" s="274"/>
      <c r="T473" s="275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76" t="s">
        <v>225</v>
      </c>
      <c r="AU473" s="276" t="s">
        <v>169</v>
      </c>
      <c r="AV473" s="14" t="s">
        <v>85</v>
      </c>
      <c r="AW473" s="14" t="s">
        <v>32</v>
      </c>
      <c r="AX473" s="14" t="s">
        <v>76</v>
      </c>
      <c r="AY473" s="276" t="s">
        <v>156</v>
      </c>
    </row>
    <row r="474" spans="1:51" s="13" customFormat="1" ht="12">
      <c r="A474" s="13"/>
      <c r="B474" s="255"/>
      <c r="C474" s="256"/>
      <c r="D474" s="257" t="s">
        <v>225</v>
      </c>
      <c r="E474" s="258" t="s">
        <v>1</v>
      </c>
      <c r="F474" s="259" t="s">
        <v>754</v>
      </c>
      <c r="G474" s="256"/>
      <c r="H474" s="258" t="s">
        <v>1</v>
      </c>
      <c r="I474" s="260"/>
      <c r="J474" s="256"/>
      <c r="K474" s="256"/>
      <c r="L474" s="261"/>
      <c r="M474" s="262"/>
      <c r="N474" s="263"/>
      <c r="O474" s="263"/>
      <c r="P474" s="263"/>
      <c r="Q474" s="263"/>
      <c r="R474" s="263"/>
      <c r="S474" s="263"/>
      <c r="T474" s="264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65" t="s">
        <v>225</v>
      </c>
      <c r="AU474" s="265" t="s">
        <v>169</v>
      </c>
      <c r="AV474" s="13" t="s">
        <v>83</v>
      </c>
      <c r="AW474" s="13" t="s">
        <v>32</v>
      </c>
      <c r="AX474" s="13" t="s">
        <v>76</v>
      </c>
      <c r="AY474" s="265" t="s">
        <v>156</v>
      </c>
    </row>
    <row r="475" spans="1:51" s="14" customFormat="1" ht="12">
      <c r="A475" s="14"/>
      <c r="B475" s="266"/>
      <c r="C475" s="267"/>
      <c r="D475" s="257" t="s">
        <v>225</v>
      </c>
      <c r="E475" s="268" t="s">
        <v>1</v>
      </c>
      <c r="F475" s="269" t="s">
        <v>169</v>
      </c>
      <c r="G475" s="267"/>
      <c r="H475" s="270">
        <v>3</v>
      </c>
      <c r="I475" s="271"/>
      <c r="J475" s="267"/>
      <c r="K475" s="267"/>
      <c r="L475" s="272"/>
      <c r="M475" s="273"/>
      <c r="N475" s="274"/>
      <c r="O475" s="274"/>
      <c r="P475" s="274"/>
      <c r="Q475" s="274"/>
      <c r="R475" s="274"/>
      <c r="S475" s="274"/>
      <c r="T475" s="275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76" t="s">
        <v>225</v>
      </c>
      <c r="AU475" s="276" t="s">
        <v>169</v>
      </c>
      <c r="AV475" s="14" t="s">
        <v>85</v>
      </c>
      <c r="AW475" s="14" t="s">
        <v>32</v>
      </c>
      <c r="AX475" s="14" t="s">
        <v>76</v>
      </c>
      <c r="AY475" s="276" t="s">
        <v>156</v>
      </c>
    </row>
    <row r="476" spans="1:51" s="15" customFormat="1" ht="12">
      <c r="A476" s="15"/>
      <c r="B476" s="277"/>
      <c r="C476" s="278"/>
      <c r="D476" s="257" t="s">
        <v>225</v>
      </c>
      <c r="E476" s="279" t="s">
        <v>1</v>
      </c>
      <c r="F476" s="280" t="s">
        <v>228</v>
      </c>
      <c r="G476" s="278"/>
      <c r="H476" s="281">
        <v>18</v>
      </c>
      <c r="I476" s="282"/>
      <c r="J476" s="278"/>
      <c r="K476" s="278"/>
      <c r="L476" s="283"/>
      <c r="M476" s="284"/>
      <c r="N476" s="285"/>
      <c r="O476" s="285"/>
      <c r="P476" s="285"/>
      <c r="Q476" s="285"/>
      <c r="R476" s="285"/>
      <c r="S476" s="285"/>
      <c r="T476" s="286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T476" s="287" t="s">
        <v>225</v>
      </c>
      <c r="AU476" s="287" t="s">
        <v>169</v>
      </c>
      <c r="AV476" s="15" t="s">
        <v>173</v>
      </c>
      <c r="AW476" s="15" t="s">
        <v>32</v>
      </c>
      <c r="AX476" s="15" t="s">
        <v>83</v>
      </c>
      <c r="AY476" s="287" t="s">
        <v>156</v>
      </c>
    </row>
    <row r="477" spans="1:65" s="2" customFormat="1" ht="24.15" customHeight="1">
      <c r="A477" s="39"/>
      <c r="B477" s="40"/>
      <c r="C477" s="227" t="s">
        <v>1113</v>
      </c>
      <c r="D477" s="227" t="s">
        <v>159</v>
      </c>
      <c r="E477" s="228" t="s">
        <v>1739</v>
      </c>
      <c r="F477" s="229" t="s">
        <v>1740</v>
      </c>
      <c r="G477" s="230" t="s">
        <v>342</v>
      </c>
      <c r="H477" s="231">
        <v>46.8</v>
      </c>
      <c r="I477" s="232"/>
      <c r="J477" s="233">
        <f>ROUND(I477*H477,2)</f>
        <v>0</v>
      </c>
      <c r="K477" s="229" t="s">
        <v>218</v>
      </c>
      <c r="L477" s="45"/>
      <c r="M477" s="234" t="s">
        <v>1</v>
      </c>
      <c r="N477" s="235" t="s">
        <v>41</v>
      </c>
      <c r="O477" s="92"/>
      <c r="P477" s="236">
        <f>O477*H477</f>
        <v>0</v>
      </c>
      <c r="Q477" s="236">
        <v>0.00033</v>
      </c>
      <c r="R477" s="236">
        <f>Q477*H477</f>
        <v>0.015444</v>
      </c>
      <c r="S477" s="236">
        <v>0</v>
      </c>
      <c r="T477" s="237">
        <f>S477*H477</f>
        <v>0</v>
      </c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R477" s="238" t="s">
        <v>173</v>
      </c>
      <c r="AT477" s="238" t="s">
        <v>159</v>
      </c>
      <c r="AU477" s="238" t="s">
        <v>169</v>
      </c>
      <c r="AY477" s="18" t="s">
        <v>156</v>
      </c>
      <c r="BE477" s="239">
        <f>IF(N477="základní",J477,0)</f>
        <v>0</v>
      </c>
      <c r="BF477" s="239">
        <f>IF(N477="snížená",J477,0)</f>
        <v>0</v>
      </c>
      <c r="BG477" s="239">
        <f>IF(N477="zákl. přenesená",J477,0)</f>
        <v>0</v>
      </c>
      <c r="BH477" s="239">
        <f>IF(N477="sníž. přenesená",J477,0)</f>
        <v>0</v>
      </c>
      <c r="BI477" s="239">
        <f>IF(N477="nulová",J477,0)</f>
        <v>0</v>
      </c>
      <c r="BJ477" s="18" t="s">
        <v>83</v>
      </c>
      <c r="BK477" s="239">
        <f>ROUND(I477*H477,2)</f>
        <v>0</v>
      </c>
      <c r="BL477" s="18" t="s">
        <v>173</v>
      </c>
      <c r="BM477" s="238" t="s">
        <v>1741</v>
      </c>
    </row>
    <row r="478" spans="1:51" s="13" customFormat="1" ht="12">
      <c r="A478" s="13"/>
      <c r="B478" s="255"/>
      <c r="C478" s="256"/>
      <c r="D478" s="257" t="s">
        <v>225</v>
      </c>
      <c r="E478" s="258" t="s">
        <v>1</v>
      </c>
      <c r="F478" s="259" t="s">
        <v>1742</v>
      </c>
      <c r="G478" s="256"/>
      <c r="H478" s="258" t="s">
        <v>1</v>
      </c>
      <c r="I478" s="260"/>
      <c r="J478" s="256"/>
      <c r="K478" s="256"/>
      <c r="L478" s="261"/>
      <c r="M478" s="262"/>
      <c r="N478" s="263"/>
      <c r="O478" s="263"/>
      <c r="P478" s="263"/>
      <c r="Q478" s="263"/>
      <c r="R478" s="263"/>
      <c r="S478" s="263"/>
      <c r="T478" s="264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65" t="s">
        <v>225</v>
      </c>
      <c r="AU478" s="265" t="s">
        <v>169</v>
      </c>
      <c r="AV478" s="13" t="s">
        <v>83</v>
      </c>
      <c r="AW478" s="13" t="s">
        <v>32</v>
      </c>
      <c r="AX478" s="13" t="s">
        <v>76</v>
      </c>
      <c r="AY478" s="265" t="s">
        <v>156</v>
      </c>
    </row>
    <row r="479" spans="1:51" s="13" customFormat="1" ht="12">
      <c r="A479" s="13"/>
      <c r="B479" s="255"/>
      <c r="C479" s="256"/>
      <c r="D479" s="257" t="s">
        <v>225</v>
      </c>
      <c r="E479" s="258" t="s">
        <v>1</v>
      </c>
      <c r="F479" s="259" t="s">
        <v>1743</v>
      </c>
      <c r="G479" s="256"/>
      <c r="H479" s="258" t="s">
        <v>1</v>
      </c>
      <c r="I479" s="260"/>
      <c r="J479" s="256"/>
      <c r="K479" s="256"/>
      <c r="L479" s="261"/>
      <c r="M479" s="262"/>
      <c r="N479" s="263"/>
      <c r="O479" s="263"/>
      <c r="P479" s="263"/>
      <c r="Q479" s="263"/>
      <c r="R479" s="263"/>
      <c r="S479" s="263"/>
      <c r="T479" s="264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65" t="s">
        <v>225</v>
      </c>
      <c r="AU479" s="265" t="s">
        <v>169</v>
      </c>
      <c r="AV479" s="13" t="s">
        <v>83</v>
      </c>
      <c r="AW479" s="13" t="s">
        <v>32</v>
      </c>
      <c r="AX479" s="13" t="s">
        <v>76</v>
      </c>
      <c r="AY479" s="265" t="s">
        <v>156</v>
      </c>
    </row>
    <row r="480" spans="1:51" s="14" customFormat="1" ht="12">
      <c r="A480" s="14"/>
      <c r="B480" s="266"/>
      <c r="C480" s="267"/>
      <c r="D480" s="257" t="s">
        <v>225</v>
      </c>
      <c r="E480" s="268" t="s">
        <v>1</v>
      </c>
      <c r="F480" s="269" t="s">
        <v>1744</v>
      </c>
      <c r="G480" s="267"/>
      <c r="H480" s="270">
        <v>14.4</v>
      </c>
      <c r="I480" s="271"/>
      <c r="J480" s="267"/>
      <c r="K480" s="267"/>
      <c r="L480" s="272"/>
      <c r="M480" s="273"/>
      <c r="N480" s="274"/>
      <c r="O480" s="274"/>
      <c r="P480" s="274"/>
      <c r="Q480" s="274"/>
      <c r="R480" s="274"/>
      <c r="S480" s="274"/>
      <c r="T480" s="275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76" t="s">
        <v>225</v>
      </c>
      <c r="AU480" s="276" t="s">
        <v>169</v>
      </c>
      <c r="AV480" s="14" t="s">
        <v>85</v>
      </c>
      <c r="AW480" s="14" t="s">
        <v>32</v>
      </c>
      <c r="AX480" s="14" t="s">
        <v>76</v>
      </c>
      <c r="AY480" s="276" t="s">
        <v>156</v>
      </c>
    </row>
    <row r="481" spans="1:51" s="13" customFormat="1" ht="12">
      <c r="A481" s="13"/>
      <c r="B481" s="255"/>
      <c r="C481" s="256"/>
      <c r="D481" s="257" t="s">
        <v>225</v>
      </c>
      <c r="E481" s="258" t="s">
        <v>1</v>
      </c>
      <c r="F481" s="259" t="s">
        <v>745</v>
      </c>
      <c r="G481" s="256"/>
      <c r="H481" s="258" t="s">
        <v>1</v>
      </c>
      <c r="I481" s="260"/>
      <c r="J481" s="256"/>
      <c r="K481" s="256"/>
      <c r="L481" s="261"/>
      <c r="M481" s="262"/>
      <c r="N481" s="263"/>
      <c r="O481" s="263"/>
      <c r="P481" s="263"/>
      <c r="Q481" s="263"/>
      <c r="R481" s="263"/>
      <c r="S481" s="263"/>
      <c r="T481" s="264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65" t="s">
        <v>225</v>
      </c>
      <c r="AU481" s="265" t="s">
        <v>169</v>
      </c>
      <c r="AV481" s="13" t="s">
        <v>83</v>
      </c>
      <c r="AW481" s="13" t="s">
        <v>32</v>
      </c>
      <c r="AX481" s="13" t="s">
        <v>76</v>
      </c>
      <c r="AY481" s="265" t="s">
        <v>156</v>
      </c>
    </row>
    <row r="482" spans="1:51" s="14" customFormat="1" ht="12">
      <c r="A482" s="14"/>
      <c r="B482" s="266"/>
      <c r="C482" s="267"/>
      <c r="D482" s="257" t="s">
        <v>225</v>
      </c>
      <c r="E482" s="268" t="s">
        <v>1</v>
      </c>
      <c r="F482" s="269" t="s">
        <v>1745</v>
      </c>
      <c r="G482" s="267"/>
      <c r="H482" s="270">
        <v>8.4</v>
      </c>
      <c r="I482" s="271"/>
      <c r="J482" s="267"/>
      <c r="K482" s="267"/>
      <c r="L482" s="272"/>
      <c r="M482" s="273"/>
      <c r="N482" s="274"/>
      <c r="O482" s="274"/>
      <c r="P482" s="274"/>
      <c r="Q482" s="274"/>
      <c r="R482" s="274"/>
      <c r="S482" s="274"/>
      <c r="T482" s="275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76" t="s">
        <v>225</v>
      </c>
      <c r="AU482" s="276" t="s">
        <v>169</v>
      </c>
      <c r="AV482" s="14" t="s">
        <v>85</v>
      </c>
      <c r="AW482" s="14" t="s">
        <v>32</v>
      </c>
      <c r="AX482" s="14" t="s">
        <v>76</v>
      </c>
      <c r="AY482" s="276" t="s">
        <v>156</v>
      </c>
    </row>
    <row r="483" spans="1:51" s="13" customFormat="1" ht="12">
      <c r="A483" s="13"/>
      <c r="B483" s="255"/>
      <c r="C483" s="256"/>
      <c r="D483" s="257" t="s">
        <v>225</v>
      </c>
      <c r="E483" s="258" t="s">
        <v>1</v>
      </c>
      <c r="F483" s="259" t="s">
        <v>754</v>
      </c>
      <c r="G483" s="256"/>
      <c r="H483" s="258" t="s">
        <v>1</v>
      </c>
      <c r="I483" s="260"/>
      <c r="J483" s="256"/>
      <c r="K483" s="256"/>
      <c r="L483" s="261"/>
      <c r="M483" s="262"/>
      <c r="N483" s="263"/>
      <c r="O483" s="263"/>
      <c r="P483" s="263"/>
      <c r="Q483" s="263"/>
      <c r="R483" s="263"/>
      <c r="S483" s="263"/>
      <c r="T483" s="264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65" t="s">
        <v>225</v>
      </c>
      <c r="AU483" s="265" t="s">
        <v>169</v>
      </c>
      <c r="AV483" s="13" t="s">
        <v>83</v>
      </c>
      <c r="AW483" s="13" t="s">
        <v>32</v>
      </c>
      <c r="AX483" s="13" t="s">
        <v>76</v>
      </c>
      <c r="AY483" s="265" t="s">
        <v>156</v>
      </c>
    </row>
    <row r="484" spans="1:51" s="14" customFormat="1" ht="12">
      <c r="A484" s="14"/>
      <c r="B484" s="266"/>
      <c r="C484" s="267"/>
      <c r="D484" s="257" t="s">
        <v>225</v>
      </c>
      <c r="E484" s="268" t="s">
        <v>1</v>
      </c>
      <c r="F484" s="269" t="s">
        <v>1746</v>
      </c>
      <c r="G484" s="267"/>
      <c r="H484" s="270">
        <v>6</v>
      </c>
      <c r="I484" s="271"/>
      <c r="J484" s="267"/>
      <c r="K484" s="267"/>
      <c r="L484" s="272"/>
      <c r="M484" s="273"/>
      <c r="N484" s="274"/>
      <c r="O484" s="274"/>
      <c r="P484" s="274"/>
      <c r="Q484" s="274"/>
      <c r="R484" s="274"/>
      <c r="S484" s="274"/>
      <c r="T484" s="275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76" t="s">
        <v>225</v>
      </c>
      <c r="AU484" s="276" t="s">
        <v>169</v>
      </c>
      <c r="AV484" s="14" t="s">
        <v>85</v>
      </c>
      <c r="AW484" s="14" t="s">
        <v>32</v>
      </c>
      <c r="AX484" s="14" t="s">
        <v>76</v>
      </c>
      <c r="AY484" s="276" t="s">
        <v>156</v>
      </c>
    </row>
    <row r="485" spans="1:51" s="13" customFormat="1" ht="12">
      <c r="A485" s="13"/>
      <c r="B485" s="255"/>
      <c r="C485" s="256"/>
      <c r="D485" s="257" t="s">
        <v>225</v>
      </c>
      <c r="E485" s="258" t="s">
        <v>1</v>
      </c>
      <c r="F485" s="259" t="s">
        <v>747</v>
      </c>
      <c r="G485" s="256"/>
      <c r="H485" s="258" t="s">
        <v>1</v>
      </c>
      <c r="I485" s="260"/>
      <c r="J485" s="256"/>
      <c r="K485" s="256"/>
      <c r="L485" s="261"/>
      <c r="M485" s="262"/>
      <c r="N485" s="263"/>
      <c r="O485" s="263"/>
      <c r="P485" s="263"/>
      <c r="Q485" s="263"/>
      <c r="R485" s="263"/>
      <c r="S485" s="263"/>
      <c r="T485" s="264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65" t="s">
        <v>225</v>
      </c>
      <c r="AU485" s="265" t="s">
        <v>169</v>
      </c>
      <c r="AV485" s="13" t="s">
        <v>83</v>
      </c>
      <c r="AW485" s="13" t="s">
        <v>32</v>
      </c>
      <c r="AX485" s="13" t="s">
        <v>76</v>
      </c>
      <c r="AY485" s="265" t="s">
        <v>156</v>
      </c>
    </row>
    <row r="486" spans="1:51" s="14" customFormat="1" ht="12">
      <c r="A486" s="14"/>
      <c r="B486" s="266"/>
      <c r="C486" s="267"/>
      <c r="D486" s="257" t="s">
        <v>225</v>
      </c>
      <c r="E486" s="268" t="s">
        <v>1</v>
      </c>
      <c r="F486" s="269" t="s">
        <v>1747</v>
      </c>
      <c r="G486" s="267"/>
      <c r="H486" s="270">
        <v>18</v>
      </c>
      <c r="I486" s="271"/>
      <c r="J486" s="267"/>
      <c r="K486" s="267"/>
      <c r="L486" s="272"/>
      <c r="M486" s="273"/>
      <c r="N486" s="274"/>
      <c r="O486" s="274"/>
      <c r="P486" s="274"/>
      <c r="Q486" s="274"/>
      <c r="R486" s="274"/>
      <c r="S486" s="274"/>
      <c r="T486" s="275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76" t="s">
        <v>225</v>
      </c>
      <c r="AU486" s="276" t="s">
        <v>169</v>
      </c>
      <c r="AV486" s="14" t="s">
        <v>85</v>
      </c>
      <c r="AW486" s="14" t="s">
        <v>32</v>
      </c>
      <c r="AX486" s="14" t="s">
        <v>76</v>
      </c>
      <c r="AY486" s="276" t="s">
        <v>156</v>
      </c>
    </row>
    <row r="487" spans="1:51" s="15" customFormat="1" ht="12">
      <c r="A487" s="15"/>
      <c r="B487" s="277"/>
      <c r="C487" s="278"/>
      <c r="D487" s="257" t="s">
        <v>225</v>
      </c>
      <c r="E487" s="279" t="s">
        <v>1</v>
      </c>
      <c r="F487" s="280" t="s">
        <v>228</v>
      </c>
      <c r="G487" s="278"/>
      <c r="H487" s="281">
        <v>46.8</v>
      </c>
      <c r="I487" s="282"/>
      <c r="J487" s="278"/>
      <c r="K487" s="278"/>
      <c r="L487" s="283"/>
      <c r="M487" s="284"/>
      <c r="N487" s="285"/>
      <c r="O487" s="285"/>
      <c r="P487" s="285"/>
      <c r="Q487" s="285"/>
      <c r="R487" s="285"/>
      <c r="S487" s="285"/>
      <c r="T487" s="286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T487" s="287" t="s">
        <v>225</v>
      </c>
      <c r="AU487" s="287" t="s">
        <v>169</v>
      </c>
      <c r="AV487" s="15" t="s">
        <v>173</v>
      </c>
      <c r="AW487" s="15" t="s">
        <v>32</v>
      </c>
      <c r="AX487" s="15" t="s">
        <v>83</v>
      </c>
      <c r="AY487" s="287" t="s">
        <v>156</v>
      </c>
    </row>
    <row r="488" spans="1:65" s="2" customFormat="1" ht="24.15" customHeight="1">
      <c r="A488" s="39"/>
      <c r="B488" s="40"/>
      <c r="C488" s="245" t="s">
        <v>1119</v>
      </c>
      <c r="D488" s="245" t="s">
        <v>220</v>
      </c>
      <c r="E488" s="246" t="s">
        <v>1748</v>
      </c>
      <c r="F488" s="247" t="s">
        <v>1749</v>
      </c>
      <c r="G488" s="248" t="s">
        <v>414</v>
      </c>
      <c r="H488" s="249">
        <v>0.032</v>
      </c>
      <c r="I488" s="250"/>
      <c r="J488" s="251">
        <f>ROUND(I488*H488,2)</f>
        <v>0</v>
      </c>
      <c r="K488" s="247" t="s">
        <v>218</v>
      </c>
      <c r="L488" s="252"/>
      <c r="M488" s="253" t="s">
        <v>1</v>
      </c>
      <c r="N488" s="254" t="s">
        <v>41</v>
      </c>
      <c r="O488" s="92"/>
      <c r="P488" s="236">
        <f>O488*H488</f>
        <v>0</v>
      </c>
      <c r="Q488" s="236">
        <v>1</v>
      </c>
      <c r="R488" s="236">
        <f>Q488*H488</f>
        <v>0.032</v>
      </c>
      <c r="S488" s="236">
        <v>0</v>
      </c>
      <c r="T488" s="237">
        <f>S488*H488</f>
        <v>0</v>
      </c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R488" s="238" t="s">
        <v>223</v>
      </c>
      <c r="AT488" s="238" t="s">
        <v>220</v>
      </c>
      <c r="AU488" s="238" t="s">
        <v>169</v>
      </c>
      <c r="AY488" s="18" t="s">
        <v>156</v>
      </c>
      <c r="BE488" s="239">
        <f>IF(N488="základní",J488,0)</f>
        <v>0</v>
      </c>
      <c r="BF488" s="239">
        <f>IF(N488="snížená",J488,0)</f>
        <v>0</v>
      </c>
      <c r="BG488" s="239">
        <f>IF(N488="zákl. přenesená",J488,0)</f>
        <v>0</v>
      </c>
      <c r="BH488" s="239">
        <f>IF(N488="sníž. přenesená",J488,0)</f>
        <v>0</v>
      </c>
      <c r="BI488" s="239">
        <f>IF(N488="nulová",J488,0)</f>
        <v>0</v>
      </c>
      <c r="BJ488" s="18" t="s">
        <v>83</v>
      </c>
      <c r="BK488" s="239">
        <f>ROUND(I488*H488,2)</f>
        <v>0</v>
      </c>
      <c r="BL488" s="18" t="s">
        <v>173</v>
      </c>
      <c r="BM488" s="238" t="s">
        <v>1750</v>
      </c>
    </row>
    <row r="489" spans="1:51" s="14" customFormat="1" ht="12">
      <c r="A489" s="14"/>
      <c r="B489" s="266"/>
      <c r="C489" s="267"/>
      <c r="D489" s="257" t="s">
        <v>225</v>
      </c>
      <c r="E489" s="268" t="s">
        <v>1</v>
      </c>
      <c r="F489" s="269" t="s">
        <v>1751</v>
      </c>
      <c r="G489" s="267"/>
      <c r="H489" s="270">
        <v>0.032</v>
      </c>
      <c r="I489" s="271"/>
      <c r="J489" s="267"/>
      <c r="K489" s="267"/>
      <c r="L489" s="272"/>
      <c r="M489" s="273"/>
      <c r="N489" s="274"/>
      <c r="O489" s="274"/>
      <c r="P489" s="274"/>
      <c r="Q489" s="274"/>
      <c r="R489" s="274"/>
      <c r="S489" s="274"/>
      <c r="T489" s="275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76" t="s">
        <v>225</v>
      </c>
      <c r="AU489" s="276" t="s">
        <v>169</v>
      </c>
      <c r="AV489" s="14" t="s">
        <v>85</v>
      </c>
      <c r="AW489" s="14" t="s">
        <v>32</v>
      </c>
      <c r="AX489" s="14" t="s">
        <v>76</v>
      </c>
      <c r="AY489" s="276" t="s">
        <v>156</v>
      </c>
    </row>
    <row r="490" spans="1:51" s="15" customFormat="1" ht="12">
      <c r="A490" s="15"/>
      <c r="B490" s="277"/>
      <c r="C490" s="278"/>
      <c r="D490" s="257" t="s">
        <v>225</v>
      </c>
      <c r="E490" s="279" t="s">
        <v>1</v>
      </c>
      <c r="F490" s="280" t="s">
        <v>228</v>
      </c>
      <c r="G490" s="278"/>
      <c r="H490" s="281">
        <v>0.032</v>
      </c>
      <c r="I490" s="282"/>
      <c r="J490" s="278"/>
      <c r="K490" s="278"/>
      <c r="L490" s="283"/>
      <c r="M490" s="284"/>
      <c r="N490" s="285"/>
      <c r="O490" s="285"/>
      <c r="P490" s="285"/>
      <c r="Q490" s="285"/>
      <c r="R490" s="285"/>
      <c r="S490" s="285"/>
      <c r="T490" s="286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T490" s="287" t="s">
        <v>225</v>
      </c>
      <c r="AU490" s="287" t="s">
        <v>169</v>
      </c>
      <c r="AV490" s="15" t="s">
        <v>173</v>
      </c>
      <c r="AW490" s="15" t="s">
        <v>32</v>
      </c>
      <c r="AX490" s="15" t="s">
        <v>83</v>
      </c>
      <c r="AY490" s="287" t="s">
        <v>156</v>
      </c>
    </row>
    <row r="491" spans="1:65" s="2" customFormat="1" ht="33" customHeight="1">
      <c r="A491" s="39"/>
      <c r="B491" s="40"/>
      <c r="C491" s="227" t="s">
        <v>859</v>
      </c>
      <c r="D491" s="227" t="s">
        <v>159</v>
      </c>
      <c r="E491" s="228" t="s">
        <v>1752</v>
      </c>
      <c r="F491" s="229" t="s">
        <v>1753</v>
      </c>
      <c r="G491" s="230" t="s">
        <v>237</v>
      </c>
      <c r="H491" s="231">
        <v>39</v>
      </c>
      <c r="I491" s="232"/>
      <c r="J491" s="233">
        <f>ROUND(I491*H491,2)</f>
        <v>0</v>
      </c>
      <c r="K491" s="229" t="s">
        <v>218</v>
      </c>
      <c r="L491" s="45"/>
      <c r="M491" s="234" t="s">
        <v>1</v>
      </c>
      <c r="N491" s="235" t="s">
        <v>41</v>
      </c>
      <c r="O491" s="92"/>
      <c r="P491" s="236">
        <f>O491*H491</f>
        <v>0</v>
      </c>
      <c r="Q491" s="236">
        <v>0.00257</v>
      </c>
      <c r="R491" s="236">
        <f>Q491*H491</f>
        <v>0.10022999999999999</v>
      </c>
      <c r="S491" s="236">
        <v>0</v>
      </c>
      <c r="T491" s="237">
        <f>S491*H491</f>
        <v>0</v>
      </c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R491" s="238" t="s">
        <v>173</v>
      </c>
      <c r="AT491" s="238" t="s">
        <v>159</v>
      </c>
      <c r="AU491" s="238" t="s">
        <v>169</v>
      </c>
      <c r="AY491" s="18" t="s">
        <v>156</v>
      </c>
      <c r="BE491" s="239">
        <f>IF(N491="základní",J491,0)</f>
        <v>0</v>
      </c>
      <c r="BF491" s="239">
        <f>IF(N491="snížená",J491,0)</f>
        <v>0</v>
      </c>
      <c r="BG491" s="239">
        <f>IF(N491="zákl. přenesená",J491,0)</f>
        <v>0</v>
      </c>
      <c r="BH491" s="239">
        <f>IF(N491="sníž. přenesená",J491,0)</f>
        <v>0</v>
      </c>
      <c r="BI491" s="239">
        <f>IF(N491="nulová",J491,0)</f>
        <v>0</v>
      </c>
      <c r="BJ491" s="18" t="s">
        <v>83</v>
      </c>
      <c r="BK491" s="239">
        <f>ROUND(I491*H491,2)</f>
        <v>0</v>
      </c>
      <c r="BL491" s="18" t="s">
        <v>173</v>
      </c>
      <c r="BM491" s="238" t="s">
        <v>1754</v>
      </c>
    </row>
    <row r="492" spans="1:51" s="13" customFormat="1" ht="12">
      <c r="A492" s="13"/>
      <c r="B492" s="255"/>
      <c r="C492" s="256"/>
      <c r="D492" s="257" t="s">
        <v>225</v>
      </c>
      <c r="E492" s="258" t="s">
        <v>1</v>
      </c>
      <c r="F492" s="259" t="s">
        <v>744</v>
      </c>
      <c r="G492" s="256"/>
      <c r="H492" s="258" t="s">
        <v>1</v>
      </c>
      <c r="I492" s="260"/>
      <c r="J492" s="256"/>
      <c r="K492" s="256"/>
      <c r="L492" s="261"/>
      <c r="M492" s="262"/>
      <c r="N492" s="263"/>
      <c r="O492" s="263"/>
      <c r="P492" s="263"/>
      <c r="Q492" s="263"/>
      <c r="R492" s="263"/>
      <c r="S492" s="263"/>
      <c r="T492" s="264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65" t="s">
        <v>225</v>
      </c>
      <c r="AU492" s="265" t="s">
        <v>169</v>
      </c>
      <c r="AV492" s="13" t="s">
        <v>83</v>
      </c>
      <c r="AW492" s="13" t="s">
        <v>32</v>
      </c>
      <c r="AX492" s="13" t="s">
        <v>76</v>
      </c>
      <c r="AY492" s="265" t="s">
        <v>156</v>
      </c>
    </row>
    <row r="493" spans="1:51" s="14" customFormat="1" ht="12">
      <c r="A493" s="14"/>
      <c r="B493" s="266"/>
      <c r="C493" s="267"/>
      <c r="D493" s="257" t="s">
        <v>225</v>
      </c>
      <c r="E493" s="268" t="s">
        <v>1</v>
      </c>
      <c r="F493" s="269" t="s">
        <v>306</v>
      </c>
      <c r="G493" s="267"/>
      <c r="H493" s="270">
        <v>12</v>
      </c>
      <c r="I493" s="271"/>
      <c r="J493" s="267"/>
      <c r="K493" s="267"/>
      <c r="L493" s="272"/>
      <c r="M493" s="273"/>
      <c r="N493" s="274"/>
      <c r="O493" s="274"/>
      <c r="P493" s="274"/>
      <c r="Q493" s="274"/>
      <c r="R493" s="274"/>
      <c r="S493" s="274"/>
      <c r="T493" s="275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76" t="s">
        <v>225</v>
      </c>
      <c r="AU493" s="276" t="s">
        <v>169</v>
      </c>
      <c r="AV493" s="14" t="s">
        <v>85</v>
      </c>
      <c r="AW493" s="14" t="s">
        <v>32</v>
      </c>
      <c r="AX493" s="14" t="s">
        <v>76</v>
      </c>
      <c r="AY493" s="276" t="s">
        <v>156</v>
      </c>
    </row>
    <row r="494" spans="1:51" s="13" customFormat="1" ht="12">
      <c r="A494" s="13"/>
      <c r="B494" s="255"/>
      <c r="C494" s="256"/>
      <c r="D494" s="257" t="s">
        <v>225</v>
      </c>
      <c r="E494" s="258" t="s">
        <v>1</v>
      </c>
      <c r="F494" s="259" t="s">
        <v>745</v>
      </c>
      <c r="G494" s="256"/>
      <c r="H494" s="258" t="s">
        <v>1</v>
      </c>
      <c r="I494" s="260"/>
      <c r="J494" s="256"/>
      <c r="K494" s="256"/>
      <c r="L494" s="261"/>
      <c r="M494" s="262"/>
      <c r="N494" s="263"/>
      <c r="O494" s="263"/>
      <c r="P494" s="263"/>
      <c r="Q494" s="263"/>
      <c r="R494" s="263"/>
      <c r="S494" s="263"/>
      <c r="T494" s="264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65" t="s">
        <v>225</v>
      </c>
      <c r="AU494" s="265" t="s">
        <v>169</v>
      </c>
      <c r="AV494" s="13" t="s">
        <v>83</v>
      </c>
      <c r="AW494" s="13" t="s">
        <v>32</v>
      </c>
      <c r="AX494" s="13" t="s">
        <v>76</v>
      </c>
      <c r="AY494" s="265" t="s">
        <v>156</v>
      </c>
    </row>
    <row r="495" spans="1:51" s="14" customFormat="1" ht="12">
      <c r="A495" s="14"/>
      <c r="B495" s="266"/>
      <c r="C495" s="267"/>
      <c r="D495" s="257" t="s">
        <v>225</v>
      </c>
      <c r="E495" s="268" t="s">
        <v>1</v>
      </c>
      <c r="F495" s="269" t="s">
        <v>256</v>
      </c>
      <c r="G495" s="267"/>
      <c r="H495" s="270">
        <v>7</v>
      </c>
      <c r="I495" s="271"/>
      <c r="J495" s="267"/>
      <c r="K495" s="267"/>
      <c r="L495" s="272"/>
      <c r="M495" s="273"/>
      <c r="N495" s="274"/>
      <c r="O495" s="274"/>
      <c r="P495" s="274"/>
      <c r="Q495" s="274"/>
      <c r="R495" s="274"/>
      <c r="S495" s="274"/>
      <c r="T495" s="275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76" t="s">
        <v>225</v>
      </c>
      <c r="AU495" s="276" t="s">
        <v>169</v>
      </c>
      <c r="AV495" s="14" t="s">
        <v>85</v>
      </c>
      <c r="AW495" s="14" t="s">
        <v>32</v>
      </c>
      <c r="AX495" s="14" t="s">
        <v>76</v>
      </c>
      <c r="AY495" s="276" t="s">
        <v>156</v>
      </c>
    </row>
    <row r="496" spans="1:51" s="13" customFormat="1" ht="12">
      <c r="A496" s="13"/>
      <c r="B496" s="255"/>
      <c r="C496" s="256"/>
      <c r="D496" s="257" t="s">
        <v>225</v>
      </c>
      <c r="E496" s="258" t="s">
        <v>1</v>
      </c>
      <c r="F496" s="259" t="s">
        <v>754</v>
      </c>
      <c r="G496" s="256"/>
      <c r="H496" s="258" t="s">
        <v>1</v>
      </c>
      <c r="I496" s="260"/>
      <c r="J496" s="256"/>
      <c r="K496" s="256"/>
      <c r="L496" s="261"/>
      <c r="M496" s="262"/>
      <c r="N496" s="263"/>
      <c r="O496" s="263"/>
      <c r="P496" s="263"/>
      <c r="Q496" s="263"/>
      <c r="R496" s="263"/>
      <c r="S496" s="263"/>
      <c r="T496" s="264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65" t="s">
        <v>225</v>
      </c>
      <c r="AU496" s="265" t="s">
        <v>169</v>
      </c>
      <c r="AV496" s="13" t="s">
        <v>83</v>
      </c>
      <c r="AW496" s="13" t="s">
        <v>32</v>
      </c>
      <c r="AX496" s="13" t="s">
        <v>76</v>
      </c>
      <c r="AY496" s="265" t="s">
        <v>156</v>
      </c>
    </row>
    <row r="497" spans="1:51" s="14" customFormat="1" ht="12">
      <c r="A497" s="14"/>
      <c r="B497" s="266"/>
      <c r="C497" s="267"/>
      <c r="D497" s="257" t="s">
        <v>225</v>
      </c>
      <c r="E497" s="268" t="s">
        <v>1</v>
      </c>
      <c r="F497" s="269" t="s">
        <v>155</v>
      </c>
      <c r="G497" s="267"/>
      <c r="H497" s="270">
        <v>5</v>
      </c>
      <c r="I497" s="271"/>
      <c r="J497" s="267"/>
      <c r="K497" s="267"/>
      <c r="L497" s="272"/>
      <c r="M497" s="273"/>
      <c r="N497" s="274"/>
      <c r="O497" s="274"/>
      <c r="P497" s="274"/>
      <c r="Q497" s="274"/>
      <c r="R497" s="274"/>
      <c r="S497" s="274"/>
      <c r="T497" s="275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76" t="s">
        <v>225</v>
      </c>
      <c r="AU497" s="276" t="s">
        <v>169</v>
      </c>
      <c r="AV497" s="14" t="s">
        <v>85</v>
      </c>
      <c r="AW497" s="14" t="s">
        <v>32</v>
      </c>
      <c r="AX497" s="14" t="s">
        <v>76</v>
      </c>
      <c r="AY497" s="276" t="s">
        <v>156</v>
      </c>
    </row>
    <row r="498" spans="1:51" s="13" customFormat="1" ht="12">
      <c r="A498" s="13"/>
      <c r="B498" s="255"/>
      <c r="C498" s="256"/>
      <c r="D498" s="257" t="s">
        <v>225</v>
      </c>
      <c r="E498" s="258" t="s">
        <v>1</v>
      </c>
      <c r="F498" s="259" t="s">
        <v>1755</v>
      </c>
      <c r="G498" s="256"/>
      <c r="H498" s="258" t="s">
        <v>1</v>
      </c>
      <c r="I498" s="260"/>
      <c r="J498" s="256"/>
      <c r="K498" s="256"/>
      <c r="L498" s="261"/>
      <c r="M498" s="262"/>
      <c r="N498" s="263"/>
      <c r="O498" s="263"/>
      <c r="P498" s="263"/>
      <c r="Q498" s="263"/>
      <c r="R498" s="263"/>
      <c r="S498" s="263"/>
      <c r="T498" s="264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65" t="s">
        <v>225</v>
      </c>
      <c r="AU498" s="265" t="s">
        <v>169</v>
      </c>
      <c r="AV498" s="13" t="s">
        <v>83</v>
      </c>
      <c r="AW498" s="13" t="s">
        <v>32</v>
      </c>
      <c r="AX498" s="13" t="s">
        <v>76</v>
      </c>
      <c r="AY498" s="265" t="s">
        <v>156</v>
      </c>
    </row>
    <row r="499" spans="1:51" s="14" customFormat="1" ht="12">
      <c r="A499" s="14"/>
      <c r="B499" s="266"/>
      <c r="C499" s="267"/>
      <c r="D499" s="257" t="s">
        <v>225</v>
      </c>
      <c r="E499" s="268" t="s">
        <v>1</v>
      </c>
      <c r="F499" s="269" t="s">
        <v>8</v>
      </c>
      <c r="G499" s="267"/>
      <c r="H499" s="270">
        <v>15</v>
      </c>
      <c r="I499" s="271"/>
      <c r="J499" s="267"/>
      <c r="K499" s="267"/>
      <c r="L499" s="272"/>
      <c r="M499" s="273"/>
      <c r="N499" s="274"/>
      <c r="O499" s="274"/>
      <c r="P499" s="274"/>
      <c r="Q499" s="274"/>
      <c r="R499" s="274"/>
      <c r="S499" s="274"/>
      <c r="T499" s="275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76" t="s">
        <v>225</v>
      </c>
      <c r="AU499" s="276" t="s">
        <v>169</v>
      </c>
      <c r="AV499" s="14" t="s">
        <v>85</v>
      </c>
      <c r="AW499" s="14" t="s">
        <v>32</v>
      </c>
      <c r="AX499" s="14" t="s">
        <v>76</v>
      </c>
      <c r="AY499" s="276" t="s">
        <v>156</v>
      </c>
    </row>
    <row r="500" spans="1:51" s="15" customFormat="1" ht="12">
      <c r="A500" s="15"/>
      <c r="B500" s="277"/>
      <c r="C500" s="278"/>
      <c r="D500" s="257" t="s">
        <v>225</v>
      </c>
      <c r="E500" s="279" t="s">
        <v>1</v>
      </c>
      <c r="F500" s="280" t="s">
        <v>228</v>
      </c>
      <c r="G500" s="278"/>
      <c r="H500" s="281">
        <v>39</v>
      </c>
      <c r="I500" s="282"/>
      <c r="J500" s="278"/>
      <c r="K500" s="278"/>
      <c r="L500" s="283"/>
      <c r="M500" s="284"/>
      <c r="N500" s="285"/>
      <c r="O500" s="285"/>
      <c r="P500" s="285"/>
      <c r="Q500" s="285"/>
      <c r="R500" s="285"/>
      <c r="S500" s="285"/>
      <c r="T500" s="286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T500" s="287" t="s">
        <v>225</v>
      </c>
      <c r="AU500" s="287" t="s">
        <v>169</v>
      </c>
      <c r="AV500" s="15" t="s">
        <v>173</v>
      </c>
      <c r="AW500" s="15" t="s">
        <v>32</v>
      </c>
      <c r="AX500" s="15" t="s">
        <v>83</v>
      </c>
      <c r="AY500" s="287" t="s">
        <v>156</v>
      </c>
    </row>
    <row r="501" spans="1:63" s="12" customFormat="1" ht="22.8" customHeight="1">
      <c r="A501" s="12"/>
      <c r="B501" s="211"/>
      <c r="C501" s="212"/>
      <c r="D501" s="213" t="s">
        <v>75</v>
      </c>
      <c r="E501" s="225" t="s">
        <v>455</v>
      </c>
      <c r="F501" s="225" t="s">
        <v>456</v>
      </c>
      <c r="G501" s="212"/>
      <c r="H501" s="212"/>
      <c r="I501" s="215"/>
      <c r="J501" s="226">
        <f>BK501</f>
        <v>0</v>
      </c>
      <c r="K501" s="212"/>
      <c r="L501" s="217"/>
      <c r="M501" s="218"/>
      <c r="N501" s="219"/>
      <c r="O501" s="219"/>
      <c r="P501" s="220">
        <f>P502</f>
        <v>0</v>
      </c>
      <c r="Q501" s="219"/>
      <c r="R501" s="220">
        <f>R502</f>
        <v>0</v>
      </c>
      <c r="S501" s="219"/>
      <c r="T501" s="221">
        <f>T502</f>
        <v>0</v>
      </c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R501" s="222" t="s">
        <v>83</v>
      </c>
      <c r="AT501" s="223" t="s">
        <v>75</v>
      </c>
      <c r="AU501" s="223" t="s">
        <v>83</v>
      </c>
      <c r="AY501" s="222" t="s">
        <v>156</v>
      </c>
      <c r="BK501" s="224">
        <f>BK502</f>
        <v>0</v>
      </c>
    </row>
    <row r="502" spans="1:65" s="2" customFormat="1" ht="24.15" customHeight="1">
      <c r="A502" s="39"/>
      <c r="B502" s="40"/>
      <c r="C502" s="227" t="s">
        <v>1128</v>
      </c>
      <c r="D502" s="227" t="s">
        <v>159</v>
      </c>
      <c r="E502" s="228" t="s">
        <v>458</v>
      </c>
      <c r="F502" s="229" t="s">
        <v>459</v>
      </c>
      <c r="G502" s="230" t="s">
        <v>414</v>
      </c>
      <c r="H502" s="231">
        <v>33.586</v>
      </c>
      <c r="I502" s="232"/>
      <c r="J502" s="233">
        <f>ROUND(I502*H502,2)</f>
        <v>0</v>
      </c>
      <c r="K502" s="229" t="s">
        <v>218</v>
      </c>
      <c r="L502" s="45"/>
      <c r="M502" s="234" t="s">
        <v>1</v>
      </c>
      <c r="N502" s="235" t="s">
        <v>41</v>
      </c>
      <c r="O502" s="92"/>
      <c r="P502" s="236">
        <f>O502*H502</f>
        <v>0</v>
      </c>
      <c r="Q502" s="236">
        <v>0</v>
      </c>
      <c r="R502" s="236">
        <f>Q502*H502</f>
        <v>0</v>
      </c>
      <c r="S502" s="236">
        <v>0</v>
      </c>
      <c r="T502" s="237">
        <f>S502*H502</f>
        <v>0</v>
      </c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R502" s="238" t="s">
        <v>173</v>
      </c>
      <c r="AT502" s="238" t="s">
        <v>159</v>
      </c>
      <c r="AU502" s="238" t="s">
        <v>85</v>
      </c>
      <c r="AY502" s="18" t="s">
        <v>156</v>
      </c>
      <c r="BE502" s="239">
        <f>IF(N502="základní",J502,0)</f>
        <v>0</v>
      </c>
      <c r="BF502" s="239">
        <f>IF(N502="snížená",J502,0)</f>
        <v>0</v>
      </c>
      <c r="BG502" s="239">
        <f>IF(N502="zákl. přenesená",J502,0)</f>
        <v>0</v>
      </c>
      <c r="BH502" s="239">
        <f>IF(N502="sníž. přenesená",J502,0)</f>
        <v>0</v>
      </c>
      <c r="BI502" s="239">
        <f>IF(N502="nulová",J502,0)</f>
        <v>0</v>
      </c>
      <c r="BJ502" s="18" t="s">
        <v>83</v>
      </c>
      <c r="BK502" s="239">
        <f>ROUND(I502*H502,2)</f>
        <v>0</v>
      </c>
      <c r="BL502" s="18" t="s">
        <v>173</v>
      </c>
      <c r="BM502" s="238" t="s">
        <v>1756</v>
      </c>
    </row>
    <row r="503" spans="1:63" s="12" customFormat="1" ht="25.9" customHeight="1">
      <c r="A503" s="12"/>
      <c r="B503" s="211"/>
      <c r="C503" s="212"/>
      <c r="D503" s="213" t="s">
        <v>75</v>
      </c>
      <c r="E503" s="214" t="s">
        <v>461</v>
      </c>
      <c r="F503" s="214" t="s">
        <v>462</v>
      </c>
      <c r="G503" s="212"/>
      <c r="H503" s="212"/>
      <c r="I503" s="215"/>
      <c r="J503" s="216">
        <f>BK503</f>
        <v>0</v>
      </c>
      <c r="K503" s="212"/>
      <c r="L503" s="217"/>
      <c r="M503" s="218"/>
      <c r="N503" s="219"/>
      <c r="O503" s="219"/>
      <c r="P503" s="220">
        <f>P504+P550+P582+P628+P670+P674+P689+P696+P711+P728</f>
        <v>0</v>
      </c>
      <c r="Q503" s="219"/>
      <c r="R503" s="220">
        <f>R504+R550+R582+R628+R670+R674+R689+R696+R711+R728</f>
        <v>6.87789016</v>
      </c>
      <c r="S503" s="219"/>
      <c r="T503" s="221">
        <f>T504+T550+T582+T628+T670+T674+T689+T696+T711+T728</f>
        <v>0</v>
      </c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R503" s="222" t="s">
        <v>85</v>
      </c>
      <c r="AT503" s="223" t="s">
        <v>75</v>
      </c>
      <c r="AU503" s="223" t="s">
        <v>76</v>
      </c>
      <c r="AY503" s="222" t="s">
        <v>156</v>
      </c>
      <c r="BK503" s="224">
        <f>BK504+BK550+BK582+BK628+BK670+BK674+BK689+BK696+BK711+BK728</f>
        <v>0</v>
      </c>
    </row>
    <row r="504" spans="1:63" s="12" customFormat="1" ht="22.8" customHeight="1">
      <c r="A504" s="12"/>
      <c r="B504" s="211"/>
      <c r="C504" s="212"/>
      <c r="D504" s="213" t="s">
        <v>75</v>
      </c>
      <c r="E504" s="225" t="s">
        <v>1757</v>
      </c>
      <c r="F504" s="225" t="s">
        <v>1758</v>
      </c>
      <c r="G504" s="212"/>
      <c r="H504" s="212"/>
      <c r="I504" s="215"/>
      <c r="J504" s="226">
        <f>BK504</f>
        <v>0</v>
      </c>
      <c r="K504" s="212"/>
      <c r="L504" s="217"/>
      <c r="M504" s="218"/>
      <c r="N504" s="219"/>
      <c r="O504" s="219"/>
      <c r="P504" s="220">
        <f>SUM(P505:P549)</f>
        <v>0</v>
      </c>
      <c r="Q504" s="219"/>
      <c r="R504" s="220">
        <f>SUM(R505:R549)</f>
        <v>0.6997296000000001</v>
      </c>
      <c r="S504" s="219"/>
      <c r="T504" s="221">
        <f>SUM(T505:T549)</f>
        <v>0</v>
      </c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R504" s="222" t="s">
        <v>85</v>
      </c>
      <c r="AT504" s="223" t="s">
        <v>75</v>
      </c>
      <c r="AU504" s="223" t="s">
        <v>83</v>
      </c>
      <c r="AY504" s="222" t="s">
        <v>156</v>
      </c>
      <c r="BK504" s="224">
        <f>SUM(BK505:BK549)</f>
        <v>0</v>
      </c>
    </row>
    <row r="505" spans="1:65" s="2" customFormat="1" ht="37.8" customHeight="1">
      <c r="A505" s="39"/>
      <c r="B505" s="40"/>
      <c r="C505" s="227" t="s">
        <v>1132</v>
      </c>
      <c r="D505" s="227" t="s">
        <v>159</v>
      </c>
      <c r="E505" s="228" t="s">
        <v>1759</v>
      </c>
      <c r="F505" s="229" t="s">
        <v>1760</v>
      </c>
      <c r="G505" s="230" t="s">
        <v>237</v>
      </c>
      <c r="H505" s="231">
        <v>141</v>
      </c>
      <c r="I505" s="232"/>
      <c r="J505" s="233">
        <f>ROUND(I505*H505,2)</f>
        <v>0</v>
      </c>
      <c r="K505" s="229" t="s">
        <v>1</v>
      </c>
      <c r="L505" s="45"/>
      <c r="M505" s="234" t="s">
        <v>1</v>
      </c>
      <c r="N505" s="235" t="s">
        <v>41</v>
      </c>
      <c r="O505" s="92"/>
      <c r="P505" s="236">
        <f>O505*H505</f>
        <v>0</v>
      </c>
      <c r="Q505" s="236">
        <v>0.004</v>
      </c>
      <c r="R505" s="236">
        <f>Q505*H505</f>
        <v>0.5640000000000001</v>
      </c>
      <c r="S505" s="236">
        <v>0</v>
      </c>
      <c r="T505" s="237">
        <f>S505*H505</f>
        <v>0</v>
      </c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R505" s="238" t="s">
        <v>335</v>
      </c>
      <c r="AT505" s="238" t="s">
        <v>159</v>
      </c>
      <c r="AU505" s="238" t="s">
        <v>85</v>
      </c>
      <c r="AY505" s="18" t="s">
        <v>156</v>
      </c>
      <c r="BE505" s="239">
        <f>IF(N505="základní",J505,0)</f>
        <v>0</v>
      </c>
      <c r="BF505" s="239">
        <f>IF(N505="snížená",J505,0)</f>
        <v>0</v>
      </c>
      <c r="BG505" s="239">
        <f>IF(N505="zákl. přenesená",J505,0)</f>
        <v>0</v>
      </c>
      <c r="BH505" s="239">
        <f>IF(N505="sníž. přenesená",J505,0)</f>
        <v>0</v>
      </c>
      <c r="BI505" s="239">
        <f>IF(N505="nulová",J505,0)</f>
        <v>0</v>
      </c>
      <c r="BJ505" s="18" t="s">
        <v>83</v>
      </c>
      <c r="BK505" s="239">
        <f>ROUND(I505*H505,2)</f>
        <v>0</v>
      </c>
      <c r="BL505" s="18" t="s">
        <v>335</v>
      </c>
      <c r="BM505" s="238" t="s">
        <v>1761</v>
      </c>
    </row>
    <row r="506" spans="1:51" s="13" customFormat="1" ht="12">
      <c r="A506" s="13"/>
      <c r="B506" s="255"/>
      <c r="C506" s="256"/>
      <c r="D506" s="257" t="s">
        <v>225</v>
      </c>
      <c r="E506" s="258" t="s">
        <v>1</v>
      </c>
      <c r="F506" s="259" t="s">
        <v>1550</v>
      </c>
      <c r="G506" s="256"/>
      <c r="H506" s="258" t="s">
        <v>1</v>
      </c>
      <c r="I506" s="260"/>
      <c r="J506" s="256"/>
      <c r="K506" s="256"/>
      <c r="L506" s="261"/>
      <c r="M506" s="262"/>
      <c r="N506" s="263"/>
      <c r="O506" s="263"/>
      <c r="P506" s="263"/>
      <c r="Q506" s="263"/>
      <c r="R506" s="263"/>
      <c r="S506" s="263"/>
      <c r="T506" s="264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65" t="s">
        <v>225</v>
      </c>
      <c r="AU506" s="265" t="s">
        <v>85</v>
      </c>
      <c r="AV506" s="13" t="s">
        <v>83</v>
      </c>
      <c r="AW506" s="13" t="s">
        <v>32</v>
      </c>
      <c r="AX506" s="13" t="s">
        <v>76</v>
      </c>
      <c r="AY506" s="265" t="s">
        <v>156</v>
      </c>
    </row>
    <row r="507" spans="1:51" s="14" customFormat="1" ht="12">
      <c r="A507" s="14"/>
      <c r="B507" s="266"/>
      <c r="C507" s="267"/>
      <c r="D507" s="257" t="s">
        <v>225</v>
      </c>
      <c r="E507" s="268" t="s">
        <v>1</v>
      </c>
      <c r="F507" s="269" t="s">
        <v>500</v>
      </c>
      <c r="G507" s="267"/>
      <c r="H507" s="270">
        <v>37</v>
      </c>
      <c r="I507" s="271"/>
      <c r="J507" s="267"/>
      <c r="K507" s="267"/>
      <c r="L507" s="272"/>
      <c r="M507" s="273"/>
      <c r="N507" s="274"/>
      <c r="O507" s="274"/>
      <c r="P507" s="274"/>
      <c r="Q507" s="274"/>
      <c r="R507" s="274"/>
      <c r="S507" s="274"/>
      <c r="T507" s="275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76" t="s">
        <v>225</v>
      </c>
      <c r="AU507" s="276" t="s">
        <v>85</v>
      </c>
      <c r="AV507" s="14" t="s">
        <v>85</v>
      </c>
      <c r="AW507" s="14" t="s">
        <v>32</v>
      </c>
      <c r="AX507" s="14" t="s">
        <v>76</v>
      </c>
      <c r="AY507" s="276" t="s">
        <v>156</v>
      </c>
    </row>
    <row r="508" spans="1:51" s="13" customFormat="1" ht="12">
      <c r="A508" s="13"/>
      <c r="B508" s="255"/>
      <c r="C508" s="256"/>
      <c r="D508" s="257" t="s">
        <v>225</v>
      </c>
      <c r="E508" s="258" t="s">
        <v>1</v>
      </c>
      <c r="F508" s="259" t="s">
        <v>1551</v>
      </c>
      <c r="G508" s="256"/>
      <c r="H508" s="258" t="s">
        <v>1</v>
      </c>
      <c r="I508" s="260"/>
      <c r="J508" s="256"/>
      <c r="K508" s="256"/>
      <c r="L508" s="261"/>
      <c r="M508" s="262"/>
      <c r="N508" s="263"/>
      <c r="O508" s="263"/>
      <c r="P508" s="263"/>
      <c r="Q508" s="263"/>
      <c r="R508" s="263"/>
      <c r="S508" s="263"/>
      <c r="T508" s="264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65" t="s">
        <v>225</v>
      </c>
      <c r="AU508" s="265" t="s">
        <v>85</v>
      </c>
      <c r="AV508" s="13" t="s">
        <v>83</v>
      </c>
      <c r="AW508" s="13" t="s">
        <v>32</v>
      </c>
      <c r="AX508" s="13" t="s">
        <v>76</v>
      </c>
      <c r="AY508" s="265" t="s">
        <v>156</v>
      </c>
    </row>
    <row r="509" spans="1:51" s="14" customFormat="1" ht="12">
      <c r="A509" s="14"/>
      <c r="B509" s="266"/>
      <c r="C509" s="267"/>
      <c r="D509" s="257" t="s">
        <v>225</v>
      </c>
      <c r="E509" s="268" t="s">
        <v>1</v>
      </c>
      <c r="F509" s="269" t="s">
        <v>274</v>
      </c>
      <c r="G509" s="267"/>
      <c r="H509" s="270">
        <v>11</v>
      </c>
      <c r="I509" s="271"/>
      <c r="J509" s="267"/>
      <c r="K509" s="267"/>
      <c r="L509" s="272"/>
      <c r="M509" s="273"/>
      <c r="N509" s="274"/>
      <c r="O509" s="274"/>
      <c r="P509" s="274"/>
      <c r="Q509" s="274"/>
      <c r="R509" s="274"/>
      <c r="S509" s="274"/>
      <c r="T509" s="275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76" t="s">
        <v>225</v>
      </c>
      <c r="AU509" s="276" t="s">
        <v>85</v>
      </c>
      <c r="AV509" s="14" t="s">
        <v>85</v>
      </c>
      <c r="AW509" s="14" t="s">
        <v>32</v>
      </c>
      <c r="AX509" s="14" t="s">
        <v>76</v>
      </c>
      <c r="AY509" s="276" t="s">
        <v>156</v>
      </c>
    </row>
    <row r="510" spans="1:51" s="13" customFormat="1" ht="12">
      <c r="A510" s="13"/>
      <c r="B510" s="255"/>
      <c r="C510" s="256"/>
      <c r="D510" s="257" t="s">
        <v>225</v>
      </c>
      <c r="E510" s="258" t="s">
        <v>1</v>
      </c>
      <c r="F510" s="259" t="s">
        <v>1552</v>
      </c>
      <c r="G510" s="256"/>
      <c r="H510" s="258" t="s">
        <v>1</v>
      </c>
      <c r="I510" s="260"/>
      <c r="J510" s="256"/>
      <c r="K510" s="256"/>
      <c r="L510" s="261"/>
      <c r="M510" s="262"/>
      <c r="N510" s="263"/>
      <c r="O510" s="263"/>
      <c r="P510" s="263"/>
      <c r="Q510" s="263"/>
      <c r="R510" s="263"/>
      <c r="S510" s="263"/>
      <c r="T510" s="264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65" t="s">
        <v>225</v>
      </c>
      <c r="AU510" s="265" t="s">
        <v>85</v>
      </c>
      <c r="AV510" s="13" t="s">
        <v>83</v>
      </c>
      <c r="AW510" s="13" t="s">
        <v>32</v>
      </c>
      <c r="AX510" s="13" t="s">
        <v>76</v>
      </c>
      <c r="AY510" s="265" t="s">
        <v>156</v>
      </c>
    </row>
    <row r="511" spans="1:51" s="14" customFormat="1" ht="12">
      <c r="A511" s="14"/>
      <c r="B511" s="266"/>
      <c r="C511" s="267"/>
      <c r="D511" s="257" t="s">
        <v>225</v>
      </c>
      <c r="E511" s="268" t="s">
        <v>1</v>
      </c>
      <c r="F511" s="269" t="s">
        <v>274</v>
      </c>
      <c r="G511" s="267"/>
      <c r="H511" s="270">
        <v>11</v>
      </c>
      <c r="I511" s="271"/>
      <c r="J511" s="267"/>
      <c r="K511" s="267"/>
      <c r="L511" s="272"/>
      <c r="M511" s="273"/>
      <c r="N511" s="274"/>
      <c r="O511" s="274"/>
      <c r="P511" s="274"/>
      <c r="Q511" s="274"/>
      <c r="R511" s="274"/>
      <c r="S511" s="274"/>
      <c r="T511" s="275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76" t="s">
        <v>225</v>
      </c>
      <c r="AU511" s="276" t="s">
        <v>85</v>
      </c>
      <c r="AV511" s="14" t="s">
        <v>85</v>
      </c>
      <c r="AW511" s="14" t="s">
        <v>32</v>
      </c>
      <c r="AX511" s="14" t="s">
        <v>76</v>
      </c>
      <c r="AY511" s="276" t="s">
        <v>156</v>
      </c>
    </row>
    <row r="512" spans="1:51" s="13" customFormat="1" ht="12">
      <c r="A512" s="13"/>
      <c r="B512" s="255"/>
      <c r="C512" s="256"/>
      <c r="D512" s="257" t="s">
        <v>225</v>
      </c>
      <c r="E512" s="258" t="s">
        <v>1</v>
      </c>
      <c r="F512" s="259" t="s">
        <v>780</v>
      </c>
      <c r="G512" s="256"/>
      <c r="H512" s="258" t="s">
        <v>1</v>
      </c>
      <c r="I512" s="260"/>
      <c r="J512" s="256"/>
      <c r="K512" s="256"/>
      <c r="L512" s="261"/>
      <c r="M512" s="262"/>
      <c r="N512" s="263"/>
      <c r="O512" s="263"/>
      <c r="P512" s="263"/>
      <c r="Q512" s="263"/>
      <c r="R512" s="263"/>
      <c r="S512" s="263"/>
      <c r="T512" s="264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65" t="s">
        <v>225</v>
      </c>
      <c r="AU512" s="265" t="s">
        <v>85</v>
      </c>
      <c r="AV512" s="13" t="s">
        <v>83</v>
      </c>
      <c r="AW512" s="13" t="s">
        <v>32</v>
      </c>
      <c r="AX512" s="13" t="s">
        <v>76</v>
      </c>
      <c r="AY512" s="265" t="s">
        <v>156</v>
      </c>
    </row>
    <row r="513" spans="1:51" s="14" customFormat="1" ht="12">
      <c r="A513" s="14"/>
      <c r="B513" s="266"/>
      <c r="C513" s="267"/>
      <c r="D513" s="257" t="s">
        <v>225</v>
      </c>
      <c r="E513" s="268" t="s">
        <v>1</v>
      </c>
      <c r="F513" s="269" t="s">
        <v>781</v>
      </c>
      <c r="G513" s="267"/>
      <c r="H513" s="270">
        <v>75</v>
      </c>
      <c r="I513" s="271"/>
      <c r="J513" s="267"/>
      <c r="K513" s="267"/>
      <c r="L513" s="272"/>
      <c r="M513" s="273"/>
      <c r="N513" s="274"/>
      <c r="O513" s="274"/>
      <c r="P513" s="274"/>
      <c r="Q513" s="274"/>
      <c r="R513" s="274"/>
      <c r="S513" s="274"/>
      <c r="T513" s="275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76" t="s">
        <v>225</v>
      </c>
      <c r="AU513" s="276" t="s">
        <v>85</v>
      </c>
      <c r="AV513" s="14" t="s">
        <v>85</v>
      </c>
      <c r="AW513" s="14" t="s">
        <v>32</v>
      </c>
      <c r="AX513" s="14" t="s">
        <v>76</v>
      </c>
      <c r="AY513" s="276" t="s">
        <v>156</v>
      </c>
    </row>
    <row r="514" spans="1:51" s="13" customFormat="1" ht="12">
      <c r="A514" s="13"/>
      <c r="B514" s="255"/>
      <c r="C514" s="256"/>
      <c r="D514" s="257" t="s">
        <v>225</v>
      </c>
      <c r="E514" s="258" t="s">
        <v>1</v>
      </c>
      <c r="F514" s="259" t="s">
        <v>782</v>
      </c>
      <c r="G514" s="256"/>
      <c r="H514" s="258" t="s">
        <v>1</v>
      </c>
      <c r="I514" s="260"/>
      <c r="J514" s="256"/>
      <c r="K514" s="256"/>
      <c r="L514" s="261"/>
      <c r="M514" s="262"/>
      <c r="N514" s="263"/>
      <c r="O514" s="263"/>
      <c r="P514" s="263"/>
      <c r="Q514" s="263"/>
      <c r="R514" s="263"/>
      <c r="S514" s="263"/>
      <c r="T514" s="264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65" t="s">
        <v>225</v>
      </c>
      <c r="AU514" s="265" t="s">
        <v>85</v>
      </c>
      <c r="AV514" s="13" t="s">
        <v>83</v>
      </c>
      <c r="AW514" s="13" t="s">
        <v>32</v>
      </c>
      <c r="AX514" s="13" t="s">
        <v>76</v>
      </c>
      <c r="AY514" s="265" t="s">
        <v>156</v>
      </c>
    </row>
    <row r="515" spans="1:51" s="14" customFormat="1" ht="12">
      <c r="A515" s="14"/>
      <c r="B515" s="266"/>
      <c r="C515" s="267"/>
      <c r="D515" s="257" t="s">
        <v>225</v>
      </c>
      <c r="E515" s="268" t="s">
        <v>1</v>
      </c>
      <c r="F515" s="269" t="s">
        <v>256</v>
      </c>
      <c r="G515" s="267"/>
      <c r="H515" s="270">
        <v>7</v>
      </c>
      <c r="I515" s="271"/>
      <c r="J515" s="267"/>
      <c r="K515" s="267"/>
      <c r="L515" s="272"/>
      <c r="M515" s="273"/>
      <c r="N515" s="274"/>
      <c r="O515" s="274"/>
      <c r="P515" s="274"/>
      <c r="Q515" s="274"/>
      <c r="R515" s="274"/>
      <c r="S515" s="274"/>
      <c r="T515" s="275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76" t="s">
        <v>225</v>
      </c>
      <c r="AU515" s="276" t="s">
        <v>85</v>
      </c>
      <c r="AV515" s="14" t="s">
        <v>85</v>
      </c>
      <c r="AW515" s="14" t="s">
        <v>32</v>
      </c>
      <c r="AX515" s="14" t="s">
        <v>76</v>
      </c>
      <c r="AY515" s="276" t="s">
        <v>156</v>
      </c>
    </row>
    <row r="516" spans="1:51" s="15" customFormat="1" ht="12">
      <c r="A516" s="15"/>
      <c r="B516" s="277"/>
      <c r="C516" s="278"/>
      <c r="D516" s="257" t="s">
        <v>225</v>
      </c>
      <c r="E516" s="279" t="s">
        <v>1</v>
      </c>
      <c r="F516" s="280" t="s">
        <v>228</v>
      </c>
      <c r="G516" s="278"/>
      <c r="H516" s="281">
        <v>141</v>
      </c>
      <c r="I516" s="282"/>
      <c r="J516" s="278"/>
      <c r="K516" s="278"/>
      <c r="L516" s="283"/>
      <c r="M516" s="284"/>
      <c r="N516" s="285"/>
      <c r="O516" s="285"/>
      <c r="P516" s="285"/>
      <c r="Q516" s="285"/>
      <c r="R516" s="285"/>
      <c r="S516" s="285"/>
      <c r="T516" s="286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T516" s="287" t="s">
        <v>225</v>
      </c>
      <c r="AU516" s="287" t="s">
        <v>85</v>
      </c>
      <c r="AV516" s="15" t="s">
        <v>173</v>
      </c>
      <c r="AW516" s="15" t="s">
        <v>32</v>
      </c>
      <c r="AX516" s="15" t="s">
        <v>83</v>
      </c>
      <c r="AY516" s="287" t="s">
        <v>156</v>
      </c>
    </row>
    <row r="517" spans="1:65" s="2" customFormat="1" ht="24.15" customHeight="1">
      <c r="A517" s="39"/>
      <c r="B517" s="40"/>
      <c r="C517" s="227" t="s">
        <v>1140</v>
      </c>
      <c r="D517" s="227" t="s">
        <v>159</v>
      </c>
      <c r="E517" s="228" t="s">
        <v>1762</v>
      </c>
      <c r="F517" s="229" t="s">
        <v>1763</v>
      </c>
      <c r="G517" s="230" t="s">
        <v>237</v>
      </c>
      <c r="H517" s="231">
        <v>11</v>
      </c>
      <c r="I517" s="232"/>
      <c r="J517" s="233">
        <f>ROUND(I517*H517,2)</f>
        <v>0</v>
      </c>
      <c r="K517" s="229" t="s">
        <v>218</v>
      </c>
      <c r="L517" s="45"/>
      <c r="M517" s="234" t="s">
        <v>1</v>
      </c>
      <c r="N517" s="235" t="s">
        <v>41</v>
      </c>
      <c r="O517" s="92"/>
      <c r="P517" s="236">
        <f>O517*H517</f>
        <v>0</v>
      </c>
      <c r="Q517" s="236">
        <v>0.0004</v>
      </c>
      <c r="R517" s="236">
        <f>Q517*H517</f>
        <v>0.0044</v>
      </c>
      <c r="S517" s="236">
        <v>0</v>
      </c>
      <c r="T517" s="237">
        <f>S517*H517</f>
        <v>0</v>
      </c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R517" s="238" t="s">
        <v>335</v>
      </c>
      <c r="AT517" s="238" t="s">
        <v>159</v>
      </c>
      <c r="AU517" s="238" t="s">
        <v>85</v>
      </c>
      <c r="AY517" s="18" t="s">
        <v>156</v>
      </c>
      <c r="BE517" s="239">
        <f>IF(N517="základní",J517,0)</f>
        <v>0</v>
      </c>
      <c r="BF517" s="239">
        <f>IF(N517="snížená",J517,0)</f>
        <v>0</v>
      </c>
      <c r="BG517" s="239">
        <f>IF(N517="zákl. přenesená",J517,0)</f>
        <v>0</v>
      </c>
      <c r="BH517" s="239">
        <f>IF(N517="sníž. přenesená",J517,0)</f>
        <v>0</v>
      </c>
      <c r="BI517" s="239">
        <f>IF(N517="nulová",J517,0)</f>
        <v>0</v>
      </c>
      <c r="BJ517" s="18" t="s">
        <v>83</v>
      </c>
      <c r="BK517" s="239">
        <f>ROUND(I517*H517,2)</f>
        <v>0</v>
      </c>
      <c r="BL517" s="18" t="s">
        <v>335</v>
      </c>
      <c r="BM517" s="238" t="s">
        <v>1764</v>
      </c>
    </row>
    <row r="518" spans="1:51" s="13" customFormat="1" ht="12">
      <c r="A518" s="13"/>
      <c r="B518" s="255"/>
      <c r="C518" s="256"/>
      <c r="D518" s="257" t="s">
        <v>225</v>
      </c>
      <c r="E518" s="258" t="s">
        <v>1</v>
      </c>
      <c r="F518" s="259" t="s">
        <v>1552</v>
      </c>
      <c r="G518" s="256"/>
      <c r="H518" s="258" t="s">
        <v>1</v>
      </c>
      <c r="I518" s="260"/>
      <c r="J518" s="256"/>
      <c r="K518" s="256"/>
      <c r="L518" s="261"/>
      <c r="M518" s="262"/>
      <c r="N518" s="263"/>
      <c r="O518" s="263"/>
      <c r="P518" s="263"/>
      <c r="Q518" s="263"/>
      <c r="R518" s="263"/>
      <c r="S518" s="263"/>
      <c r="T518" s="264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65" t="s">
        <v>225</v>
      </c>
      <c r="AU518" s="265" t="s">
        <v>85</v>
      </c>
      <c r="AV518" s="13" t="s">
        <v>83</v>
      </c>
      <c r="AW518" s="13" t="s">
        <v>32</v>
      </c>
      <c r="AX518" s="13" t="s">
        <v>76</v>
      </c>
      <c r="AY518" s="265" t="s">
        <v>156</v>
      </c>
    </row>
    <row r="519" spans="1:51" s="14" customFormat="1" ht="12">
      <c r="A519" s="14"/>
      <c r="B519" s="266"/>
      <c r="C519" s="267"/>
      <c r="D519" s="257" t="s">
        <v>225</v>
      </c>
      <c r="E519" s="268" t="s">
        <v>1</v>
      </c>
      <c r="F519" s="269" t="s">
        <v>274</v>
      </c>
      <c r="G519" s="267"/>
      <c r="H519" s="270">
        <v>11</v>
      </c>
      <c r="I519" s="271"/>
      <c r="J519" s="267"/>
      <c r="K519" s="267"/>
      <c r="L519" s="272"/>
      <c r="M519" s="273"/>
      <c r="N519" s="274"/>
      <c r="O519" s="274"/>
      <c r="P519" s="274"/>
      <c r="Q519" s="274"/>
      <c r="R519" s="274"/>
      <c r="S519" s="274"/>
      <c r="T519" s="275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76" t="s">
        <v>225</v>
      </c>
      <c r="AU519" s="276" t="s">
        <v>85</v>
      </c>
      <c r="AV519" s="14" t="s">
        <v>85</v>
      </c>
      <c r="AW519" s="14" t="s">
        <v>32</v>
      </c>
      <c r="AX519" s="14" t="s">
        <v>76</v>
      </c>
      <c r="AY519" s="276" t="s">
        <v>156</v>
      </c>
    </row>
    <row r="520" spans="1:51" s="15" customFormat="1" ht="12">
      <c r="A520" s="15"/>
      <c r="B520" s="277"/>
      <c r="C520" s="278"/>
      <c r="D520" s="257" t="s">
        <v>225</v>
      </c>
      <c r="E520" s="279" t="s">
        <v>1</v>
      </c>
      <c r="F520" s="280" t="s">
        <v>228</v>
      </c>
      <c r="G520" s="278"/>
      <c r="H520" s="281">
        <v>11</v>
      </c>
      <c r="I520" s="282"/>
      <c r="J520" s="278"/>
      <c r="K520" s="278"/>
      <c r="L520" s="283"/>
      <c r="M520" s="284"/>
      <c r="N520" s="285"/>
      <c r="O520" s="285"/>
      <c r="P520" s="285"/>
      <c r="Q520" s="285"/>
      <c r="R520" s="285"/>
      <c r="S520" s="285"/>
      <c r="T520" s="286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T520" s="287" t="s">
        <v>225</v>
      </c>
      <c r="AU520" s="287" t="s">
        <v>85</v>
      </c>
      <c r="AV520" s="15" t="s">
        <v>173</v>
      </c>
      <c r="AW520" s="15" t="s">
        <v>32</v>
      </c>
      <c r="AX520" s="15" t="s">
        <v>83</v>
      </c>
      <c r="AY520" s="287" t="s">
        <v>156</v>
      </c>
    </row>
    <row r="521" spans="1:65" s="2" customFormat="1" ht="55.5" customHeight="1">
      <c r="A521" s="39"/>
      <c r="B521" s="40"/>
      <c r="C521" s="245" t="s">
        <v>1145</v>
      </c>
      <c r="D521" s="245" t="s">
        <v>220</v>
      </c>
      <c r="E521" s="246" t="s">
        <v>1765</v>
      </c>
      <c r="F521" s="247" t="s">
        <v>1766</v>
      </c>
      <c r="G521" s="248" t="s">
        <v>237</v>
      </c>
      <c r="H521" s="249">
        <v>13.2</v>
      </c>
      <c r="I521" s="250"/>
      <c r="J521" s="251">
        <f>ROUND(I521*H521,2)</f>
        <v>0</v>
      </c>
      <c r="K521" s="247" t="s">
        <v>218</v>
      </c>
      <c r="L521" s="252"/>
      <c r="M521" s="253" t="s">
        <v>1</v>
      </c>
      <c r="N521" s="254" t="s">
        <v>41</v>
      </c>
      <c r="O521" s="92"/>
      <c r="P521" s="236">
        <f>O521*H521</f>
        <v>0</v>
      </c>
      <c r="Q521" s="236">
        <v>0.0053</v>
      </c>
      <c r="R521" s="236">
        <f>Q521*H521</f>
        <v>0.06996</v>
      </c>
      <c r="S521" s="236">
        <v>0</v>
      </c>
      <c r="T521" s="237">
        <f>S521*H521</f>
        <v>0</v>
      </c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R521" s="238" t="s">
        <v>477</v>
      </c>
      <c r="AT521" s="238" t="s">
        <v>220</v>
      </c>
      <c r="AU521" s="238" t="s">
        <v>85</v>
      </c>
      <c r="AY521" s="18" t="s">
        <v>156</v>
      </c>
      <c r="BE521" s="239">
        <f>IF(N521="základní",J521,0)</f>
        <v>0</v>
      </c>
      <c r="BF521" s="239">
        <f>IF(N521="snížená",J521,0)</f>
        <v>0</v>
      </c>
      <c r="BG521" s="239">
        <f>IF(N521="zákl. přenesená",J521,0)</f>
        <v>0</v>
      </c>
      <c r="BH521" s="239">
        <f>IF(N521="sníž. přenesená",J521,0)</f>
        <v>0</v>
      </c>
      <c r="BI521" s="239">
        <f>IF(N521="nulová",J521,0)</f>
        <v>0</v>
      </c>
      <c r="BJ521" s="18" t="s">
        <v>83</v>
      </c>
      <c r="BK521" s="239">
        <f>ROUND(I521*H521,2)</f>
        <v>0</v>
      </c>
      <c r="BL521" s="18" t="s">
        <v>335</v>
      </c>
      <c r="BM521" s="238" t="s">
        <v>1767</v>
      </c>
    </row>
    <row r="522" spans="1:51" s="14" customFormat="1" ht="12">
      <c r="A522" s="14"/>
      <c r="B522" s="266"/>
      <c r="C522" s="267"/>
      <c r="D522" s="257" t="s">
        <v>225</v>
      </c>
      <c r="E522" s="268" t="s">
        <v>1</v>
      </c>
      <c r="F522" s="269" t="s">
        <v>1768</v>
      </c>
      <c r="G522" s="267"/>
      <c r="H522" s="270">
        <v>13.2</v>
      </c>
      <c r="I522" s="271"/>
      <c r="J522" s="267"/>
      <c r="K522" s="267"/>
      <c r="L522" s="272"/>
      <c r="M522" s="273"/>
      <c r="N522" s="274"/>
      <c r="O522" s="274"/>
      <c r="P522" s="274"/>
      <c r="Q522" s="274"/>
      <c r="R522" s="274"/>
      <c r="S522" s="274"/>
      <c r="T522" s="275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T522" s="276" t="s">
        <v>225</v>
      </c>
      <c r="AU522" s="276" t="s">
        <v>85</v>
      </c>
      <c r="AV522" s="14" t="s">
        <v>85</v>
      </c>
      <c r="AW522" s="14" t="s">
        <v>32</v>
      </c>
      <c r="AX522" s="14" t="s">
        <v>76</v>
      </c>
      <c r="AY522" s="276" t="s">
        <v>156</v>
      </c>
    </row>
    <row r="523" spans="1:51" s="15" customFormat="1" ht="12">
      <c r="A523" s="15"/>
      <c r="B523" s="277"/>
      <c r="C523" s="278"/>
      <c r="D523" s="257" t="s">
        <v>225</v>
      </c>
      <c r="E523" s="279" t="s">
        <v>1</v>
      </c>
      <c r="F523" s="280" t="s">
        <v>228</v>
      </c>
      <c r="G523" s="278"/>
      <c r="H523" s="281">
        <v>13.2</v>
      </c>
      <c r="I523" s="282"/>
      <c r="J523" s="278"/>
      <c r="K523" s="278"/>
      <c r="L523" s="283"/>
      <c r="M523" s="284"/>
      <c r="N523" s="285"/>
      <c r="O523" s="285"/>
      <c r="P523" s="285"/>
      <c r="Q523" s="285"/>
      <c r="R523" s="285"/>
      <c r="S523" s="285"/>
      <c r="T523" s="286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T523" s="287" t="s">
        <v>225</v>
      </c>
      <c r="AU523" s="287" t="s">
        <v>85</v>
      </c>
      <c r="AV523" s="15" t="s">
        <v>173</v>
      </c>
      <c r="AW523" s="15" t="s">
        <v>32</v>
      </c>
      <c r="AX523" s="15" t="s">
        <v>83</v>
      </c>
      <c r="AY523" s="287" t="s">
        <v>156</v>
      </c>
    </row>
    <row r="524" spans="1:65" s="2" customFormat="1" ht="24.15" customHeight="1">
      <c r="A524" s="39"/>
      <c r="B524" s="40"/>
      <c r="C524" s="227" t="s">
        <v>1149</v>
      </c>
      <c r="D524" s="227" t="s">
        <v>159</v>
      </c>
      <c r="E524" s="228" t="s">
        <v>1769</v>
      </c>
      <c r="F524" s="229" t="s">
        <v>1770</v>
      </c>
      <c r="G524" s="230" t="s">
        <v>237</v>
      </c>
      <c r="H524" s="231">
        <v>81</v>
      </c>
      <c r="I524" s="232"/>
      <c r="J524" s="233">
        <f>ROUND(I524*H524,2)</f>
        <v>0</v>
      </c>
      <c r="K524" s="229" t="s">
        <v>218</v>
      </c>
      <c r="L524" s="45"/>
      <c r="M524" s="234" t="s">
        <v>1</v>
      </c>
      <c r="N524" s="235" t="s">
        <v>41</v>
      </c>
      <c r="O524" s="92"/>
      <c r="P524" s="236">
        <f>O524*H524</f>
        <v>0</v>
      </c>
      <c r="Q524" s="236">
        <v>0.0004</v>
      </c>
      <c r="R524" s="236">
        <f>Q524*H524</f>
        <v>0.0324</v>
      </c>
      <c r="S524" s="236">
        <v>0</v>
      </c>
      <c r="T524" s="237">
        <f>S524*H524</f>
        <v>0</v>
      </c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R524" s="238" t="s">
        <v>335</v>
      </c>
      <c r="AT524" s="238" t="s">
        <v>159</v>
      </c>
      <c r="AU524" s="238" t="s">
        <v>85</v>
      </c>
      <c r="AY524" s="18" t="s">
        <v>156</v>
      </c>
      <c r="BE524" s="239">
        <f>IF(N524="základní",J524,0)</f>
        <v>0</v>
      </c>
      <c r="BF524" s="239">
        <f>IF(N524="snížená",J524,0)</f>
        <v>0</v>
      </c>
      <c r="BG524" s="239">
        <f>IF(N524="zákl. přenesená",J524,0)</f>
        <v>0</v>
      </c>
      <c r="BH524" s="239">
        <f>IF(N524="sníž. přenesená",J524,0)</f>
        <v>0</v>
      </c>
      <c r="BI524" s="239">
        <f>IF(N524="nulová",J524,0)</f>
        <v>0</v>
      </c>
      <c r="BJ524" s="18" t="s">
        <v>83</v>
      </c>
      <c r="BK524" s="239">
        <f>ROUND(I524*H524,2)</f>
        <v>0</v>
      </c>
      <c r="BL524" s="18" t="s">
        <v>335</v>
      </c>
      <c r="BM524" s="238" t="s">
        <v>1771</v>
      </c>
    </row>
    <row r="525" spans="1:51" s="13" customFormat="1" ht="12">
      <c r="A525" s="13"/>
      <c r="B525" s="255"/>
      <c r="C525" s="256"/>
      <c r="D525" s="257" t="s">
        <v>225</v>
      </c>
      <c r="E525" s="258" t="s">
        <v>1</v>
      </c>
      <c r="F525" s="259" t="s">
        <v>1550</v>
      </c>
      <c r="G525" s="256"/>
      <c r="H525" s="258" t="s">
        <v>1</v>
      </c>
      <c r="I525" s="260"/>
      <c r="J525" s="256"/>
      <c r="K525" s="256"/>
      <c r="L525" s="261"/>
      <c r="M525" s="262"/>
      <c r="N525" s="263"/>
      <c r="O525" s="263"/>
      <c r="P525" s="263"/>
      <c r="Q525" s="263"/>
      <c r="R525" s="263"/>
      <c r="S525" s="263"/>
      <c r="T525" s="264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65" t="s">
        <v>225</v>
      </c>
      <c r="AU525" s="265" t="s">
        <v>85</v>
      </c>
      <c r="AV525" s="13" t="s">
        <v>83</v>
      </c>
      <c r="AW525" s="13" t="s">
        <v>32</v>
      </c>
      <c r="AX525" s="13" t="s">
        <v>76</v>
      </c>
      <c r="AY525" s="265" t="s">
        <v>156</v>
      </c>
    </row>
    <row r="526" spans="1:51" s="14" customFormat="1" ht="12">
      <c r="A526" s="14"/>
      <c r="B526" s="266"/>
      <c r="C526" s="267"/>
      <c r="D526" s="257" t="s">
        <v>225</v>
      </c>
      <c r="E526" s="268" t="s">
        <v>1</v>
      </c>
      <c r="F526" s="269" t="s">
        <v>500</v>
      </c>
      <c r="G526" s="267"/>
      <c r="H526" s="270">
        <v>37</v>
      </c>
      <c r="I526" s="271"/>
      <c r="J526" s="267"/>
      <c r="K526" s="267"/>
      <c r="L526" s="272"/>
      <c r="M526" s="273"/>
      <c r="N526" s="274"/>
      <c r="O526" s="274"/>
      <c r="P526" s="274"/>
      <c r="Q526" s="274"/>
      <c r="R526" s="274"/>
      <c r="S526" s="274"/>
      <c r="T526" s="275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76" t="s">
        <v>225</v>
      </c>
      <c r="AU526" s="276" t="s">
        <v>85</v>
      </c>
      <c r="AV526" s="14" t="s">
        <v>85</v>
      </c>
      <c r="AW526" s="14" t="s">
        <v>32</v>
      </c>
      <c r="AX526" s="14" t="s">
        <v>76</v>
      </c>
      <c r="AY526" s="276" t="s">
        <v>156</v>
      </c>
    </row>
    <row r="527" spans="1:51" s="13" customFormat="1" ht="12">
      <c r="A527" s="13"/>
      <c r="B527" s="255"/>
      <c r="C527" s="256"/>
      <c r="D527" s="257" t="s">
        <v>225</v>
      </c>
      <c r="E527" s="258" t="s">
        <v>1</v>
      </c>
      <c r="F527" s="259" t="s">
        <v>1551</v>
      </c>
      <c r="G527" s="256"/>
      <c r="H527" s="258" t="s">
        <v>1</v>
      </c>
      <c r="I527" s="260"/>
      <c r="J527" s="256"/>
      <c r="K527" s="256"/>
      <c r="L527" s="261"/>
      <c r="M527" s="262"/>
      <c r="N527" s="263"/>
      <c r="O527" s="263"/>
      <c r="P527" s="263"/>
      <c r="Q527" s="263"/>
      <c r="R527" s="263"/>
      <c r="S527" s="263"/>
      <c r="T527" s="264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65" t="s">
        <v>225</v>
      </c>
      <c r="AU527" s="265" t="s">
        <v>85</v>
      </c>
      <c r="AV527" s="13" t="s">
        <v>83</v>
      </c>
      <c r="AW527" s="13" t="s">
        <v>32</v>
      </c>
      <c r="AX527" s="13" t="s">
        <v>76</v>
      </c>
      <c r="AY527" s="265" t="s">
        <v>156</v>
      </c>
    </row>
    <row r="528" spans="1:51" s="14" customFormat="1" ht="12">
      <c r="A528" s="14"/>
      <c r="B528" s="266"/>
      <c r="C528" s="267"/>
      <c r="D528" s="257" t="s">
        <v>225</v>
      </c>
      <c r="E528" s="268" t="s">
        <v>1</v>
      </c>
      <c r="F528" s="269" t="s">
        <v>274</v>
      </c>
      <c r="G528" s="267"/>
      <c r="H528" s="270">
        <v>11</v>
      </c>
      <c r="I528" s="271"/>
      <c r="J528" s="267"/>
      <c r="K528" s="267"/>
      <c r="L528" s="272"/>
      <c r="M528" s="273"/>
      <c r="N528" s="274"/>
      <c r="O528" s="274"/>
      <c r="P528" s="274"/>
      <c r="Q528" s="274"/>
      <c r="R528" s="274"/>
      <c r="S528" s="274"/>
      <c r="T528" s="275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76" t="s">
        <v>225</v>
      </c>
      <c r="AU528" s="276" t="s">
        <v>85</v>
      </c>
      <c r="AV528" s="14" t="s">
        <v>85</v>
      </c>
      <c r="AW528" s="14" t="s">
        <v>32</v>
      </c>
      <c r="AX528" s="14" t="s">
        <v>76</v>
      </c>
      <c r="AY528" s="276" t="s">
        <v>156</v>
      </c>
    </row>
    <row r="529" spans="1:51" s="13" customFormat="1" ht="12">
      <c r="A529" s="13"/>
      <c r="B529" s="255"/>
      <c r="C529" s="256"/>
      <c r="D529" s="257" t="s">
        <v>225</v>
      </c>
      <c r="E529" s="258" t="s">
        <v>1</v>
      </c>
      <c r="F529" s="259" t="s">
        <v>1552</v>
      </c>
      <c r="G529" s="256"/>
      <c r="H529" s="258" t="s">
        <v>1</v>
      </c>
      <c r="I529" s="260"/>
      <c r="J529" s="256"/>
      <c r="K529" s="256"/>
      <c r="L529" s="261"/>
      <c r="M529" s="262"/>
      <c r="N529" s="263"/>
      <c r="O529" s="263"/>
      <c r="P529" s="263"/>
      <c r="Q529" s="263"/>
      <c r="R529" s="263"/>
      <c r="S529" s="263"/>
      <c r="T529" s="264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T529" s="265" t="s">
        <v>225</v>
      </c>
      <c r="AU529" s="265" t="s">
        <v>85</v>
      </c>
      <c r="AV529" s="13" t="s">
        <v>83</v>
      </c>
      <c r="AW529" s="13" t="s">
        <v>32</v>
      </c>
      <c r="AX529" s="13" t="s">
        <v>76</v>
      </c>
      <c r="AY529" s="265" t="s">
        <v>156</v>
      </c>
    </row>
    <row r="530" spans="1:51" s="14" customFormat="1" ht="12">
      <c r="A530" s="14"/>
      <c r="B530" s="266"/>
      <c r="C530" s="267"/>
      <c r="D530" s="257" t="s">
        <v>225</v>
      </c>
      <c r="E530" s="268" t="s">
        <v>1</v>
      </c>
      <c r="F530" s="269" t="s">
        <v>274</v>
      </c>
      <c r="G530" s="267"/>
      <c r="H530" s="270">
        <v>11</v>
      </c>
      <c r="I530" s="271"/>
      <c r="J530" s="267"/>
      <c r="K530" s="267"/>
      <c r="L530" s="272"/>
      <c r="M530" s="273"/>
      <c r="N530" s="274"/>
      <c r="O530" s="274"/>
      <c r="P530" s="274"/>
      <c r="Q530" s="274"/>
      <c r="R530" s="274"/>
      <c r="S530" s="274"/>
      <c r="T530" s="275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76" t="s">
        <v>225</v>
      </c>
      <c r="AU530" s="276" t="s">
        <v>85</v>
      </c>
      <c r="AV530" s="14" t="s">
        <v>85</v>
      </c>
      <c r="AW530" s="14" t="s">
        <v>32</v>
      </c>
      <c r="AX530" s="14" t="s">
        <v>76</v>
      </c>
      <c r="AY530" s="276" t="s">
        <v>156</v>
      </c>
    </row>
    <row r="531" spans="1:51" s="13" customFormat="1" ht="12">
      <c r="A531" s="13"/>
      <c r="B531" s="255"/>
      <c r="C531" s="256"/>
      <c r="D531" s="257" t="s">
        <v>225</v>
      </c>
      <c r="E531" s="258" t="s">
        <v>1</v>
      </c>
      <c r="F531" s="259" t="s">
        <v>1553</v>
      </c>
      <c r="G531" s="256"/>
      <c r="H531" s="258" t="s">
        <v>1</v>
      </c>
      <c r="I531" s="260"/>
      <c r="J531" s="256"/>
      <c r="K531" s="256"/>
      <c r="L531" s="261"/>
      <c r="M531" s="262"/>
      <c r="N531" s="263"/>
      <c r="O531" s="263"/>
      <c r="P531" s="263"/>
      <c r="Q531" s="263"/>
      <c r="R531" s="263"/>
      <c r="S531" s="263"/>
      <c r="T531" s="264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265" t="s">
        <v>225</v>
      </c>
      <c r="AU531" s="265" t="s">
        <v>85</v>
      </c>
      <c r="AV531" s="13" t="s">
        <v>83</v>
      </c>
      <c r="AW531" s="13" t="s">
        <v>32</v>
      </c>
      <c r="AX531" s="13" t="s">
        <v>76</v>
      </c>
      <c r="AY531" s="265" t="s">
        <v>156</v>
      </c>
    </row>
    <row r="532" spans="1:51" s="14" customFormat="1" ht="12">
      <c r="A532" s="14"/>
      <c r="B532" s="266"/>
      <c r="C532" s="267"/>
      <c r="D532" s="257" t="s">
        <v>225</v>
      </c>
      <c r="E532" s="268" t="s">
        <v>1</v>
      </c>
      <c r="F532" s="269" t="s">
        <v>247</v>
      </c>
      <c r="G532" s="267"/>
      <c r="H532" s="270">
        <v>9</v>
      </c>
      <c r="I532" s="271"/>
      <c r="J532" s="267"/>
      <c r="K532" s="267"/>
      <c r="L532" s="272"/>
      <c r="M532" s="273"/>
      <c r="N532" s="274"/>
      <c r="O532" s="274"/>
      <c r="P532" s="274"/>
      <c r="Q532" s="274"/>
      <c r="R532" s="274"/>
      <c r="S532" s="274"/>
      <c r="T532" s="275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T532" s="276" t="s">
        <v>225</v>
      </c>
      <c r="AU532" s="276" t="s">
        <v>85</v>
      </c>
      <c r="AV532" s="14" t="s">
        <v>85</v>
      </c>
      <c r="AW532" s="14" t="s">
        <v>32</v>
      </c>
      <c r="AX532" s="14" t="s">
        <v>76</v>
      </c>
      <c r="AY532" s="276" t="s">
        <v>156</v>
      </c>
    </row>
    <row r="533" spans="1:51" s="13" customFormat="1" ht="12">
      <c r="A533" s="13"/>
      <c r="B533" s="255"/>
      <c r="C533" s="256"/>
      <c r="D533" s="257" t="s">
        <v>225</v>
      </c>
      <c r="E533" s="258" t="s">
        <v>1</v>
      </c>
      <c r="F533" s="259" t="s">
        <v>745</v>
      </c>
      <c r="G533" s="256"/>
      <c r="H533" s="258" t="s">
        <v>1</v>
      </c>
      <c r="I533" s="260"/>
      <c r="J533" s="256"/>
      <c r="K533" s="256"/>
      <c r="L533" s="261"/>
      <c r="M533" s="262"/>
      <c r="N533" s="263"/>
      <c r="O533" s="263"/>
      <c r="P533" s="263"/>
      <c r="Q533" s="263"/>
      <c r="R533" s="263"/>
      <c r="S533" s="263"/>
      <c r="T533" s="264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65" t="s">
        <v>225</v>
      </c>
      <c r="AU533" s="265" t="s">
        <v>85</v>
      </c>
      <c r="AV533" s="13" t="s">
        <v>83</v>
      </c>
      <c r="AW533" s="13" t="s">
        <v>32</v>
      </c>
      <c r="AX533" s="13" t="s">
        <v>76</v>
      </c>
      <c r="AY533" s="265" t="s">
        <v>156</v>
      </c>
    </row>
    <row r="534" spans="1:51" s="14" customFormat="1" ht="12">
      <c r="A534" s="14"/>
      <c r="B534" s="266"/>
      <c r="C534" s="267"/>
      <c r="D534" s="257" t="s">
        <v>225</v>
      </c>
      <c r="E534" s="268" t="s">
        <v>1</v>
      </c>
      <c r="F534" s="269" t="s">
        <v>173</v>
      </c>
      <c r="G534" s="267"/>
      <c r="H534" s="270">
        <v>4</v>
      </c>
      <c r="I534" s="271"/>
      <c r="J534" s="267"/>
      <c r="K534" s="267"/>
      <c r="L534" s="272"/>
      <c r="M534" s="273"/>
      <c r="N534" s="274"/>
      <c r="O534" s="274"/>
      <c r="P534" s="274"/>
      <c r="Q534" s="274"/>
      <c r="R534" s="274"/>
      <c r="S534" s="274"/>
      <c r="T534" s="275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76" t="s">
        <v>225</v>
      </c>
      <c r="AU534" s="276" t="s">
        <v>85</v>
      </c>
      <c r="AV534" s="14" t="s">
        <v>85</v>
      </c>
      <c r="AW534" s="14" t="s">
        <v>32</v>
      </c>
      <c r="AX534" s="14" t="s">
        <v>76</v>
      </c>
      <c r="AY534" s="276" t="s">
        <v>156</v>
      </c>
    </row>
    <row r="535" spans="1:51" s="13" customFormat="1" ht="12">
      <c r="A535" s="13"/>
      <c r="B535" s="255"/>
      <c r="C535" s="256"/>
      <c r="D535" s="257" t="s">
        <v>225</v>
      </c>
      <c r="E535" s="258" t="s">
        <v>1</v>
      </c>
      <c r="F535" s="259" t="s">
        <v>754</v>
      </c>
      <c r="G535" s="256"/>
      <c r="H535" s="258" t="s">
        <v>1</v>
      </c>
      <c r="I535" s="260"/>
      <c r="J535" s="256"/>
      <c r="K535" s="256"/>
      <c r="L535" s="261"/>
      <c r="M535" s="262"/>
      <c r="N535" s="263"/>
      <c r="O535" s="263"/>
      <c r="P535" s="263"/>
      <c r="Q535" s="263"/>
      <c r="R535" s="263"/>
      <c r="S535" s="263"/>
      <c r="T535" s="264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65" t="s">
        <v>225</v>
      </c>
      <c r="AU535" s="265" t="s">
        <v>85</v>
      </c>
      <c r="AV535" s="13" t="s">
        <v>83</v>
      </c>
      <c r="AW535" s="13" t="s">
        <v>32</v>
      </c>
      <c r="AX535" s="13" t="s">
        <v>76</v>
      </c>
      <c r="AY535" s="265" t="s">
        <v>156</v>
      </c>
    </row>
    <row r="536" spans="1:51" s="14" customFormat="1" ht="12">
      <c r="A536" s="14"/>
      <c r="B536" s="266"/>
      <c r="C536" s="267"/>
      <c r="D536" s="257" t="s">
        <v>225</v>
      </c>
      <c r="E536" s="268" t="s">
        <v>1</v>
      </c>
      <c r="F536" s="269" t="s">
        <v>169</v>
      </c>
      <c r="G536" s="267"/>
      <c r="H536" s="270">
        <v>3</v>
      </c>
      <c r="I536" s="271"/>
      <c r="J536" s="267"/>
      <c r="K536" s="267"/>
      <c r="L536" s="272"/>
      <c r="M536" s="273"/>
      <c r="N536" s="274"/>
      <c r="O536" s="274"/>
      <c r="P536" s="274"/>
      <c r="Q536" s="274"/>
      <c r="R536" s="274"/>
      <c r="S536" s="274"/>
      <c r="T536" s="275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76" t="s">
        <v>225</v>
      </c>
      <c r="AU536" s="276" t="s">
        <v>85</v>
      </c>
      <c r="AV536" s="14" t="s">
        <v>85</v>
      </c>
      <c r="AW536" s="14" t="s">
        <v>32</v>
      </c>
      <c r="AX536" s="14" t="s">
        <v>76</v>
      </c>
      <c r="AY536" s="276" t="s">
        <v>156</v>
      </c>
    </row>
    <row r="537" spans="1:51" s="13" customFormat="1" ht="12">
      <c r="A537" s="13"/>
      <c r="B537" s="255"/>
      <c r="C537" s="256"/>
      <c r="D537" s="257" t="s">
        <v>225</v>
      </c>
      <c r="E537" s="258" t="s">
        <v>1</v>
      </c>
      <c r="F537" s="259" t="s">
        <v>1755</v>
      </c>
      <c r="G537" s="256"/>
      <c r="H537" s="258" t="s">
        <v>1</v>
      </c>
      <c r="I537" s="260"/>
      <c r="J537" s="256"/>
      <c r="K537" s="256"/>
      <c r="L537" s="261"/>
      <c r="M537" s="262"/>
      <c r="N537" s="263"/>
      <c r="O537" s="263"/>
      <c r="P537" s="263"/>
      <c r="Q537" s="263"/>
      <c r="R537" s="263"/>
      <c r="S537" s="263"/>
      <c r="T537" s="264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65" t="s">
        <v>225</v>
      </c>
      <c r="AU537" s="265" t="s">
        <v>85</v>
      </c>
      <c r="AV537" s="13" t="s">
        <v>83</v>
      </c>
      <c r="AW537" s="13" t="s">
        <v>32</v>
      </c>
      <c r="AX537" s="13" t="s">
        <v>76</v>
      </c>
      <c r="AY537" s="265" t="s">
        <v>156</v>
      </c>
    </row>
    <row r="538" spans="1:51" s="14" customFormat="1" ht="12">
      <c r="A538" s="14"/>
      <c r="B538" s="266"/>
      <c r="C538" s="267"/>
      <c r="D538" s="257" t="s">
        <v>225</v>
      </c>
      <c r="E538" s="268" t="s">
        <v>1</v>
      </c>
      <c r="F538" s="269" t="s">
        <v>186</v>
      </c>
      <c r="G538" s="267"/>
      <c r="H538" s="270">
        <v>6</v>
      </c>
      <c r="I538" s="271"/>
      <c r="J538" s="267"/>
      <c r="K538" s="267"/>
      <c r="L538" s="272"/>
      <c r="M538" s="273"/>
      <c r="N538" s="274"/>
      <c r="O538" s="274"/>
      <c r="P538" s="274"/>
      <c r="Q538" s="274"/>
      <c r="R538" s="274"/>
      <c r="S538" s="274"/>
      <c r="T538" s="275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76" t="s">
        <v>225</v>
      </c>
      <c r="AU538" s="276" t="s">
        <v>85</v>
      </c>
      <c r="AV538" s="14" t="s">
        <v>85</v>
      </c>
      <c r="AW538" s="14" t="s">
        <v>32</v>
      </c>
      <c r="AX538" s="14" t="s">
        <v>76</v>
      </c>
      <c r="AY538" s="276" t="s">
        <v>156</v>
      </c>
    </row>
    <row r="539" spans="1:51" s="15" customFormat="1" ht="12">
      <c r="A539" s="15"/>
      <c r="B539" s="277"/>
      <c r="C539" s="278"/>
      <c r="D539" s="257" t="s">
        <v>225</v>
      </c>
      <c r="E539" s="279" t="s">
        <v>1</v>
      </c>
      <c r="F539" s="280" t="s">
        <v>228</v>
      </c>
      <c r="G539" s="278"/>
      <c r="H539" s="281">
        <v>81</v>
      </c>
      <c r="I539" s="282"/>
      <c r="J539" s="278"/>
      <c r="K539" s="278"/>
      <c r="L539" s="283"/>
      <c r="M539" s="284"/>
      <c r="N539" s="285"/>
      <c r="O539" s="285"/>
      <c r="P539" s="285"/>
      <c r="Q539" s="285"/>
      <c r="R539" s="285"/>
      <c r="S539" s="285"/>
      <c r="T539" s="286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T539" s="287" t="s">
        <v>225</v>
      </c>
      <c r="AU539" s="287" t="s">
        <v>85</v>
      </c>
      <c r="AV539" s="15" t="s">
        <v>173</v>
      </c>
      <c r="AW539" s="15" t="s">
        <v>32</v>
      </c>
      <c r="AX539" s="15" t="s">
        <v>83</v>
      </c>
      <c r="AY539" s="287" t="s">
        <v>156</v>
      </c>
    </row>
    <row r="540" spans="1:65" s="2" customFormat="1" ht="24.15" customHeight="1">
      <c r="A540" s="39"/>
      <c r="B540" s="40"/>
      <c r="C540" s="227" t="s">
        <v>1154</v>
      </c>
      <c r="D540" s="227" t="s">
        <v>159</v>
      </c>
      <c r="E540" s="228" t="s">
        <v>1772</v>
      </c>
      <c r="F540" s="229" t="s">
        <v>1773</v>
      </c>
      <c r="G540" s="230" t="s">
        <v>342</v>
      </c>
      <c r="H540" s="231">
        <v>181.06</v>
      </c>
      <c r="I540" s="232"/>
      <c r="J540" s="233">
        <f>ROUND(I540*H540,2)</f>
        <v>0</v>
      </c>
      <c r="K540" s="229" t="s">
        <v>1</v>
      </c>
      <c r="L540" s="45"/>
      <c r="M540" s="234" t="s">
        <v>1</v>
      </c>
      <c r="N540" s="235" t="s">
        <v>41</v>
      </c>
      <c r="O540" s="92"/>
      <c r="P540" s="236">
        <f>O540*H540</f>
        <v>0</v>
      </c>
      <c r="Q540" s="236">
        <v>0.00016</v>
      </c>
      <c r="R540" s="236">
        <f>Q540*H540</f>
        <v>0.0289696</v>
      </c>
      <c r="S540" s="236">
        <v>0</v>
      </c>
      <c r="T540" s="237">
        <f>S540*H540</f>
        <v>0</v>
      </c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R540" s="238" t="s">
        <v>335</v>
      </c>
      <c r="AT540" s="238" t="s">
        <v>159</v>
      </c>
      <c r="AU540" s="238" t="s">
        <v>85</v>
      </c>
      <c r="AY540" s="18" t="s">
        <v>156</v>
      </c>
      <c r="BE540" s="239">
        <f>IF(N540="základní",J540,0)</f>
        <v>0</v>
      </c>
      <c r="BF540" s="239">
        <f>IF(N540="snížená",J540,0)</f>
        <v>0</v>
      </c>
      <c r="BG540" s="239">
        <f>IF(N540="zákl. přenesená",J540,0)</f>
        <v>0</v>
      </c>
      <c r="BH540" s="239">
        <f>IF(N540="sníž. přenesená",J540,0)</f>
        <v>0</v>
      </c>
      <c r="BI540" s="239">
        <f>IF(N540="nulová",J540,0)</f>
        <v>0</v>
      </c>
      <c r="BJ540" s="18" t="s">
        <v>83</v>
      </c>
      <c r="BK540" s="239">
        <f>ROUND(I540*H540,2)</f>
        <v>0</v>
      </c>
      <c r="BL540" s="18" t="s">
        <v>335</v>
      </c>
      <c r="BM540" s="238" t="s">
        <v>1774</v>
      </c>
    </row>
    <row r="541" spans="1:51" s="14" customFormat="1" ht="12">
      <c r="A541" s="14"/>
      <c r="B541" s="266"/>
      <c r="C541" s="267"/>
      <c r="D541" s="257" t="s">
        <v>225</v>
      </c>
      <c r="E541" s="268" t="s">
        <v>1</v>
      </c>
      <c r="F541" s="269" t="s">
        <v>1679</v>
      </c>
      <c r="G541" s="267"/>
      <c r="H541" s="270">
        <v>151.06</v>
      </c>
      <c r="I541" s="271"/>
      <c r="J541" s="267"/>
      <c r="K541" s="267"/>
      <c r="L541" s="272"/>
      <c r="M541" s="273"/>
      <c r="N541" s="274"/>
      <c r="O541" s="274"/>
      <c r="P541" s="274"/>
      <c r="Q541" s="274"/>
      <c r="R541" s="274"/>
      <c r="S541" s="274"/>
      <c r="T541" s="275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76" t="s">
        <v>225</v>
      </c>
      <c r="AU541" s="276" t="s">
        <v>85</v>
      </c>
      <c r="AV541" s="14" t="s">
        <v>85</v>
      </c>
      <c r="AW541" s="14" t="s">
        <v>32</v>
      </c>
      <c r="AX541" s="14" t="s">
        <v>76</v>
      </c>
      <c r="AY541" s="276" t="s">
        <v>156</v>
      </c>
    </row>
    <row r="542" spans="1:51" s="13" customFormat="1" ht="12">
      <c r="A542" s="13"/>
      <c r="B542" s="255"/>
      <c r="C542" s="256"/>
      <c r="D542" s="257" t="s">
        <v>225</v>
      </c>
      <c r="E542" s="258" t="s">
        <v>1</v>
      </c>
      <c r="F542" s="259" t="s">
        <v>1775</v>
      </c>
      <c r="G542" s="256"/>
      <c r="H542" s="258" t="s">
        <v>1</v>
      </c>
      <c r="I542" s="260"/>
      <c r="J542" s="256"/>
      <c r="K542" s="256"/>
      <c r="L542" s="261"/>
      <c r="M542" s="262"/>
      <c r="N542" s="263"/>
      <c r="O542" s="263"/>
      <c r="P542" s="263"/>
      <c r="Q542" s="263"/>
      <c r="R542" s="263"/>
      <c r="S542" s="263"/>
      <c r="T542" s="264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65" t="s">
        <v>225</v>
      </c>
      <c r="AU542" s="265" t="s">
        <v>85</v>
      </c>
      <c r="AV542" s="13" t="s">
        <v>83</v>
      </c>
      <c r="AW542" s="13" t="s">
        <v>32</v>
      </c>
      <c r="AX542" s="13" t="s">
        <v>76</v>
      </c>
      <c r="AY542" s="265" t="s">
        <v>156</v>
      </c>
    </row>
    <row r="543" spans="1:51" s="14" customFormat="1" ht="12">
      <c r="A543" s="14"/>
      <c r="B543" s="266"/>
      <c r="C543" s="267"/>
      <c r="D543" s="257" t="s">
        <v>225</v>
      </c>
      <c r="E543" s="268" t="s">
        <v>1</v>
      </c>
      <c r="F543" s="269" t="s">
        <v>120</v>
      </c>
      <c r="G543" s="267"/>
      <c r="H543" s="270">
        <v>10</v>
      </c>
      <c r="I543" s="271"/>
      <c r="J543" s="267"/>
      <c r="K543" s="267"/>
      <c r="L543" s="272"/>
      <c r="M543" s="273"/>
      <c r="N543" s="274"/>
      <c r="O543" s="274"/>
      <c r="P543" s="274"/>
      <c r="Q543" s="274"/>
      <c r="R543" s="274"/>
      <c r="S543" s="274"/>
      <c r="T543" s="275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76" t="s">
        <v>225</v>
      </c>
      <c r="AU543" s="276" t="s">
        <v>85</v>
      </c>
      <c r="AV543" s="14" t="s">
        <v>85</v>
      </c>
      <c r="AW543" s="14" t="s">
        <v>32</v>
      </c>
      <c r="AX543" s="14" t="s">
        <v>76</v>
      </c>
      <c r="AY543" s="276" t="s">
        <v>156</v>
      </c>
    </row>
    <row r="544" spans="1:51" s="13" customFormat="1" ht="12">
      <c r="A544" s="13"/>
      <c r="B544" s="255"/>
      <c r="C544" s="256"/>
      <c r="D544" s="257" t="s">
        <v>225</v>
      </c>
      <c r="E544" s="258" t="s">
        <v>1</v>
      </c>
      <c r="F544" s="259" t="s">
        <v>754</v>
      </c>
      <c r="G544" s="256"/>
      <c r="H544" s="258" t="s">
        <v>1</v>
      </c>
      <c r="I544" s="260"/>
      <c r="J544" s="256"/>
      <c r="K544" s="256"/>
      <c r="L544" s="261"/>
      <c r="M544" s="262"/>
      <c r="N544" s="263"/>
      <c r="O544" s="263"/>
      <c r="P544" s="263"/>
      <c r="Q544" s="263"/>
      <c r="R544" s="263"/>
      <c r="S544" s="263"/>
      <c r="T544" s="264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65" t="s">
        <v>225</v>
      </c>
      <c r="AU544" s="265" t="s">
        <v>85</v>
      </c>
      <c r="AV544" s="13" t="s">
        <v>83</v>
      </c>
      <c r="AW544" s="13" t="s">
        <v>32</v>
      </c>
      <c r="AX544" s="13" t="s">
        <v>76</v>
      </c>
      <c r="AY544" s="265" t="s">
        <v>156</v>
      </c>
    </row>
    <row r="545" spans="1:51" s="14" customFormat="1" ht="12">
      <c r="A545" s="14"/>
      <c r="B545" s="266"/>
      <c r="C545" s="267"/>
      <c r="D545" s="257" t="s">
        <v>225</v>
      </c>
      <c r="E545" s="268" t="s">
        <v>1</v>
      </c>
      <c r="F545" s="269" t="s">
        <v>120</v>
      </c>
      <c r="G545" s="267"/>
      <c r="H545" s="270">
        <v>10</v>
      </c>
      <c r="I545" s="271"/>
      <c r="J545" s="267"/>
      <c r="K545" s="267"/>
      <c r="L545" s="272"/>
      <c r="M545" s="273"/>
      <c r="N545" s="274"/>
      <c r="O545" s="274"/>
      <c r="P545" s="274"/>
      <c r="Q545" s="274"/>
      <c r="R545" s="274"/>
      <c r="S545" s="274"/>
      <c r="T545" s="275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76" t="s">
        <v>225</v>
      </c>
      <c r="AU545" s="276" t="s">
        <v>85</v>
      </c>
      <c r="AV545" s="14" t="s">
        <v>85</v>
      </c>
      <c r="AW545" s="14" t="s">
        <v>32</v>
      </c>
      <c r="AX545" s="14" t="s">
        <v>76</v>
      </c>
      <c r="AY545" s="276" t="s">
        <v>156</v>
      </c>
    </row>
    <row r="546" spans="1:51" s="13" customFormat="1" ht="12">
      <c r="A546" s="13"/>
      <c r="B546" s="255"/>
      <c r="C546" s="256"/>
      <c r="D546" s="257" t="s">
        <v>225</v>
      </c>
      <c r="E546" s="258" t="s">
        <v>1</v>
      </c>
      <c r="F546" s="259" t="s">
        <v>747</v>
      </c>
      <c r="G546" s="256"/>
      <c r="H546" s="258" t="s">
        <v>1</v>
      </c>
      <c r="I546" s="260"/>
      <c r="J546" s="256"/>
      <c r="K546" s="256"/>
      <c r="L546" s="261"/>
      <c r="M546" s="262"/>
      <c r="N546" s="263"/>
      <c r="O546" s="263"/>
      <c r="P546" s="263"/>
      <c r="Q546" s="263"/>
      <c r="R546" s="263"/>
      <c r="S546" s="263"/>
      <c r="T546" s="264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65" t="s">
        <v>225</v>
      </c>
      <c r="AU546" s="265" t="s">
        <v>85</v>
      </c>
      <c r="AV546" s="13" t="s">
        <v>83</v>
      </c>
      <c r="AW546" s="13" t="s">
        <v>32</v>
      </c>
      <c r="AX546" s="13" t="s">
        <v>76</v>
      </c>
      <c r="AY546" s="265" t="s">
        <v>156</v>
      </c>
    </row>
    <row r="547" spans="1:51" s="14" customFormat="1" ht="12">
      <c r="A547" s="14"/>
      <c r="B547" s="266"/>
      <c r="C547" s="267"/>
      <c r="D547" s="257" t="s">
        <v>225</v>
      </c>
      <c r="E547" s="268" t="s">
        <v>1</v>
      </c>
      <c r="F547" s="269" t="s">
        <v>120</v>
      </c>
      <c r="G547" s="267"/>
      <c r="H547" s="270">
        <v>10</v>
      </c>
      <c r="I547" s="271"/>
      <c r="J547" s="267"/>
      <c r="K547" s="267"/>
      <c r="L547" s="272"/>
      <c r="M547" s="273"/>
      <c r="N547" s="274"/>
      <c r="O547" s="274"/>
      <c r="P547" s="274"/>
      <c r="Q547" s="274"/>
      <c r="R547" s="274"/>
      <c r="S547" s="274"/>
      <c r="T547" s="275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76" t="s">
        <v>225</v>
      </c>
      <c r="AU547" s="276" t="s">
        <v>85</v>
      </c>
      <c r="AV547" s="14" t="s">
        <v>85</v>
      </c>
      <c r="AW547" s="14" t="s">
        <v>32</v>
      </c>
      <c r="AX547" s="14" t="s">
        <v>76</v>
      </c>
      <c r="AY547" s="276" t="s">
        <v>156</v>
      </c>
    </row>
    <row r="548" spans="1:51" s="15" customFormat="1" ht="12">
      <c r="A548" s="15"/>
      <c r="B548" s="277"/>
      <c r="C548" s="278"/>
      <c r="D548" s="257" t="s">
        <v>225</v>
      </c>
      <c r="E548" s="279" t="s">
        <v>1</v>
      </c>
      <c r="F548" s="280" t="s">
        <v>228</v>
      </c>
      <c r="G548" s="278"/>
      <c r="H548" s="281">
        <v>181.06</v>
      </c>
      <c r="I548" s="282"/>
      <c r="J548" s="278"/>
      <c r="K548" s="278"/>
      <c r="L548" s="283"/>
      <c r="M548" s="284"/>
      <c r="N548" s="285"/>
      <c r="O548" s="285"/>
      <c r="P548" s="285"/>
      <c r="Q548" s="285"/>
      <c r="R548" s="285"/>
      <c r="S548" s="285"/>
      <c r="T548" s="286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T548" s="287" t="s">
        <v>225</v>
      </c>
      <c r="AU548" s="287" t="s">
        <v>85</v>
      </c>
      <c r="AV548" s="15" t="s">
        <v>173</v>
      </c>
      <c r="AW548" s="15" t="s">
        <v>32</v>
      </c>
      <c r="AX548" s="15" t="s">
        <v>83</v>
      </c>
      <c r="AY548" s="287" t="s">
        <v>156</v>
      </c>
    </row>
    <row r="549" spans="1:65" s="2" customFormat="1" ht="24.15" customHeight="1">
      <c r="A549" s="39"/>
      <c r="B549" s="40"/>
      <c r="C549" s="227" t="s">
        <v>1158</v>
      </c>
      <c r="D549" s="227" t="s">
        <v>159</v>
      </c>
      <c r="E549" s="228" t="s">
        <v>1776</v>
      </c>
      <c r="F549" s="229" t="s">
        <v>1777</v>
      </c>
      <c r="G549" s="230" t="s">
        <v>414</v>
      </c>
      <c r="H549" s="231">
        <v>0.7</v>
      </c>
      <c r="I549" s="232"/>
      <c r="J549" s="233">
        <f>ROUND(I549*H549,2)</f>
        <v>0</v>
      </c>
      <c r="K549" s="229" t="s">
        <v>218</v>
      </c>
      <c r="L549" s="45"/>
      <c r="M549" s="234" t="s">
        <v>1</v>
      </c>
      <c r="N549" s="235" t="s">
        <v>41</v>
      </c>
      <c r="O549" s="92"/>
      <c r="P549" s="236">
        <f>O549*H549</f>
        <v>0</v>
      </c>
      <c r="Q549" s="236">
        <v>0</v>
      </c>
      <c r="R549" s="236">
        <f>Q549*H549</f>
        <v>0</v>
      </c>
      <c r="S549" s="236">
        <v>0</v>
      </c>
      <c r="T549" s="237">
        <f>S549*H549</f>
        <v>0</v>
      </c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R549" s="238" t="s">
        <v>335</v>
      </c>
      <c r="AT549" s="238" t="s">
        <v>159</v>
      </c>
      <c r="AU549" s="238" t="s">
        <v>85</v>
      </c>
      <c r="AY549" s="18" t="s">
        <v>156</v>
      </c>
      <c r="BE549" s="239">
        <f>IF(N549="základní",J549,0)</f>
        <v>0</v>
      </c>
      <c r="BF549" s="239">
        <f>IF(N549="snížená",J549,0)</f>
        <v>0</v>
      </c>
      <c r="BG549" s="239">
        <f>IF(N549="zákl. přenesená",J549,0)</f>
        <v>0</v>
      </c>
      <c r="BH549" s="239">
        <f>IF(N549="sníž. přenesená",J549,0)</f>
        <v>0</v>
      </c>
      <c r="BI549" s="239">
        <f>IF(N549="nulová",J549,0)</f>
        <v>0</v>
      </c>
      <c r="BJ549" s="18" t="s">
        <v>83</v>
      </c>
      <c r="BK549" s="239">
        <f>ROUND(I549*H549,2)</f>
        <v>0</v>
      </c>
      <c r="BL549" s="18" t="s">
        <v>335</v>
      </c>
      <c r="BM549" s="238" t="s">
        <v>1778</v>
      </c>
    </row>
    <row r="550" spans="1:63" s="12" customFormat="1" ht="22.8" customHeight="1">
      <c r="A550" s="12"/>
      <c r="B550" s="211"/>
      <c r="C550" s="212"/>
      <c r="D550" s="213" t="s">
        <v>75</v>
      </c>
      <c r="E550" s="225" t="s">
        <v>809</v>
      </c>
      <c r="F550" s="225" t="s">
        <v>810</v>
      </c>
      <c r="G550" s="212"/>
      <c r="H550" s="212"/>
      <c r="I550" s="215"/>
      <c r="J550" s="226">
        <f>BK550</f>
        <v>0</v>
      </c>
      <c r="K550" s="212"/>
      <c r="L550" s="217"/>
      <c r="M550" s="218"/>
      <c r="N550" s="219"/>
      <c r="O550" s="219"/>
      <c r="P550" s="220">
        <f>SUM(P551:P581)</f>
        <v>0</v>
      </c>
      <c r="Q550" s="219"/>
      <c r="R550" s="220">
        <f>SUM(R551:R581)</f>
        <v>0.1027509</v>
      </c>
      <c r="S550" s="219"/>
      <c r="T550" s="221">
        <f>SUM(T551:T581)</f>
        <v>0</v>
      </c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R550" s="222" t="s">
        <v>85</v>
      </c>
      <c r="AT550" s="223" t="s">
        <v>75</v>
      </c>
      <c r="AU550" s="223" t="s">
        <v>83</v>
      </c>
      <c r="AY550" s="222" t="s">
        <v>156</v>
      </c>
      <c r="BK550" s="224">
        <f>SUM(BK551:BK581)</f>
        <v>0</v>
      </c>
    </row>
    <row r="551" spans="1:65" s="2" customFormat="1" ht="37.8" customHeight="1">
      <c r="A551" s="39"/>
      <c r="B551" s="40"/>
      <c r="C551" s="227" t="s">
        <v>1163</v>
      </c>
      <c r="D551" s="227" t="s">
        <v>159</v>
      </c>
      <c r="E551" s="228" t="s">
        <v>1779</v>
      </c>
      <c r="F551" s="229" t="s">
        <v>1780</v>
      </c>
      <c r="G551" s="230" t="s">
        <v>342</v>
      </c>
      <c r="H551" s="231">
        <v>8.8</v>
      </c>
      <c r="I551" s="232"/>
      <c r="J551" s="233">
        <f>ROUND(I551*H551,2)</f>
        <v>0</v>
      </c>
      <c r="K551" s="229" t="s">
        <v>218</v>
      </c>
      <c r="L551" s="45"/>
      <c r="M551" s="234" t="s">
        <v>1</v>
      </c>
      <c r="N551" s="235" t="s">
        <v>41</v>
      </c>
      <c r="O551" s="92"/>
      <c r="P551" s="236">
        <f>O551*H551</f>
        <v>0</v>
      </c>
      <c r="Q551" s="236">
        <v>0.0006</v>
      </c>
      <c r="R551" s="236">
        <f>Q551*H551</f>
        <v>0.00528</v>
      </c>
      <c r="S551" s="236">
        <v>0</v>
      </c>
      <c r="T551" s="237">
        <f>S551*H551</f>
        <v>0</v>
      </c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R551" s="238" t="s">
        <v>335</v>
      </c>
      <c r="AT551" s="238" t="s">
        <v>159</v>
      </c>
      <c r="AU551" s="238" t="s">
        <v>85</v>
      </c>
      <c r="AY551" s="18" t="s">
        <v>156</v>
      </c>
      <c r="BE551" s="239">
        <f>IF(N551="základní",J551,0)</f>
        <v>0</v>
      </c>
      <c r="BF551" s="239">
        <f>IF(N551="snížená",J551,0)</f>
        <v>0</v>
      </c>
      <c r="BG551" s="239">
        <f>IF(N551="zákl. přenesená",J551,0)</f>
        <v>0</v>
      </c>
      <c r="BH551" s="239">
        <f>IF(N551="sníž. přenesená",J551,0)</f>
        <v>0</v>
      </c>
      <c r="BI551" s="239">
        <f>IF(N551="nulová",J551,0)</f>
        <v>0</v>
      </c>
      <c r="BJ551" s="18" t="s">
        <v>83</v>
      </c>
      <c r="BK551" s="239">
        <f>ROUND(I551*H551,2)</f>
        <v>0</v>
      </c>
      <c r="BL551" s="18" t="s">
        <v>335</v>
      </c>
      <c r="BM551" s="238" t="s">
        <v>1781</v>
      </c>
    </row>
    <row r="552" spans="1:51" s="13" customFormat="1" ht="12">
      <c r="A552" s="13"/>
      <c r="B552" s="255"/>
      <c r="C552" s="256"/>
      <c r="D552" s="257" t="s">
        <v>225</v>
      </c>
      <c r="E552" s="258" t="s">
        <v>1</v>
      </c>
      <c r="F552" s="259" t="s">
        <v>1782</v>
      </c>
      <c r="G552" s="256"/>
      <c r="H552" s="258" t="s">
        <v>1</v>
      </c>
      <c r="I552" s="260"/>
      <c r="J552" s="256"/>
      <c r="K552" s="256"/>
      <c r="L552" s="261"/>
      <c r="M552" s="262"/>
      <c r="N552" s="263"/>
      <c r="O552" s="263"/>
      <c r="P552" s="263"/>
      <c r="Q552" s="263"/>
      <c r="R552" s="263"/>
      <c r="S552" s="263"/>
      <c r="T552" s="264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65" t="s">
        <v>225</v>
      </c>
      <c r="AU552" s="265" t="s">
        <v>85</v>
      </c>
      <c r="AV552" s="13" t="s">
        <v>83</v>
      </c>
      <c r="AW552" s="13" t="s">
        <v>32</v>
      </c>
      <c r="AX552" s="13" t="s">
        <v>76</v>
      </c>
      <c r="AY552" s="265" t="s">
        <v>156</v>
      </c>
    </row>
    <row r="553" spans="1:51" s="14" customFormat="1" ht="12">
      <c r="A553" s="14"/>
      <c r="B553" s="266"/>
      <c r="C553" s="267"/>
      <c r="D553" s="257" t="s">
        <v>225</v>
      </c>
      <c r="E553" s="268" t="s">
        <v>1</v>
      </c>
      <c r="F553" s="269" t="s">
        <v>1783</v>
      </c>
      <c r="G553" s="267"/>
      <c r="H553" s="270">
        <v>8.8</v>
      </c>
      <c r="I553" s="271"/>
      <c r="J553" s="267"/>
      <c r="K553" s="267"/>
      <c r="L553" s="272"/>
      <c r="M553" s="273"/>
      <c r="N553" s="274"/>
      <c r="O553" s="274"/>
      <c r="P553" s="274"/>
      <c r="Q553" s="274"/>
      <c r="R553" s="274"/>
      <c r="S553" s="274"/>
      <c r="T553" s="275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276" t="s">
        <v>225</v>
      </c>
      <c r="AU553" s="276" t="s">
        <v>85</v>
      </c>
      <c r="AV553" s="14" t="s">
        <v>85</v>
      </c>
      <c r="AW553" s="14" t="s">
        <v>32</v>
      </c>
      <c r="AX553" s="14" t="s">
        <v>76</v>
      </c>
      <c r="AY553" s="276" t="s">
        <v>156</v>
      </c>
    </row>
    <row r="554" spans="1:51" s="15" customFormat="1" ht="12">
      <c r="A554" s="15"/>
      <c r="B554" s="277"/>
      <c r="C554" s="278"/>
      <c r="D554" s="257" t="s">
        <v>225</v>
      </c>
      <c r="E554" s="279" t="s">
        <v>1</v>
      </c>
      <c r="F554" s="280" t="s">
        <v>228</v>
      </c>
      <c r="G554" s="278"/>
      <c r="H554" s="281">
        <v>8.8</v>
      </c>
      <c r="I554" s="282"/>
      <c r="J554" s="278"/>
      <c r="K554" s="278"/>
      <c r="L554" s="283"/>
      <c r="M554" s="284"/>
      <c r="N554" s="285"/>
      <c r="O554" s="285"/>
      <c r="P554" s="285"/>
      <c r="Q554" s="285"/>
      <c r="R554" s="285"/>
      <c r="S554" s="285"/>
      <c r="T554" s="286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T554" s="287" t="s">
        <v>225</v>
      </c>
      <c r="AU554" s="287" t="s">
        <v>85</v>
      </c>
      <c r="AV554" s="15" t="s">
        <v>173</v>
      </c>
      <c r="AW554" s="15" t="s">
        <v>32</v>
      </c>
      <c r="AX554" s="15" t="s">
        <v>83</v>
      </c>
      <c r="AY554" s="287" t="s">
        <v>156</v>
      </c>
    </row>
    <row r="555" spans="1:65" s="2" customFormat="1" ht="37.8" customHeight="1">
      <c r="A555" s="39"/>
      <c r="B555" s="40"/>
      <c r="C555" s="227" t="s">
        <v>1174</v>
      </c>
      <c r="D555" s="227" t="s">
        <v>159</v>
      </c>
      <c r="E555" s="228" t="s">
        <v>1784</v>
      </c>
      <c r="F555" s="229" t="s">
        <v>1785</v>
      </c>
      <c r="G555" s="230" t="s">
        <v>342</v>
      </c>
      <c r="H555" s="231">
        <v>5.5</v>
      </c>
      <c r="I555" s="232"/>
      <c r="J555" s="233">
        <f>ROUND(I555*H555,2)</f>
        <v>0</v>
      </c>
      <c r="K555" s="229" t="s">
        <v>218</v>
      </c>
      <c r="L555" s="45"/>
      <c r="M555" s="234" t="s">
        <v>1</v>
      </c>
      <c r="N555" s="235" t="s">
        <v>41</v>
      </c>
      <c r="O555" s="92"/>
      <c r="P555" s="236">
        <f>O555*H555</f>
        <v>0</v>
      </c>
      <c r="Q555" s="236">
        <v>0.0006</v>
      </c>
      <c r="R555" s="236">
        <f>Q555*H555</f>
        <v>0.0032999999999999995</v>
      </c>
      <c r="S555" s="236">
        <v>0</v>
      </c>
      <c r="T555" s="237">
        <f>S555*H555</f>
        <v>0</v>
      </c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R555" s="238" t="s">
        <v>335</v>
      </c>
      <c r="AT555" s="238" t="s">
        <v>159</v>
      </c>
      <c r="AU555" s="238" t="s">
        <v>85</v>
      </c>
      <c r="AY555" s="18" t="s">
        <v>156</v>
      </c>
      <c r="BE555" s="239">
        <f>IF(N555="základní",J555,0)</f>
        <v>0</v>
      </c>
      <c r="BF555" s="239">
        <f>IF(N555="snížená",J555,0)</f>
        <v>0</v>
      </c>
      <c r="BG555" s="239">
        <f>IF(N555="zákl. přenesená",J555,0)</f>
        <v>0</v>
      </c>
      <c r="BH555" s="239">
        <f>IF(N555="sníž. přenesená",J555,0)</f>
        <v>0</v>
      </c>
      <c r="BI555" s="239">
        <f>IF(N555="nulová",J555,0)</f>
        <v>0</v>
      </c>
      <c r="BJ555" s="18" t="s">
        <v>83</v>
      </c>
      <c r="BK555" s="239">
        <f>ROUND(I555*H555,2)</f>
        <v>0</v>
      </c>
      <c r="BL555" s="18" t="s">
        <v>335</v>
      </c>
      <c r="BM555" s="238" t="s">
        <v>1786</v>
      </c>
    </row>
    <row r="556" spans="1:51" s="13" customFormat="1" ht="12">
      <c r="A556" s="13"/>
      <c r="B556" s="255"/>
      <c r="C556" s="256"/>
      <c r="D556" s="257" t="s">
        <v>225</v>
      </c>
      <c r="E556" s="258" t="s">
        <v>1</v>
      </c>
      <c r="F556" s="259" t="s">
        <v>1787</v>
      </c>
      <c r="G556" s="256"/>
      <c r="H556" s="258" t="s">
        <v>1</v>
      </c>
      <c r="I556" s="260"/>
      <c r="J556" s="256"/>
      <c r="K556" s="256"/>
      <c r="L556" s="261"/>
      <c r="M556" s="262"/>
      <c r="N556" s="263"/>
      <c r="O556" s="263"/>
      <c r="P556" s="263"/>
      <c r="Q556" s="263"/>
      <c r="R556" s="263"/>
      <c r="S556" s="263"/>
      <c r="T556" s="264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65" t="s">
        <v>225</v>
      </c>
      <c r="AU556" s="265" t="s">
        <v>85</v>
      </c>
      <c r="AV556" s="13" t="s">
        <v>83</v>
      </c>
      <c r="AW556" s="13" t="s">
        <v>32</v>
      </c>
      <c r="AX556" s="13" t="s">
        <v>76</v>
      </c>
      <c r="AY556" s="265" t="s">
        <v>156</v>
      </c>
    </row>
    <row r="557" spans="1:51" s="14" customFormat="1" ht="12">
      <c r="A557" s="14"/>
      <c r="B557" s="266"/>
      <c r="C557" s="267"/>
      <c r="D557" s="257" t="s">
        <v>225</v>
      </c>
      <c r="E557" s="268" t="s">
        <v>1</v>
      </c>
      <c r="F557" s="269" t="s">
        <v>1788</v>
      </c>
      <c r="G557" s="267"/>
      <c r="H557" s="270">
        <v>5.5</v>
      </c>
      <c r="I557" s="271"/>
      <c r="J557" s="267"/>
      <c r="K557" s="267"/>
      <c r="L557" s="272"/>
      <c r="M557" s="273"/>
      <c r="N557" s="274"/>
      <c r="O557" s="274"/>
      <c r="P557" s="274"/>
      <c r="Q557" s="274"/>
      <c r="R557" s="274"/>
      <c r="S557" s="274"/>
      <c r="T557" s="275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76" t="s">
        <v>225</v>
      </c>
      <c r="AU557" s="276" t="s">
        <v>85</v>
      </c>
      <c r="AV557" s="14" t="s">
        <v>85</v>
      </c>
      <c r="AW557" s="14" t="s">
        <v>32</v>
      </c>
      <c r="AX557" s="14" t="s">
        <v>76</v>
      </c>
      <c r="AY557" s="276" t="s">
        <v>156</v>
      </c>
    </row>
    <row r="558" spans="1:51" s="15" customFormat="1" ht="12">
      <c r="A558" s="15"/>
      <c r="B558" s="277"/>
      <c r="C558" s="278"/>
      <c r="D558" s="257" t="s">
        <v>225</v>
      </c>
      <c r="E558" s="279" t="s">
        <v>1</v>
      </c>
      <c r="F558" s="280" t="s">
        <v>228</v>
      </c>
      <c r="G558" s="278"/>
      <c r="H558" s="281">
        <v>5.5</v>
      </c>
      <c r="I558" s="282"/>
      <c r="J558" s="278"/>
      <c r="K558" s="278"/>
      <c r="L558" s="283"/>
      <c r="M558" s="284"/>
      <c r="N558" s="285"/>
      <c r="O558" s="285"/>
      <c r="P558" s="285"/>
      <c r="Q558" s="285"/>
      <c r="R558" s="285"/>
      <c r="S558" s="285"/>
      <c r="T558" s="286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T558" s="287" t="s">
        <v>225</v>
      </c>
      <c r="AU558" s="287" t="s">
        <v>85</v>
      </c>
      <c r="AV558" s="15" t="s">
        <v>173</v>
      </c>
      <c r="AW558" s="15" t="s">
        <v>32</v>
      </c>
      <c r="AX558" s="15" t="s">
        <v>83</v>
      </c>
      <c r="AY558" s="287" t="s">
        <v>156</v>
      </c>
    </row>
    <row r="559" spans="1:65" s="2" customFormat="1" ht="33" customHeight="1">
      <c r="A559" s="39"/>
      <c r="B559" s="40"/>
      <c r="C559" s="227" t="s">
        <v>1179</v>
      </c>
      <c r="D559" s="227" t="s">
        <v>159</v>
      </c>
      <c r="E559" s="228" t="s">
        <v>1789</v>
      </c>
      <c r="F559" s="229" t="s">
        <v>1790</v>
      </c>
      <c r="G559" s="230" t="s">
        <v>342</v>
      </c>
      <c r="H559" s="231">
        <v>3.8</v>
      </c>
      <c r="I559" s="232"/>
      <c r="J559" s="233">
        <f>ROUND(I559*H559,2)</f>
        <v>0</v>
      </c>
      <c r="K559" s="229" t="s">
        <v>218</v>
      </c>
      <c r="L559" s="45"/>
      <c r="M559" s="234" t="s">
        <v>1</v>
      </c>
      <c r="N559" s="235" t="s">
        <v>41</v>
      </c>
      <c r="O559" s="92"/>
      <c r="P559" s="236">
        <f>O559*H559</f>
        <v>0</v>
      </c>
      <c r="Q559" s="236">
        <v>0.00054</v>
      </c>
      <c r="R559" s="236">
        <f>Q559*H559</f>
        <v>0.002052</v>
      </c>
      <c r="S559" s="236">
        <v>0</v>
      </c>
      <c r="T559" s="237">
        <f>S559*H559</f>
        <v>0</v>
      </c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R559" s="238" t="s">
        <v>335</v>
      </c>
      <c r="AT559" s="238" t="s">
        <v>159</v>
      </c>
      <c r="AU559" s="238" t="s">
        <v>85</v>
      </c>
      <c r="AY559" s="18" t="s">
        <v>156</v>
      </c>
      <c r="BE559" s="239">
        <f>IF(N559="základní",J559,0)</f>
        <v>0</v>
      </c>
      <c r="BF559" s="239">
        <f>IF(N559="snížená",J559,0)</f>
        <v>0</v>
      </c>
      <c r="BG559" s="239">
        <f>IF(N559="zákl. přenesená",J559,0)</f>
        <v>0</v>
      </c>
      <c r="BH559" s="239">
        <f>IF(N559="sníž. přenesená",J559,0)</f>
        <v>0</v>
      </c>
      <c r="BI559" s="239">
        <f>IF(N559="nulová",J559,0)</f>
        <v>0</v>
      </c>
      <c r="BJ559" s="18" t="s">
        <v>83</v>
      </c>
      <c r="BK559" s="239">
        <f>ROUND(I559*H559,2)</f>
        <v>0</v>
      </c>
      <c r="BL559" s="18" t="s">
        <v>335</v>
      </c>
      <c r="BM559" s="238" t="s">
        <v>1791</v>
      </c>
    </row>
    <row r="560" spans="1:51" s="13" customFormat="1" ht="12">
      <c r="A560" s="13"/>
      <c r="B560" s="255"/>
      <c r="C560" s="256"/>
      <c r="D560" s="257" t="s">
        <v>225</v>
      </c>
      <c r="E560" s="258" t="s">
        <v>1</v>
      </c>
      <c r="F560" s="259" t="s">
        <v>1792</v>
      </c>
      <c r="G560" s="256"/>
      <c r="H560" s="258" t="s">
        <v>1</v>
      </c>
      <c r="I560" s="260"/>
      <c r="J560" s="256"/>
      <c r="K560" s="256"/>
      <c r="L560" s="261"/>
      <c r="M560" s="262"/>
      <c r="N560" s="263"/>
      <c r="O560" s="263"/>
      <c r="P560" s="263"/>
      <c r="Q560" s="263"/>
      <c r="R560" s="263"/>
      <c r="S560" s="263"/>
      <c r="T560" s="264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65" t="s">
        <v>225</v>
      </c>
      <c r="AU560" s="265" t="s">
        <v>85</v>
      </c>
      <c r="AV560" s="13" t="s">
        <v>83</v>
      </c>
      <c r="AW560" s="13" t="s">
        <v>32</v>
      </c>
      <c r="AX560" s="13" t="s">
        <v>76</v>
      </c>
      <c r="AY560" s="265" t="s">
        <v>156</v>
      </c>
    </row>
    <row r="561" spans="1:51" s="14" customFormat="1" ht="12">
      <c r="A561" s="14"/>
      <c r="B561" s="266"/>
      <c r="C561" s="267"/>
      <c r="D561" s="257" t="s">
        <v>225</v>
      </c>
      <c r="E561" s="268" t="s">
        <v>1</v>
      </c>
      <c r="F561" s="269" t="s">
        <v>1793</v>
      </c>
      <c r="G561" s="267"/>
      <c r="H561" s="270">
        <v>3.8</v>
      </c>
      <c r="I561" s="271"/>
      <c r="J561" s="267"/>
      <c r="K561" s="267"/>
      <c r="L561" s="272"/>
      <c r="M561" s="273"/>
      <c r="N561" s="274"/>
      <c r="O561" s="274"/>
      <c r="P561" s="274"/>
      <c r="Q561" s="274"/>
      <c r="R561" s="274"/>
      <c r="S561" s="274"/>
      <c r="T561" s="275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76" t="s">
        <v>225</v>
      </c>
      <c r="AU561" s="276" t="s">
        <v>85</v>
      </c>
      <c r="AV561" s="14" t="s">
        <v>85</v>
      </c>
      <c r="AW561" s="14" t="s">
        <v>32</v>
      </c>
      <c r="AX561" s="14" t="s">
        <v>76</v>
      </c>
      <c r="AY561" s="276" t="s">
        <v>156</v>
      </c>
    </row>
    <row r="562" spans="1:51" s="15" customFormat="1" ht="12">
      <c r="A562" s="15"/>
      <c r="B562" s="277"/>
      <c r="C562" s="278"/>
      <c r="D562" s="257" t="s">
        <v>225</v>
      </c>
      <c r="E562" s="279" t="s">
        <v>1</v>
      </c>
      <c r="F562" s="280" t="s">
        <v>228</v>
      </c>
      <c r="G562" s="278"/>
      <c r="H562" s="281">
        <v>3.8</v>
      </c>
      <c r="I562" s="282"/>
      <c r="J562" s="278"/>
      <c r="K562" s="278"/>
      <c r="L562" s="283"/>
      <c r="M562" s="284"/>
      <c r="N562" s="285"/>
      <c r="O562" s="285"/>
      <c r="P562" s="285"/>
      <c r="Q562" s="285"/>
      <c r="R562" s="285"/>
      <c r="S562" s="285"/>
      <c r="T562" s="286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T562" s="287" t="s">
        <v>225</v>
      </c>
      <c r="AU562" s="287" t="s">
        <v>85</v>
      </c>
      <c r="AV562" s="15" t="s">
        <v>173</v>
      </c>
      <c r="AW562" s="15" t="s">
        <v>32</v>
      </c>
      <c r="AX562" s="15" t="s">
        <v>83</v>
      </c>
      <c r="AY562" s="287" t="s">
        <v>156</v>
      </c>
    </row>
    <row r="563" spans="1:65" s="2" customFormat="1" ht="24.15" customHeight="1">
      <c r="A563" s="39"/>
      <c r="B563" s="40"/>
      <c r="C563" s="227" t="s">
        <v>1182</v>
      </c>
      <c r="D563" s="227" t="s">
        <v>159</v>
      </c>
      <c r="E563" s="228" t="s">
        <v>1794</v>
      </c>
      <c r="F563" s="229" t="s">
        <v>1795</v>
      </c>
      <c r="G563" s="230" t="s">
        <v>237</v>
      </c>
      <c r="H563" s="231">
        <v>0.608</v>
      </c>
      <c r="I563" s="232"/>
      <c r="J563" s="233">
        <f>ROUND(I563*H563,2)</f>
        <v>0</v>
      </c>
      <c r="K563" s="229" t="s">
        <v>218</v>
      </c>
      <c r="L563" s="45"/>
      <c r="M563" s="234" t="s">
        <v>1</v>
      </c>
      <c r="N563" s="235" t="s">
        <v>41</v>
      </c>
      <c r="O563" s="92"/>
      <c r="P563" s="236">
        <f>O563*H563</f>
        <v>0</v>
      </c>
      <c r="Q563" s="236">
        <v>0.0108</v>
      </c>
      <c r="R563" s="236">
        <f>Q563*H563</f>
        <v>0.0065664</v>
      </c>
      <c r="S563" s="236">
        <v>0</v>
      </c>
      <c r="T563" s="237">
        <f>S563*H563</f>
        <v>0</v>
      </c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R563" s="238" t="s">
        <v>335</v>
      </c>
      <c r="AT563" s="238" t="s">
        <v>159</v>
      </c>
      <c r="AU563" s="238" t="s">
        <v>85</v>
      </c>
      <c r="AY563" s="18" t="s">
        <v>156</v>
      </c>
      <c r="BE563" s="239">
        <f>IF(N563="základní",J563,0)</f>
        <v>0</v>
      </c>
      <c r="BF563" s="239">
        <f>IF(N563="snížená",J563,0)</f>
        <v>0</v>
      </c>
      <c r="BG563" s="239">
        <f>IF(N563="zákl. přenesená",J563,0)</f>
        <v>0</v>
      </c>
      <c r="BH563" s="239">
        <f>IF(N563="sníž. přenesená",J563,0)</f>
        <v>0</v>
      </c>
      <c r="BI563" s="239">
        <f>IF(N563="nulová",J563,0)</f>
        <v>0</v>
      </c>
      <c r="BJ563" s="18" t="s">
        <v>83</v>
      </c>
      <c r="BK563" s="239">
        <f>ROUND(I563*H563,2)</f>
        <v>0</v>
      </c>
      <c r="BL563" s="18" t="s">
        <v>335</v>
      </c>
      <c r="BM563" s="238" t="s">
        <v>1796</v>
      </c>
    </row>
    <row r="564" spans="1:51" s="13" customFormat="1" ht="12">
      <c r="A564" s="13"/>
      <c r="B564" s="255"/>
      <c r="C564" s="256"/>
      <c r="D564" s="257" t="s">
        <v>225</v>
      </c>
      <c r="E564" s="258" t="s">
        <v>1</v>
      </c>
      <c r="F564" s="259" t="s">
        <v>1797</v>
      </c>
      <c r="G564" s="256"/>
      <c r="H564" s="258" t="s">
        <v>1</v>
      </c>
      <c r="I564" s="260"/>
      <c r="J564" s="256"/>
      <c r="K564" s="256"/>
      <c r="L564" s="261"/>
      <c r="M564" s="262"/>
      <c r="N564" s="263"/>
      <c r="O564" s="263"/>
      <c r="P564" s="263"/>
      <c r="Q564" s="263"/>
      <c r="R564" s="263"/>
      <c r="S564" s="263"/>
      <c r="T564" s="264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65" t="s">
        <v>225</v>
      </c>
      <c r="AU564" s="265" t="s">
        <v>85</v>
      </c>
      <c r="AV564" s="13" t="s">
        <v>83</v>
      </c>
      <c r="AW564" s="13" t="s">
        <v>32</v>
      </c>
      <c r="AX564" s="13" t="s">
        <v>76</v>
      </c>
      <c r="AY564" s="265" t="s">
        <v>156</v>
      </c>
    </row>
    <row r="565" spans="1:51" s="14" customFormat="1" ht="12">
      <c r="A565" s="14"/>
      <c r="B565" s="266"/>
      <c r="C565" s="267"/>
      <c r="D565" s="257" t="s">
        <v>225</v>
      </c>
      <c r="E565" s="268" t="s">
        <v>1</v>
      </c>
      <c r="F565" s="269" t="s">
        <v>1798</v>
      </c>
      <c r="G565" s="267"/>
      <c r="H565" s="270">
        <v>0.608</v>
      </c>
      <c r="I565" s="271"/>
      <c r="J565" s="267"/>
      <c r="K565" s="267"/>
      <c r="L565" s="272"/>
      <c r="M565" s="273"/>
      <c r="N565" s="274"/>
      <c r="O565" s="274"/>
      <c r="P565" s="274"/>
      <c r="Q565" s="274"/>
      <c r="R565" s="274"/>
      <c r="S565" s="274"/>
      <c r="T565" s="275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76" t="s">
        <v>225</v>
      </c>
      <c r="AU565" s="276" t="s">
        <v>85</v>
      </c>
      <c r="AV565" s="14" t="s">
        <v>85</v>
      </c>
      <c r="AW565" s="14" t="s">
        <v>32</v>
      </c>
      <c r="AX565" s="14" t="s">
        <v>76</v>
      </c>
      <c r="AY565" s="276" t="s">
        <v>156</v>
      </c>
    </row>
    <row r="566" spans="1:51" s="15" customFormat="1" ht="12">
      <c r="A566" s="15"/>
      <c r="B566" s="277"/>
      <c r="C566" s="278"/>
      <c r="D566" s="257" t="s">
        <v>225</v>
      </c>
      <c r="E566" s="279" t="s">
        <v>1</v>
      </c>
      <c r="F566" s="280" t="s">
        <v>228</v>
      </c>
      <c r="G566" s="278"/>
      <c r="H566" s="281">
        <v>0.608</v>
      </c>
      <c r="I566" s="282"/>
      <c r="J566" s="278"/>
      <c r="K566" s="278"/>
      <c r="L566" s="283"/>
      <c r="M566" s="284"/>
      <c r="N566" s="285"/>
      <c r="O566" s="285"/>
      <c r="P566" s="285"/>
      <c r="Q566" s="285"/>
      <c r="R566" s="285"/>
      <c r="S566" s="285"/>
      <c r="T566" s="286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T566" s="287" t="s">
        <v>225</v>
      </c>
      <c r="AU566" s="287" t="s">
        <v>85</v>
      </c>
      <c r="AV566" s="15" t="s">
        <v>173</v>
      </c>
      <c r="AW566" s="15" t="s">
        <v>32</v>
      </c>
      <c r="AX566" s="15" t="s">
        <v>83</v>
      </c>
      <c r="AY566" s="287" t="s">
        <v>156</v>
      </c>
    </row>
    <row r="567" spans="1:65" s="2" customFormat="1" ht="24.15" customHeight="1">
      <c r="A567" s="39"/>
      <c r="B567" s="40"/>
      <c r="C567" s="227" t="s">
        <v>1187</v>
      </c>
      <c r="D567" s="227" t="s">
        <v>159</v>
      </c>
      <c r="E567" s="228" t="s">
        <v>1799</v>
      </c>
      <c r="F567" s="229" t="s">
        <v>1800</v>
      </c>
      <c r="G567" s="230" t="s">
        <v>237</v>
      </c>
      <c r="H567" s="231">
        <v>11.83</v>
      </c>
      <c r="I567" s="232"/>
      <c r="J567" s="233">
        <f>ROUND(I567*H567,2)</f>
        <v>0</v>
      </c>
      <c r="K567" s="229" t="s">
        <v>218</v>
      </c>
      <c r="L567" s="45"/>
      <c r="M567" s="234" t="s">
        <v>1</v>
      </c>
      <c r="N567" s="235" t="s">
        <v>41</v>
      </c>
      <c r="O567" s="92"/>
      <c r="P567" s="236">
        <f>O567*H567</f>
        <v>0</v>
      </c>
      <c r="Q567" s="236">
        <v>0.0001</v>
      </c>
      <c r="R567" s="236">
        <f>Q567*H567</f>
        <v>0.001183</v>
      </c>
      <c r="S567" s="236">
        <v>0</v>
      </c>
      <c r="T567" s="237">
        <f>S567*H567</f>
        <v>0</v>
      </c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R567" s="238" t="s">
        <v>335</v>
      </c>
      <c r="AT567" s="238" t="s">
        <v>159</v>
      </c>
      <c r="AU567" s="238" t="s">
        <v>85</v>
      </c>
      <c r="AY567" s="18" t="s">
        <v>156</v>
      </c>
      <c r="BE567" s="239">
        <f>IF(N567="základní",J567,0)</f>
        <v>0</v>
      </c>
      <c r="BF567" s="239">
        <f>IF(N567="snížená",J567,0)</f>
        <v>0</v>
      </c>
      <c r="BG567" s="239">
        <f>IF(N567="zákl. přenesená",J567,0)</f>
        <v>0</v>
      </c>
      <c r="BH567" s="239">
        <f>IF(N567="sníž. přenesená",J567,0)</f>
        <v>0</v>
      </c>
      <c r="BI567" s="239">
        <f>IF(N567="nulová",J567,0)</f>
        <v>0</v>
      </c>
      <c r="BJ567" s="18" t="s">
        <v>83</v>
      </c>
      <c r="BK567" s="239">
        <f>ROUND(I567*H567,2)</f>
        <v>0</v>
      </c>
      <c r="BL567" s="18" t="s">
        <v>335</v>
      </c>
      <c r="BM567" s="238" t="s">
        <v>1801</v>
      </c>
    </row>
    <row r="568" spans="1:51" s="13" customFormat="1" ht="12">
      <c r="A568" s="13"/>
      <c r="B568" s="255"/>
      <c r="C568" s="256"/>
      <c r="D568" s="257" t="s">
        <v>225</v>
      </c>
      <c r="E568" s="258" t="s">
        <v>1</v>
      </c>
      <c r="F568" s="259" t="s">
        <v>814</v>
      </c>
      <c r="G568" s="256"/>
      <c r="H568" s="258" t="s">
        <v>1</v>
      </c>
      <c r="I568" s="260"/>
      <c r="J568" s="256"/>
      <c r="K568" s="256"/>
      <c r="L568" s="261"/>
      <c r="M568" s="262"/>
      <c r="N568" s="263"/>
      <c r="O568" s="263"/>
      <c r="P568" s="263"/>
      <c r="Q568" s="263"/>
      <c r="R568" s="263"/>
      <c r="S568" s="263"/>
      <c r="T568" s="264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65" t="s">
        <v>225</v>
      </c>
      <c r="AU568" s="265" t="s">
        <v>85</v>
      </c>
      <c r="AV568" s="13" t="s">
        <v>83</v>
      </c>
      <c r="AW568" s="13" t="s">
        <v>32</v>
      </c>
      <c r="AX568" s="13" t="s">
        <v>76</v>
      </c>
      <c r="AY568" s="265" t="s">
        <v>156</v>
      </c>
    </row>
    <row r="569" spans="1:51" s="14" customFormat="1" ht="12">
      <c r="A569" s="14"/>
      <c r="B569" s="266"/>
      <c r="C569" s="267"/>
      <c r="D569" s="257" t="s">
        <v>225</v>
      </c>
      <c r="E569" s="268" t="s">
        <v>1</v>
      </c>
      <c r="F569" s="269" t="s">
        <v>815</v>
      </c>
      <c r="G569" s="267"/>
      <c r="H569" s="270">
        <v>10.14</v>
      </c>
      <c r="I569" s="271"/>
      <c r="J569" s="267"/>
      <c r="K569" s="267"/>
      <c r="L569" s="272"/>
      <c r="M569" s="273"/>
      <c r="N569" s="274"/>
      <c r="O569" s="274"/>
      <c r="P569" s="274"/>
      <c r="Q569" s="274"/>
      <c r="R569" s="274"/>
      <c r="S569" s="274"/>
      <c r="T569" s="275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276" t="s">
        <v>225</v>
      </c>
      <c r="AU569" s="276" t="s">
        <v>85</v>
      </c>
      <c r="AV569" s="14" t="s">
        <v>85</v>
      </c>
      <c r="AW569" s="14" t="s">
        <v>32</v>
      </c>
      <c r="AX569" s="14" t="s">
        <v>76</v>
      </c>
      <c r="AY569" s="276" t="s">
        <v>156</v>
      </c>
    </row>
    <row r="570" spans="1:51" s="13" customFormat="1" ht="12">
      <c r="A570" s="13"/>
      <c r="B570" s="255"/>
      <c r="C570" s="256"/>
      <c r="D570" s="257" t="s">
        <v>225</v>
      </c>
      <c r="E570" s="258" t="s">
        <v>1</v>
      </c>
      <c r="F570" s="259" t="s">
        <v>816</v>
      </c>
      <c r="G570" s="256"/>
      <c r="H570" s="258" t="s">
        <v>1</v>
      </c>
      <c r="I570" s="260"/>
      <c r="J570" s="256"/>
      <c r="K570" s="256"/>
      <c r="L570" s="261"/>
      <c r="M570" s="262"/>
      <c r="N570" s="263"/>
      <c r="O570" s="263"/>
      <c r="P570" s="263"/>
      <c r="Q570" s="263"/>
      <c r="R570" s="263"/>
      <c r="S570" s="263"/>
      <c r="T570" s="264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65" t="s">
        <v>225</v>
      </c>
      <c r="AU570" s="265" t="s">
        <v>85</v>
      </c>
      <c r="AV570" s="13" t="s">
        <v>83</v>
      </c>
      <c r="AW570" s="13" t="s">
        <v>32</v>
      </c>
      <c r="AX570" s="13" t="s">
        <v>76</v>
      </c>
      <c r="AY570" s="265" t="s">
        <v>156</v>
      </c>
    </row>
    <row r="571" spans="1:51" s="14" customFormat="1" ht="12">
      <c r="A571" s="14"/>
      <c r="B571" s="266"/>
      <c r="C571" s="267"/>
      <c r="D571" s="257" t="s">
        <v>225</v>
      </c>
      <c r="E571" s="268" t="s">
        <v>1</v>
      </c>
      <c r="F571" s="269" t="s">
        <v>817</v>
      </c>
      <c r="G571" s="267"/>
      <c r="H571" s="270">
        <v>1.69</v>
      </c>
      <c r="I571" s="271"/>
      <c r="J571" s="267"/>
      <c r="K571" s="267"/>
      <c r="L571" s="272"/>
      <c r="M571" s="273"/>
      <c r="N571" s="274"/>
      <c r="O571" s="274"/>
      <c r="P571" s="274"/>
      <c r="Q571" s="274"/>
      <c r="R571" s="274"/>
      <c r="S571" s="274"/>
      <c r="T571" s="275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76" t="s">
        <v>225</v>
      </c>
      <c r="AU571" s="276" t="s">
        <v>85</v>
      </c>
      <c r="AV571" s="14" t="s">
        <v>85</v>
      </c>
      <c r="AW571" s="14" t="s">
        <v>32</v>
      </c>
      <c r="AX571" s="14" t="s">
        <v>76</v>
      </c>
      <c r="AY571" s="276" t="s">
        <v>156</v>
      </c>
    </row>
    <row r="572" spans="1:51" s="15" customFormat="1" ht="12">
      <c r="A572" s="15"/>
      <c r="B572" s="277"/>
      <c r="C572" s="278"/>
      <c r="D572" s="257" t="s">
        <v>225</v>
      </c>
      <c r="E572" s="279" t="s">
        <v>1</v>
      </c>
      <c r="F572" s="280" t="s">
        <v>228</v>
      </c>
      <c r="G572" s="278"/>
      <c r="H572" s="281">
        <v>11.83</v>
      </c>
      <c r="I572" s="282"/>
      <c r="J572" s="278"/>
      <c r="K572" s="278"/>
      <c r="L572" s="283"/>
      <c r="M572" s="284"/>
      <c r="N572" s="285"/>
      <c r="O572" s="285"/>
      <c r="P572" s="285"/>
      <c r="Q572" s="285"/>
      <c r="R572" s="285"/>
      <c r="S572" s="285"/>
      <c r="T572" s="286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T572" s="287" t="s">
        <v>225</v>
      </c>
      <c r="AU572" s="287" t="s">
        <v>85</v>
      </c>
      <c r="AV572" s="15" t="s">
        <v>173</v>
      </c>
      <c r="AW572" s="15" t="s">
        <v>32</v>
      </c>
      <c r="AX572" s="15" t="s">
        <v>83</v>
      </c>
      <c r="AY572" s="287" t="s">
        <v>156</v>
      </c>
    </row>
    <row r="573" spans="1:65" s="2" customFormat="1" ht="24.15" customHeight="1">
      <c r="A573" s="39"/>
      <c r="B573" s="40"/>
      <c r="C573" s="245" t="s">
        <v>1192</v>
      </c>
      <c r="D573" s="245" t="s">
        <v>220</v>
      </c>
      <c r="E573" s="246" t="s">
        <v>1802</v>
      </c>
      <c r="F573" s="247" t="s">
        <v>1803</v>
      </c>
      <c r="G573" s="248" t="s">
        <v>237</v>
      </c>
      <c r="H573" s="249">
        <v>13.605</v>
      </c>
      <c r="I573" s="250"/>
      <c r="J573" s="251">
        <f>ROUND(I573*H573,2)</f>
        <v>0</v>
      </c>
      <c r="K573" s="247" t="s">
        <v>218</v>
      </c>
      <c r="L573" s="252"/>
      <c r="M573" s="253" t="s">
        <v>1</v>
      </c>
      <c r="N573" s="254" t="s">
        <v>41</v>
      </c>
      <c r="O573" s="92"/>
      <c r="P573" s="236">
        <f>O573*H573</f>
        <v>0</v>
      </c>
      <c r="Q573" s="236">
        <v>0.0019</v>
      </c>
      <c r="R573" s="236">
        <f>Q573*H573</f>
        <v>0.0258495</v>
      </c>
      <c r="S573" s="236">
        <v>0</v>
      </c>
      <c r="T573" s="237">
        <f>S573*H573</f>
        <v>0</v>
      </c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R573" s="238" t="s">
        <v>477</v>
      </c>
      <c r="AT573" s="238" t="s">
        <v>220</v>
      </c>
      <c r="AU573" s="238" t="s">
        <v>85</v>
      </c>
      <c r="AY573" s="18" t="s">
        <v>156</v>
      </c>
      <c r="BE573" s="239">
        <f>IF(N573="základní",J573,0)</f>
        <v>0</v>
      </c>
      <c r="BF573" s="239">
        <f>IF(N573="snížená",J573,0)</f>
        <v>0</v>
      </c>
      <c r="BG573" s="239">
        <f>IF(N573="zákl. přenesená",J573,0)</f>
        <v>0</v>
      </c>
      <c r="BH573" s="239">
        <f>IF(N573="sníž. přenesená",J573,0)</f>
        <v>0</v>
      </c>
      <c r="BI573" s="239">
        <f>IF(N573="nulová",J573,0)</f>
        <v>0</v>
      </c>
      <c r="BJ573" s="18" t="s">
        <v>83</v>
      </c>
      <c r="BK573" s="239">
        <f>ROUND(I573*H573,2)</f>
        <v>0</v>
      </c>
      <c r="BL573" s="18" t="s">
        <v>335</v>
      </c>
      <c r="BM573" s="238" t="s">
        <v>1804</v>
      </c>
    </row>
    <row r="574" spans="1:51" s="14" customFormat="1" ht="12">
      <c r="A574" s="14"/>
      <c r="B574" s="266"/>
      <c r="C574" s="267"/>
      <c r="D574" s="257" t="s">
        <v>225</v>
      </c>
      <c r="E574" s="268" t="s">
        <v>1</v>
      </c>
      <c r="F574" s="269" t="s">
        <v>1805</v>
      </c>
      <c r="G574" s="267"/>
      <c r="H574" s="270">
        <v>13.605</v>
      </c>
      <c r="I574" s="271"/>
      <c r="J574" s="267"/>
      <c r="K574" s="267"/>
      <c r="L574" s="272"/>
      <c r="M574" s="273"/>
      <c r="N574" s="274"/>
      <c r="O574" s="274"/>
      <c r="P574" s="274"/>
      <c r="Q574" s="274"/>
      <c r="R574" s="274"/>
      <c r="S574" s="274"/>
      <c r="T574" s="275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276" t="s">
        <v>225</v>
      </c>
      <c r="AU574" s="276" t="s">
        <v>85</v>
      </c>
      <c r="AV574" s="14" t="s">
        <v>85</v>
      </c>
      <c r="AW574" s="14" t="s">
        <v>32</v>
      </c>
      <c r="AX574" s="14" t="s">
        <v>76</v>
      </c>
      <c r="AY574" s="276" t="s">
        <v>156</v>
      </c>
    </row>
    <row r="575" spans="1:51" s="15" customFormat="1" ht="12">
      <c r="A575" s="15"/>
      <c r="B575" s="277"/>
      <c r="C575" s="278"/>
      <c r="D575" s="257" t="s">
        <v>225</v>
      </c>
      <c r="E575" s="279" t="s">
        <v>1</v>
      </c>
      <c r="F575" s="280" t="s">
        <v>228</v>
      </c>
      <c r="G575" s="278"/>
      <c r="H575" s="281">
        <v>13.605</v>
      </c>
      <c r="I575" s="282"/>
      <c r="J575" s="278"/>
      <c r="K575" s="278"/>
      <c r="L575" s="283"/>
      <c r="M575" s="284"/>
      <c r="N575" s="285"/>
      <c r="O575" s="285"/>
      <c r="P575" s="285"/>
      <c r="Q575" s="285"/>
      <c r="R575" s="285"/>
      <c r="S575" s="285"/>
      <c r="T575" s="286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T575" s="287" t="s">
        <v>225</v>
      </c>
      <c r="AU575" s="287" t="s">
        <v>85</v>
      </c>
      <c r="AV575" s="15" t="s">
        <v>173</v>
      </c>
      <c r="AW575" s="15" t="s">
        <v>32</v>
      </c>
      <c r="AX575" s="15" t="s">
        <v>83</v>
      </c>
      <c r="AY575" s="287" t="s">
        <v>156</v>
      </c>
    </row>
    <row r="576" spans="1:65" s="2" customFormat="1" ht="24.15" customHeight="1">
      <c r="A576" s="39"/>
      <c r="B576" s="40"/>
      <c r="C576" s="227" t="s">
        <v>781</v>
      </c>
      <c r="D576" s="227" t="s">
        <v>159</v>
      </c>
      <c r="E576" s="228" t="s">
        <v>1806</v>
      </c>
      <c r="F576" s="229" t="s">
        <v>1807</v>
      </c>
      <c r="G576" s="230" t="s">
        <v>217</v>
      </c>
      <c r="H576" s="231">
        <v>7</v>
      </c>
      <c r="I576" s="232"/>
      <c r="J576" s="233">
        <f>ROUND(I576*H576,2)</f>
        <v>0</v>
      </c>
      <c r="K576" s="229" t="s">
        <v>1</v>
      </c>
      <c r="L576" s="45"/>
      <c r="M576" s="234" t="s">
        <v>1</v>
      </c>
      <c r="N576" s="235" t="s">
        <v>41</v>
      </c>
      <c r="O576" s="92"/>
      <c r="P576" s="236">
        <f>O576*H576</f>
        <v>0</v>
      </c>
      <c r="Q576" s="236">
        <v>0.00011</v>
      </c>
      <c r="R576" s="236">
        <f>Q576*H576</f>
        <v>0.0007700000000000001</v>
      </c>
      <c r="S576" s="236">
        <v>0</v>
      </c>
      <c r="T576" s="237">
        <f>S576*H576</f>
        <v>0</v>
      </c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R576" s="238" t="s">
        <v>335</v>
      </c>
      <c r="AT576" s="238" t="s">
        <v>159</v>
      </c>
      <c r="AU576" s="238" t="s">
        <v>85</v>
      </c>
      <c r="AY576" s="18" t="s">
        <v>156</v>
      </c>
      <c r="BE576" s="239">
        <f>IF(N576="základní",J576,0)</f>
        <v>0</v>
      </c>
      <c r="BF576" s="239">
        <f>IF(N576="snížená",J576,0)</f>
        <v>0</v>
      </c>
      <c r="BG576" s="239">
        <f>IF(N576="zákl. přenesená",J576,0)</f>
        <v>0</v>
      </c>
      <c r="BH576" s="239">
        <f>IF(N576="sníž. přenesená",J576,0)</f>
        <v>0</v>
      </c>
      <c r="BI576" s="239">
        <f>IF(N576="nulová",J576,0)</f>
        <v>0</v>
      </c>
      <c r="BJ576" s="18" t="s">
        <v>83</v>
      </c>
      <c r="BK576" s="239">
        <f>ROUND(I576*H576,2)</f>
        <v>0</v>
      </c>
      <c r="BL576" s="18" t="s">
        <v>335</v>
      </c>
      <c r="BM576" s="238" t="s">
        <v>1808</v>
      </c>
    </row>
    <row r="577" spans="1:65" s="2" customFormat="1" ht="24.15" customHeight="1">
      <c r="A577" s="39"/>
      <c r="B577" s="40"/>
      <c r="C577" s="227" t="s">
        <v>1199</v>
      </c>
      <c r="D577" s="227" t="s">
        <v>159</v>
      </c>
      <c r="E577" s="228" t="s">
        <v>1809</v>
      </c>
      <c r="F577" s="229" t="s">
        <v>1810</v>
      </c>
      <c r="G577" s="230" t="s">
        <v>237</v>
      </c>
      <c r="H577" s="231">
        <v>25</v>
      </c>
      <c r="I577" s="232"/>
      <c r="J577" s="233">
        <f>ROUND(I577*H577,2)</f>
        <v>0</v>
      </c>
      <c r="K577" s="229" t="s">
        <v>218</v>
      </c>
      <c r="L577" s="45"/>
      <c r="M577" s="234" t="s">
        <v>1</v>
      </c>
      <c r="N577" s="235" t="s">
        <v>41</v>
      </c>
      <c r="O577" s="92"/>
      <c r="P577" s="236">
        <f>O577*H577</f>
        <v>0</v>
      </c>
      <c r="Q577" s="236">
        <v>3E-05</v>
      </c>
      <c r="R577" s="236">
        <f>Q577*H577</f>
        <v>0.00075</v>
      </c>
      <c r="S577" s="236">
        <v>0</v>
      </c>
      <c r="T577" s="237">
        <f>S577*H577</f>
        <v>0</v>
      </c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R577" s="238" t="s">
        <v>335</v>
      </c>
      <c r="AT577" s="238" t="s">
        <v>159</v>
      </c>
      <c r="AU577" s="238" t="s">
        <v>85</v>
      </c>
      <c r="AY577" s="18" t="s">
        <v>156</v>
      </c>
      <c r="BE577" s="239">
        <f>IF(N577="základní",J577,0)</f>
        <v>0</v>
      </c>
      <c r="BF577" s="239">
        <f>IF(N577="snížená",J577,0)</f>
        <v>0</v>
      </c>
      <c r="BG577" s="239">
        <f>IF(N577="zákl. přenesená",J577,0)</f>
        <v>0</v>
      </c>
      <c r="BH577" s="239">
        <f>IF(N577="sníž. přenesená",J577,0)</f>
        <v>0</v>
      </c>
      <c r="BI577" s="239">
        <f>IF(N577="nulová",J577,0)</f>
        <v>0</v>
      </c>
      <c r="BJ577" s="18" t="s">
        <v>83</v>
      </c>
      <c r="BK577" s="239">
        <f>ROUND(I577*H577,2)</f>
        <v>0</v>
      </c>
      <c r="BL577" s="18" t="s">
        <v>335</v>
      </c>
      <c r="BM577" s="238" t="s">
        <v>1811</v>
      </c>
    </row>
    <row r="578" spans="1:65" s="2" customFormat="1" ht="24.15" customHeight="1">
      <c r="A578" s="39"/>
      <c r="B578" s="40"/>
      <c r="C578" s="245" t="s">
        <v>1203</v>
      </c>
      <c r="D578" s="245" t="s">
        <v>220</v>
      </c>
      <c r="E578" s="246" t="s">
        <v>1802</v>
      </c>
      <c r="F578" s="247" t="s">
        <v>1803</v>
      </c>
      <c r="G578" s="248" t="s">
        <v>237</v>
      </c>
      <c r="H578" s="249">
        <v>30</v>
      </c>
      <c r="I578" s="250"/>
      <c r="J578" s="251">
        <f>ROUND(I578*H578,2)</f>
        <v>0</v>
      </c>
      <c r="K578" s="247" t="s">
        <v>218</v>
      </c>
      <c r="L578" s="252"/>
      <c r="M578" s="253" t="s">
        <v>1</v>
      </c>
      <c r="N578" s="254" t="s">
        <v>41</v>
      </c>
      <c r="O578" s="92"/>
      <c r="P578" s="236">
        <f>O578*H578</f>
        <v>0</v>
      </c>
      <c r="Q578" s="236">
        <v>0.0019</v>
      </c>
      <c r="R578" s="236">
        <f>Q578*H578</f>
        <v>0.057</v>
      </c>
      <c r="S578" s="236">
        <v>0</v>
      </c>
      <c r="T578" s="237">
        <f>S578*H578</f>
        <v>0</v>
      </c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R578" s="238" t="s">
        <v>477</v>
      </c>
      <c r="AT578" s="238" t="s">
        <v>220</v>
      </c>
      <c r="AU578" s="238" t="s">
        <v>85</v>
      </c>
      <c r="AY578" s="18" t="s">
        <v>156</v>
      </c>
      <c r="BE578" s="239">
        <f>IF(N578="základní",J578,0)</f>
        <v>0</v>
      </c>
      <c r="BF578" s="239">
        <f>IF(N578="snížená",J578,0)</f>
        <v>0</v>
      </c>
      <c r="BG578" s="239">
        <f>IF(N578="zákl. přenesená",J578,0)</f>
        <v>0</v>
      </c>
      <c r="BH578" s="239">
        <f>IF(N578="sníž. přenesená",J578,0)</f>
        <v>0</v>
      </c>
      <c r="BI578" s="239">
        <f>IF(N578="nulová",J578,0)</f>
        <v>0</v>
      </c>
      <c r="BJ578" s="18" t="s">
        <v>83</v>
      </c>
      <c r="BK578" s="239">
        <f>ROUND(I578*H578,2)</f>
        <v>0</v>
      </c>
      <c r="BL578" s="18" t="s">
        <v>335</v>
      </c>
      <c r="BM578" s="238" t="s">
        <v>1812</v>
      </c>
    </row>
    <row r="579" spans="1:51" s="14" customFormat="1" ht="12">
      <c r="A579" s="14"/>
      <c r="B579" s="266"/>
      <c r="C579" s="267"/>
      <c r="D579" s="257" t="s">
        <v>225</v>
      </c>
      <c r="E579" s="268" t="s">
        <v>1</v>
      </c>
      <c r="F579" s="269" t="s">
        <v>1813</v>
      </c>
      <c r="G579" s="267"/>
      <c r="H579" s="270">
        <v>30</v>
      </c>
      <c r="I579" s="271"/>
      <c r="J579" s="267"/>
      <c r="K579" s="267"/>
      <c r="L579" s="272"/>
      <c r="M579" s="273"/>
      <c r="N579" s="274"/>
      <c r="O579" s="274"/>
      <c r="P579" s="274"/>
      <c r="Q579" s="274"/>
      <c r="R579" s="274"/>
      <c r="S579" s="274"/>
      <c r="T579" s="275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76" t="s">
        <v>225</v>
      </c>
      <c r="AU579" s="276" t="s">
        <v>85</v>
      </c>
      <c r="AV579" s="14" t="s">
        <v>85</v>
      </c>
      <c r="AW579" s="14" t="s">
        <v>32</v>
      </c>
      <c r="AX579" s="14" t="s">
        <v>76</v>
      </c>
      <c r="AY579" s="276" t="s">
        <v>156</v>
      </c>
    </row>
    <row r="580" spans="1:51" s="15" customFormat="1" ht="12">
      <c r="A580" s="15"/>
      <c r="B580" s="277"/>
      <c r="C580" s="278"/>
      <c r="D580" s="257" t="s">
        <v>225</v>
      </c>
      <c r="E580" s="279" t="s">
        <v>1</v>
      </c>
      <c r="F580" s="280" t="s">
        <v>228</v>
      </c>
      <c r="G580" s="278"/>
      <c r="H580" s="281">
        <v>30</v>
      </c>
      <c r="I580" s="282"/>
      <c r="J580" s="278"/>
      <c r="K580" s="278"/>
      <c r="L580" s="283"/>
      <c r="M580" s="284"/>
      <c r="N580" s="285"/>
      <c r="O580" s="285"/>
      <c r="P580" s="285"/>
      <c r="Q580" s="285"/>
      <c r="R580" s="285"/>
      <c r="S580" s="285"/>
      <c r="T580" s="286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T580" s="287" t="s">
        <v>225</v>
      </c>
      <c r="AU580" s="287" t="s">
        <v>85</v>
      </c>
      <c r="AV580" s="15" t="s">
        <v>173</v>
      </c>
      <c r="AW580" s="15" t="s">
        <v>32</v>
      </c>
      <c r="AX580" s="15" t="s">
        <v>83</v>
      </c>
      <c r="AY580" s="287" t="s">
        <v>156</v>
      </c>
    </row>
    <row r="581" spans="1:65" s="2" customFormat="1" ht="24.15" customHeight="1">
      <c r="A581" s="39"/>
      <c r="B581" s="40"/>
      <c r="C581" s="227" t="s">
        <v>1207</v>
      </c>
      <c r="D581" s="227" t="s">
        <v>159</v>
      </c>
      <c r="E581" s="228" t="s">
        <v>1814</v>
      </c>
      <c r="F581" s="229" t="s">
        <v>1815</v>
      </c>
      <c r="G581" s="230" t="s">
        <v>414</v>
      </c>
      <c r="H581" s="231">
        <v>0.103</v>
      </c>
      <c r="I581" s="232"/>
      <c r="J581" s="233">
        <f>ROUND(I581*H581,2)</f>
        <v>0</v>
      </c>
      <c r="K581" s="229" t="s">
        <v>218</v>
      </c>
      <c r="L581" s="45"/>
      <c r="M581" s="234" t="s">
        <v>1</v>
      </c>
      <c r="N581" s="235" t="s">
        <v>41</v>
      </c>
      <c r="O581" s="92"/>
      <c r="P581" s="236">
        <f>O581*H581</f>
        <v>0</v>
      </c>
      <c r="Q581" s="236">
        <v>0</v>
      </c>
      <c r="R581" s="236">
        <f>Q581*H581</f>
        <v>0</v>
      </c>
      <c r="S581" s="236">
        <v>0</v>
      </c>
      <c r="T581" s="237">
        <f>S581*H581</f>
        <v>0</v>
      </c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R581" s="238" t="s">
        <v>335</v>
      </c>
      <c r="AT581" s="238" t="s">
        <v>159</v>
      </c>
      <c r="AU581" s="238" t="s">
        <v>85</v>
      </c>
      <c r="AY581" s="18" t="s">
        <v>156</v>
      </c>
      <c r="BE581" s="239">
        <f>IF(N581="základní",J581,0)</f>
        <v>0</v>
      </c>
      <c r="BF581" s="239">
        <f>IF(N581="snížená",J581,0)</f>
        <v>0</v>
      </c>
      <c r="BG581" s="239">
        <f>IF(N581="zákl. přenesená",J581,0)</f>
        <v>0</v>
      </c>
      <c r="BH581" s="239">
        <f>IF(N581="sníž. přenesená",J581,0)</f>
        <v>0</v>
      </c>
      <c r="BI581" s="239">
        <f>IF(N581="nulová",J581,0)</f>
        <v>0</v>
      </c>
      <c r="BJ581" s="18" t="s">
        <v>83</v>
      </c>
      <c r="BK581" s="239">
        <f>ROUND(I581*H581,2)</f>
        <v>0</v>
      </c>
      <c r="BL581" s="18" t="s">
        <v>335</v>
      </c>
      <c r="BM581" s="238" t="s">
        <v>1816</v>
      </c>
    </row>
    <row r="582" spans="1:63" s="12" customFormat="1" ht="22.8" customHeight="1">
      <c r="A582" s="12"/>
      <c r="B582" s="211"/>
      <c r="C582" s="212"/>
      <c r="D582" s="213" t="s">
        <v>75</v>
      </c>
      <c r="E582" s="225" t="s">
        <v>463</v>
      </c>
      <c r="F582" s="225" t="s">
        <v>464</v>
      </c>
      <c r="G582" s="212"/>
      <c r="H582" s="212"/>
      <c r="I582" s="215"/>
      <c r="J582" s="226">
        <f>BK582</f>
        <v>0</v>
      </c>
      <c r="K582" s="212"/>
      <c r="L582" s="217"/>
      <c r="M582" s="218"/>
      <c r="N582" s="219"/>
      <c r="O582" s="219"/>
      <c r="P582" s="220">
        <f>SUM(P583:P627)</f>
        <v>0</v>
      </c>
      <c r="Q582" s="219"/>
      <c r="R582" s="220">
        <f>SUM(R583:R627)</f>
        <v>1.7597798</v>
      </c>
      <c r="S582" s="219"/>
      <c r="T582" s="221">
        <f>SUM(T583:T627)</f>
        <v>0</v>
      </c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R582" s="222" t="s">
        <v>85</v>
      </c>
      <c r="AT582" s="223" t="s">
        <v>75</v>
      </c>
      <c r="AU582" s="223" t="s">
        <v>83</v>
      </c>
      <c r="AY582" s="222" t="s">
        <v>156</v>
      </c>
      <c r="BK582" s="224">
        <f>SUM(BK583:BK627)</f>
        <v>0</v>
      </c>
    </row>
    <row r="583" spans="1:65" s="2" customFormat="1" ht="44.25" customHeight="1">
      <c r="A583" s="39"/>
      <c r="B583" s="40"/>
      <c r="C583" s="227" t="s">
        <v>1211</v>
      </c>
      <c r="D583" s="227" t="s">
        <v>159</v>
      </c>
      <c r="E583" s="228" t="s">
        <v>1817</v>
      </c>
      <c r="F583" s="229" t="s">
        <v>1818</v>
      </c>
      <c r="G583" s="230" t="s">
        <v>237</v>
      </c>
      <c r="H583" s="231">
        <v>59</v>
      </c>
      <c r="I583" s="232"/>
      <c r="J583" s="233">
        <f>ROUND(I583*H583,2)</f>
        <v>0</v>
      </c>
      <c r="K583" s="229" t="s">
        <v>1</v>
      </c>
      <c r="L583" s="45"/>
      <c r="M583" s="234" t="s">
        <v>1</v>
      </c>
      <c r="N583" s="235" t="s">
        <v>41</v>
      </c>
      <c r="O583" s="92"/>
      <c r="P583" s="236">
        <f>O583*H583</f>
        <v>0</v>
      </c>
      <c r="Q583" s="236">
        <v>0.006</v>
      </c>
      <c r="R583" s="236">
        <f>Q583*H583</f>
        <v>0.354</v>
      </c>
      <c r="S583" s="236">
        <v>0</v>
      </c>
      <c r="T583" s="237">
        <f>S583*H583</f>
        <v>0</v>
      </c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R583" s="238" t="s">
        <v>335</v>
      </c>
      <c r="AT583" s="238" t="s">
        <v>159</v>
      </c>
      <c r="AU583" s="238" t="s">
        <v>85</v>
      </c>
      <c r="AY583" s="18" t="s">
        <v>156</v>
      </c>
      <c r="BE583" s="239">
        <f>IF(N583="základní",J583,0)</f>
        <v>0</v>
      </c>
      <c r="BF583" s="239">
        <f>IF(N583="snížená",J583,0)</f>
        <v>0</v>
      </c>
      <c r="BG583" s="239">
        <f>IF(N583="zákl. přenesená",J583,0)</f>
        <v>0</v>
      </c>
      <c r="BH583" s="239">
        <f>IF(N583="sníž. přenesená",J583,0)</f>
        <v>0</v>
      </c>
      <c r="BI583" s="239">
        <f>IF(N583="nulová",J583,0)</f>
        <v>0</v>
      </c>
      <c r="BJ583" s="18" t="s">
        <v>83</v>
      </c>
      <c r="BK583" s="239">
        <f>ROUND(I583*H583,2)</f>
        <v>0</v>
      </c>
      <c r="BL583" s="18" t="s">
        <v>335</v>
      </c>
      <c r="BM583" s="238" t="s">
        <v>1819</v>
      </c>
    </row>
    <row r="584" spans="1:51" s="13" customFormat="1" ht="12">
      <c r="A584" s="13"/>
      <c r="B584" s="255"/>
      <c r="C584" s="256"/>
      <c r="D584" s="257" t="s">
        <v>225</v>
      </c>
      <c r="E584" s="258" t="s">
        <v>1</v>
      </c>
      <c r="F584" s="259" t="s">
        <v>1550</v>
      </c>
      <c r="G584" s="256"/>
      <c r="H584" s="258" t="s">
        <v>1</v>
      </c>
      <c r="I584" s="260"/>
      <c r="J584" s="256"/>
      <c r="K584" s="256"/>
      <c r="L584" s="261"/>
      <c r="M584" s="262"/>
      <c r="N584" s="263"/>
      <c r="O584" s="263"/>
      <c r="P584" s="263"/>
      <c r="Q584" s="263"/>
      <c r="R584" s="263"/>
      <c r="S584" s="263"/>
      <c r="T584" s="264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65" t="s">
        <v>225</v>
      </c>
      <c r="AU584" s="265" t="s">
        <v>85</v>
      </c>
      <c r="AV584" s="13" t="s">
        <v>83</v>
      </c>
      <c r="AW584" s="13" t="s">
        <v>32</v>
      </c>
      <c r="AX584" s="13" t="s">
        <v>76</v>
      </c>
      <c r="AY584" s="265" t="s">
        <v>156</v>
      </c>
    </row>
    <row r="585" spans="1:51" s="14" customFormat="1" ht="12">
      <c r="A585" s="14"/>
      <c r="B585" s="266"/>
      <c r="C585" s="267"/>
      <c r="D585" s="257" t="s">
        <v>225</v>
      </c>
      <c r="E585" s="268" t="s">
        <v>1</v>
      </c>
      <c r="F585" s="269" t="s">
        <v>500</v>
      </c>
      <c r="G585" s="267"/>
      <c r="H585" s="270">
        <v>37</v>
      </c>
      <c r="I585" s="271"/>
      <c r="J585" s="267"/>
      <c r="K585" s="267"/>
      <c r="L585" s="272"/>
      <c r="M585" s="273"/>
      <c r="N585" s="274"/>
      <c r="O585" s="274"/>
      <c r="P585" s="274"/>
      <c r="Q585" s="274"/>
      <c r="R585" s="274"/>
      <c r="S585" s="274"/>
      <c r="T585" s="275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76" t="s">
        <v>225</v>
      </c>
      <c r="AU585" s="276" t="s">
        <v>85</v>
      </c>
      <c r="AV585" s="14" t="s">
        <v>85</v>
      </c>
      <c r="AW585" s="14" t="s">
        <v>32</v>
      </c>
      <c r="AX585" s="14" t="s">
        <v>76</v>
      </c>
      <c r="AY585" s="276" t="s">
        <v>156</v>
      </c>
    </row>
    <row r="586" spans="1:51" s="13" customFormat="1" ht="12">
      <c r="A586" s="13"/>
      <c r="B586" s="255"/>
      <c r="C586" s="256"/>
      <c r="D586" s="257" t="s">
        <v>225</v>
      </c>
      <c r="E586" s="258" t="s">
        <v>1</v>
      </c>
      <c r="F586" s="259" t="s">
        <v>1551</v>
      </c>
      <c r="G586" s="256"/>
      <c r="H586" s="258" t="s">
        <v>1</v>
      </c>
      <c r="I586" s="260"/>
      <c r="J586" s="256"/>
      <c r="K586" s="256"/>
      <c r="L586" s="261"/>
      <c r="M586" s="262"/>
      <c r="N586" s="263"/>
      <c r="O586" s="263"/>
      <c r="P586" s="263"/>
      <c r="Q586" s="263"/>
      <c r="R586" s="263"/>
      <c r="S586" s="263"/>
      <c r="T586" s="264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65" t="s">
        <v>225</v>
      </c>
      <c r="AU586" s="265" t="s">
        <v>85</v>
      </c>
      <c r="AV586" s="13" t="s">
        <v>83</v>
      </c>
      <c r="AW586" s="13" t="s">
        <v>32</v>
      </c>
      <c r="AX586" s="13" t="s">
        <v>76</v>
      </c>
      <c r="AY586" s="265" t="s">
        <v>156</v>
      </c>
    </row>
    <row r="587" spans="1:51" s="14" customFormat="1" ht="12">
      <c r="A587" s="14"/>
      <c r="B587" s="266"/>
      <c r="C587" s="267"/>
      <c r="D587" s="257" t="s">
        <v>225</v>
      </c>
      <c r="E587" s="268" t="s">
        <v>1</v>
      </c>
      <c r="F587" s="269" t="s">
        <v>274</v>
      </c>
      <c r="G587" s="267"/>
      <c r="H587" s="270">
        <v>11</v>
      </c>
      <c r="I587" s="271"/>
      <c r="J587" s="267"/>
      <c r="K587" s="267"/>
      <c r="L587" s="272"/>
      <c r="M587" s="273"/>
      <c r="N587" s="274"/>
      <c r="O587" s="274"/>
      <c r="P587" s="274"/>
      <c r="Q587" s="274"/>
      <c r="R587" s="274"/>
      <c r="S587" s="274"/>
      <c r="T587" s="275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76" t="s">
        <v>225</v>
      </c>
      <c r="AU587" s="276" t="s">
        <v>85</v>
      </c>
      <c r="AV587" s="14" t="s">
        <v>85</v>
      </c>
      <c r="AW587" s="14" t="s">
        <v>32</v>
      </c>
      <c r="AX587" s="14" t="s">
        <v>76</v>
      </c>
      <c r="AY587" s="276" t="s">
        <v>156</v>
      </c>
    </row>
    <row r="588" spans="1:51" s="13" customFormat="1" ht="12">
      <c r="A588" s="13"/>
      <c r="B588" s="255"/>
      <c r="C588" s="256"/>
      <c r="D588" s="257" t="s">
        <v>225</v>
      </c>
      <c r="E588" s="258" t="s">
        <v>1</v>
      </c>
      <c r="F588" s="259" t="s">
        <v>1552</v>
      </c>
      <c r="G588" s="256"/>
      <c r="H588" s="258" t="s">
        <v>1</v>
      </c>
      <c r="I588" s="260"/>
      <c r="J588" s="256"/>
      <c r="K588" s="256"/>
      <c r="L588" s="261"/>
      <c r="M588" s="262"/>
      <c r="N588" s="263"/>
      <c r="O588" s="263"/>
      <c r="P588" s="263"/>
      <c r="Q588" s="263"/>
      <c r="R588" s="263"/>
      <c r="S588" s="263"/>
      <c r="T588" s="264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T588" s="265" t="s">
        <v>225</v>
      </c>
      <c r="AU588" s="265" t="s">
        <v>85</v>
      </c>
      <c r="AV588" s="13" t="s">
        <v>83</v>
      </c>
      <c r="AW588" s="13" t="s">
        <v>32</v>
      </c>
      <c r="AX588" s="13" t="s">
        <v>76</v>
      </c>
      <c r="AY588" s="265" t="s">
        <v>156</v>
      </c>
    </row>
    <row r="589" spans="1:51" s="14" customFormat="1" ht="12">
      <c r="A589" s="14"/>
      <c r="B589" s="266"/>
      <c r="C589" s="267"/>
      <c r="D589" s="257" t="s">
        <v>225</v>
      </c>
      <c r="E589" s="268" t="s">
        <v>1</v>
      </c>
      <c r="F589" s="269" t="s">
        <v>274</v>
      </c>
      <c r="G589" s="267"/>
      <c r="H589" s="270">
        <v>11</v>
      </c>
      <c r="I589" s="271"/>
      <c r="J589" s="267"/>
      <c r="K589" s="267"/>
      <c r="L589" s="272"/>
      <c r="M589" s="273"/>
      <c r="N589" s="274"/>
      <c r="O589" s="274"/>
      <c r="P589" s="274"/>
      <c r="Q589" s="274"/>
      <c r="R589" s="274"/>
      <c r="S589" s="274"/>
      <c r="T589" s="275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76" t="s">
        <v>225</v>
      </c>
      <c r="AU589" s="276" t="s">
        <v>85</v>
      </c>
      <c r="AV589" s="14" t="s">
        <v>85</v>
      </c>
      <c r="AW589" s="14" t="s">
        <v>32</v>
      </c>
      <c r="AX589" s="14" t="s">
        <v>76</v>
      </c>
      <c r="AY589" s="276" t="s">
        <v>156</v>
      </c>
    </row>
    <row r="590" spans="1:51" s="15" customFormat="1" ht="12">
      <c r="A590" s="15"/>
      <c r="B590" s="277"/>
      <c r="C590" s="278"/>
      <c r="D590" s="257" t="s">
        <v>225</v>
      </c>
      <c r="E590" s="279" t="s">
        <v>1</v>
      </c>
      <c r="F590" s="280" t="s">
        <v>228</v>
      </c>
      <c r="G590" s="278"/>
      <c r="H590" s="281">
        <v>59</v>
      </c>
      <c r="I590" s="282"/>
      <c r="J590" s="278"/>
      <c r="K590" s="278"/>
      <c r="L590" s="283"/>
      <c r="M590" s="284"/>
      <c r="N590" s="285"/>
      <c r="O590" s="285"/>
      <c r="P590" s="285"/>
      <c r="Q590" s="285"/>
      <c r="R590" s="285"/>
      <c r="S590" s="285"/>
      <c r="T590" s="286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T590" s="287" t="s">
        <v>225</v>
      </c>
      <c r="AU590" s="287" t="s">
        <v>85</v>
      </c>
      <c r="AV590" s="15" t="s">
        <v>173</v>
      </c>
      <c r="AW590" s="15" t="s">
        <v>32</v>
      </c>
      <c r="AX590" s="15" t="s">
        <v>83</v>
      </c>
      <c r="AY590" s="287" t="s">
        <v>156</v>
      </c>
    </row>
    <row r="591" spans="1:65" s="2" customFormat="1" ht="24.15" customHeight="1">
      <c r="A591" s="39"/>
      <c r="B591" s="40"/>
      <c r="C591" s="245" t="s">
        <v>1215</v>
      </c>
      <c r="D591" s="245" t="s">
        <v>220</v>
      </c>
      <c r="E591" s="246" t="s">
        <v>1820</v>
      </c>
      <c r="F591" s="247" t="s">
        <v>1821</v>
      </c>
      <c r="G591" s="248" t="s">
        <v>237</v>
      </c>
      <c r="H591" s="249">
        <v>11.55</v>
      </c>
      <c r="I591" s="250"/>
      <c r="J591" s="251">
        <f>ROUND(I591*H591,2)</f>
        <v>0</v>
      </c>
      <c r="K591" s="247" t="s">
        <v>218</v>
      </c>
      <c r="L591" s="252"/>
      <c r="M591" s="253" t="s">
        <v>1</v>
      </c>
      <c r="N591" s="254" t="s">
        <v>41</v>
      </c>
      <c r="O591" s="92"/>
      <c r="P591" s="236">
        <f>O591*H591</f>
        <v>0</v>
      </c>
      <c r="Q591" s="236">
        <v>0.0015</v>
      </c>
      <c r="R591" s="236">
        <f>Q591*H591</f>
        <v>0.017325</v>
      </c>
      <c r="S591" s="236">
        <v>0</v>
      </c>
      <c r="T591" s="237">
        <f>S591*H591</f>
        <v>0</v>
      </c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R591" s="238" t="s">
        <v>477</v>
      </c>
      <c r="AT591" s="238" t="s">
        <v>220</v>
      </c>
      <c r="AU591" s="238" t="s">
        <v>85</v>
      </c>
      <c r="AY591" s="18" t="s">
        <v>156</v>
      </c>
      <c r="BE591" s="239">
        <f>IF(N591="základní",J591,0)</f>
        <v>0</v>
      </c>
      <c r="BF591" s="239">
        <f>IF(N591="snížená",J591,0)</f>
        <v>0</v>
      </c>
      <c r="BG591" s="239">
        <f>IF(N591="zákl. přenesená",J591,0)</f>
        <v>0</v>
      </c>
      <c r="BH591" s="239">
        <f>IF(N591="sníž. přenesená",J591,0)</f>
        <v>0</v>
      </c>
      <c r="BI591" s="239">
        <f>IF(N591="nulová",J591,0)</f>
        <v>0</v>
      </c>
      <c r="BJ591" s="18" t="s">
        <v>83</v>
      </c>
      <c r="BK591" s="239">
        <f>ROUND(I591*H591,2)</f>
        <v>0</v>
      </c>
      <c r="BL591" s="18" t="s">
        <v>335</v>
      </c>
      <c r="BM591" s="238" t="s">
        <v>1822</v>
      </c>
    </row>
    <row r="592" spans="1:51" s="13" customFormat="1" ht="12">
      <c r="A592" s="13"/>
      <c r="B592" s="255"/>
      <c r="C592" s="256"/>
      <c r="D592" s="257" t="s">
        <v>225</v>
      </c>
      <c r="E592" s="258" t="s">
        <v>1</v>
      </c>
      <c r="F592" s="259" t="s">
        <v>1551</v>
      </c>
      <c r="G592" s="256"/>
      <c r="H592" s="258" t="s">
        <v>1</v>
      </c>
      <c r="I592" s="260"/>
      <c r="J592" s="256"/>
      <c r="K592" s="256"/>
      <c r="L592" s="261"/>
      <c r="M592" s="262"/>
      <c r="N592" s="263"/>
      <c r="O592" s="263"/>
      <c r="P592" s="263"/>
      <c r="Q592" s="263"/>
      <c r="R592" s="263"/>
      <c r="S592" s="263"/>
      <c r="T592" s="264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65" t="s">
        <v>225</v>
      </c>
      <c r="AU592" s="265" t="s">
        <v>85</v>
      </c>
      <c r="AV592" s="13" t="s">
        <v>83</v>
      </c>
      <c r="AW592" s="13" t="s">
        <v>32</v>
      </c>
      <c r="AX592" s="13" t="s">
        <v>76</v>
      </c>
      <c r="AY592" s="265" t="s">
        <v>156</v>
      </c>
    </row>
    <row r="593" spans="1:51" s="14" customFormat="1" ht="12">
      <c r="A593" s="14"/>
      <c r="B593" s="266"/>
      <c r="C593" s="267"/>
      <c r="D593" s="257" t="s">
        <v>225</v>
      </c>
      <c r="E593" s="268" t="s">
        <v>1</v>
      </c>
      <c r="F593" s="269" t="s">
        <v>274</v>
      </c>
      <c r="G593" s="267"/>
      <c r="H593" s="270">
        <v>11</v>
      </c>
      <c r="I593" s="271"/>
      <c r="J593" s="267"/>
      <c r="K593" s="267"/>
      <c r="L593" s="272"/>
      <c r="M593" s="273"/>
      <c r="N593" s="274"/>
      <c r="O593" s="274"/>
      <c r="P593" s="274"/>
      <c r="Q593" s="274"/>
      <c r="R593" s="274"/>
      <c r="S593" s="274"/>
      <c r="T593" s="275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76" t="s">
        <v>225</v>
      </c>
      <c r="AU593" s="276" t="s">
        <v>85</v>
      </c>
      <c r="AV593" s="14" t="s">
        <v>85</v>
      </c>
      <c r="AW593" s="14" t="s">
        <v>32</v>
      </c>
      <c r="AX593" s="14" t="s">
        <v>76</v>
      </c>
      <c r="AY593" s="276" t="s">
        <v>156</v>
      </c>
    </row>
    <row r="594" spans="1:51" s="14" customFormat="1" ht="12">
      <c r="A594" s="14"/>
      <c r="B594" s="266"/>
      <c r="C594" s="267"/>
      <c r="D594" s="257" t="s">
        <v>225</v>
      </c>
      <c r="E594" s="268" t="s">
        <v>1</v>
      </c>
      <c r="F594" s="269" t="s">
        <v>1823</v>
      </c>
      <c r="G594" s="267"/>
      <c r="H594" s="270">
        <v>0.55</v>
      </c>
      <c r="I594" s="271"/>
      <c r="J594" s="267"/>
      <c r="K594" s="267"/>
      <c r="L594" s="272"/>
      <c r="M594" s="273"/>
      <c r="N594" s="274"/>
      <c r="O594" s="274"/>
      <c r="P594" s="274"/>
      <c r="Q594" s="274"/>
      <c r="R594" s="274"/>
      <c r="S594" s="274"/>
      <c r="T594" s="275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T594" s="276" t="s">
        <v>225</v>
      </c>
      <c r="AU594" s="276" t="s">
        <v>85</v>
      </c>
      <c r="AV594" s="14" t="s">
        <v>85</v>
      </c>
      <c r="AW594" s="14" t="s">
        <v>32</v>
      </c>
      <c r="AX594" s="14" t="s">
        <v>76</v>
      </c>
      <c r="AY594" s="276" t="s">
        <v>156</v>
      </c>
    </row>
    <row r="595" spans="1:51" s="15" customFormat="1" ht="12">
      <c r="A595" s="15"/>
      <c r="B595" s="277"/>
      <c r="C595" s="278"/>
      <c r="D595" s="257" t="s">
        <v>225</v>
      </c>
      <c r="E595" s="279" t="s">
        <v>1</v>
      </c>
      <c r="F595" s="280" t="s">
        <v>228</v>
      </c>
      <c r="G595" s="278"/>
      <c r="H595" s="281">
        <v>11.55</v>
      </c>
      <c r="I595" s="282"/>
      <c r="J595" s="278"/>
      <c r="K595" s="278"/>
      <c r="L595" s="283"/>
      <c r="M595" s="284"/>
      <c r="N595" s="285"/>
      <c r="O595" s="285"/>
      <c r="P595" s="285"/>
      <c r="Q595" s="285"/>
      <c r="R595" s="285"/>
      <c r="S595" s="285"/>
      <c r="T595" s="286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T595" s="287" t="s">
        <v>225</v>
      </c>
      <c r="AU595" s="287" t="s">
        <v>85</v>
      </c>
      <c r="AV595" s="15" t="s">
        <v>173</v>
      </c>
      <c r="AW595" s="15" t="s">
        <v>32</v>
      </c>
      <c r="AX595" s="15" t="s">
        <v>83</v>
      </c>
      <c r="AY595" s="287" t="s">
        <v>156</v>
      </c>
    </row>
    <row r="596" spans="1:65" s="2" customFormat="1" ht="24.15" customHeight="1">
      <c r="A596" s="39"/>
      <c r="B596" s="40"/>
      <c r="C596" s="245" t="s">
        <v>1219</v>
      </c>
      <c r="D596" s="245" t="s">
        <v>220</v>
      </c>
      <c r="E596" s="246" t="s">
        <v>1824</v>
      </c>
      <c r="F596" s="247" t="s">
        <v>1825</v>
      </c>
      <c r="G596" s="248" t="s">
        <v>237</v>
      </c>
      <c r="H596" s="249">
        <v>52.92</v>
      </c>
      <c r="I596" s="250"/>
      <c r="J596" s="251">
        <f>ROUND(I596*H596,2)</f>
        <v>0</v>
      </c>
      <c r="K596" s="247" t="s">
        <v>218</v>
      </c>
      <c r="L596" s="252"/>
      <c r="M596" s="253" t="s">
        <v>1</v>
      </c>
      <c r="N596" s="254" t="s">
        <v>41</v>
      </c>
      <c r="O596" s="92"/>
      <c r="P596" s="236">
        <f>O596*H596</f>
        <v>0</v>
      </c>
      <c r="Q596" s="236">
        <v>0.0063</v>
      </c>
      <c r="R596" s="236">
        <f>Q596*H596</f>
        <v>0.333396</v>
      </c>
      <c r="S596" s="236">
        <v>0</v>
      </c>
      <c r="T596" s="237">
        <f>S596*H596</f>
        <v>0</v>
      </c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R596" s="238" t="s">
        <v>477</v>
      </c>
      <c r="AT596" s="238" t="s">
        <v>220</v>
      </c>
      <c r="AU596" s="238" t="s">
        <v>85</v>
      </c>
      <c r="AY596" s="18" t="s">
        <v>156</v>
      </c>
      <c r="BE596" s="239">
        <f>IF(N596="základní",J596,0)</f>
        <v>0</v>
      </c>
      <c r="BF596" s="239">
        <f>IF(N596="snížená",J596,0)</f>
        <v>0</v>
      </c>
      <c r="BG596" s="239">
        <f>IF(N596="zákl. přenesená",J596,0)</f>
        <v>0</v>
      </c>
      <c r="BH596" s="239">
        <f>IF(N596="sníž. přenesená",J596,0)</f>
        <v>0</v>
      </c>
      <c r="BI596" s="239">
        <f>IF(N596="nulová",J596,0)</f>
        <v>0</v>
      </c>
      <c r="BJ596" s="18" t="s">
        <v>83</v>
      </c>
      <c r="BK596" s="239">
        <f>ROUND(I596*H596,2)</f>
        <v>0</v>
      </c>
      <c r="BL596" s="18" t="s">
        <v>335</v>
      </c>
      <c r="BM596" s="238" t="s">
        <v>1826</v>
      </c>
    </row>
    <row r="597" spans="1:51" s="13" customFormat="1" ht="12">
      <c r="A597" s="13"/>
      <c r="B597" s="255"/>
      <c r="C597" s="256"/>
      <c r="D597" s="257" t="s">
        <v>225</v>
      </c>
      <c r="E597" s="258" t="s">
        <v>1</v>
      </c>
      <c r="F597" s="259" t="s">
        <v>1550</v>
      </c>
      <c r="G597" s="256"/>
      <c r="H597" s="258" t="s">
        <v>1</v>
      </c>
      <c r="I597" s="260"/>
      <c r="J597" s="256"/>
      <c r="K597" s="256"/>
      <c r="L597" s="261"/>
      <c r="M597" s="262"/>
      <c r="N597" s="263"/>
      <c r="O597" s="263"/>
      <c r="P597" s="263"/>
      <c r="Q597" s="263"/>
      <c r="R597" s="263"/>
      <c r="S597" s="263"/>
      <c r="T597" s="264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65" t="s">
        <v>225</v>
      </c>
      <c r="AU597" s="265" t="s">
        <v>85</v>
      </c>
      <c r="AV597" s="13" t="s">
        <v>83</v>
      </c>
      <c r="AW597" s="13" t="s">
        <v>32</v>
      </c>
      <c r="AX597" s="13" t="s">
        <v>76</v>
      </c>
      <c r="AY597" s="265" t="s">
        <v>156</v>
      </c>
    </row>
    <row r="598" spans="1:51" s="14" customFormat="1" ht="12">
      <c r="A598" s="14"/>
      <c r="B598" s="266"/>
      <c r="C598" s="267"/>
      <c r="D598" s="257" t="s">
        <v>225</v>
      </c>
      <c r="E598" s="268" t="s">
        <v>1</v>
      </c>
      <c r="F598" s="269" t="s">
        <v>500</v>
      </c>
      <c r="G598" s="267"/>
      <c r="H598" s="270">
        <v>37</v>
      </c>
      <c r="I598" s="271"/>
      <c r="J598" s="267"/>
      <c r="K598" s="267"/>
      <c r="L598" s="272"/>
      <c r="M598" s="273"/>
      <c r="N598" s="274"/>
      <c r="O598" s="274"/>
      <c r="P598" s="274"/>
      <c r="Q598" s="274"/>
      <c r="R598" s="274"/>
      <c r="S598" s="274"/>
      <c r="T598" s="275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76" t="s">
        <v>225</v>
      </c>
      <c r="AU598" s="276" t="s">
        <v>85</v>
      </c>
      <c r="AV598" s="14" t="s">
        <v>85</v>
      </c>
      <c r="AW598" s="14" t="s">
        <v>32</v>
      </c>
      <c r="AX598" s="14" t="s">
        <v>76</v>
      </c>
      <c r="AY598" s="276" t="s">
        <v>156</v>
      </c>
    </row>
    <row r="599" spans="1:51" s="13" customFormat="1" ht="12">
      <c r="A599" s="13"/>
      <c r="B599" s="255"/>
      <c r="C599" s="256"/>
      <c r="D599" s="257" t="s">
        <v>225</v>
      </c>
      <c r="E599" s="258" t="s">
        <v>1</v>
      </c>
      <c r="F599" s="259" t="s">
        <v>1552</v>
      </c>
      <c r="G599" s="256"/>
      <c r="H599" s="258" t="s">
        <v>1</v>
      </c>
      <c r="I599" s="260"/>
      <c r="J599" s="256"/>
      <c r="K599" s="256"/>
      <c r="L599" s="261"/>
      <c r="M599" s="262"/>
      <c r="N599" s="263"/>
      <c r="O599" s="263"/>
      <c r="P599" s="263"/>
      <c r="Q599" s="263"/>
      <c r="R599" s="263"/>
      <c r="S599" s="263"/>
      <c r="T599" s="264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65" t="s">
        <v>225</v>
      </c>
      <c r="AU599" s="265" t="s">
        <v>85</v>
      </c>
      <c r="AV599" s="13" t="s">
        <v>83</v>
      </c>
      <c r="AW599" s="13" t="s">
        <v>32</v>
      </c>
      <c r="AX599" s="13" t="s">
        <v>76</v>
      </c>
      <c r="AY599" s="265" t="s">
        <v>156</v>
      </c>
    </row>
    <row r="600" spans="1:51" s="14" customFormat="1" ht="12">
      <c r="A600" s="14"/>
      <c r="B600" s="266"/>
      <c r="C600" s="267"/>
      <c r="D600" s="257" t="s">
        <v>225</v>
      </c>
      <c r="E600" s="268" t="s">
        <v>1</v>
      </c>
      <c r="F600" s="269" t="s">
        <v>274</v>
      </c>
      <c r="G600" s="267"/>
      <c r="H600" s="270">
        <v>11</v>
      </c>
      <c r="I600" s="271"/>
      <c r="J600" s="267"/>
      <c r="K600" s="267"/>
      <c r="L600" s="272"/>
      <c r="M600" s="273"/>
      <c r="N600" s="274"/>
      <c r="O600" s="274"/>
      <c r="P600" s="274"/>
      <c r="Q600" s="274"/>
      <c r="R600" s="274"/>
      <c r="S600" s="274"/>
      <c r="T600" s="275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T600" s="276" t="s">
        <v>225</v>
      </c>
      <c r="AU600" s="276" t="s">
        <v>85</v>
      </c>
      <c r="AV600" s="14" t="s">
        <v>85</v>
      </c>
      <c r="AW600" s="14" t="s">
        <v>32</v>
      </c>
      <c r="AX600" s="14" t="s">
        <v>76</v>
      </c>
      <c r="AY600" s="276" t="s">
        <v>156</v>
      </c>
    </row>
    <row r="601" spans="1:51" s="16" customFormat="1" ht="12">
      <c r="A601" s="16"/>
      <c r="B601" s="291"/>
      <c r="C601" s="292"/>
      <c r="D601" s="257" t="s">
        <v>225</v>
      </c>
      <c r="E601" s="293" t="s">
        <v>1</v>
      </c>
      <c r="F601" s="294" t="s">
        <v>1172</v>
      </c>
      <c r="G601" s="292"/>
      <c r="H601" s="295">
        <v>48</v>
      </c>
      <c r="I601" s="296"/>
      <c r="J601" s="292"/>
      <c r="K601" s="292"/>
      <c r="L601" s="297"/>
      <c r="M601" s="298"/>
      <c r="N601" s="299"/>
      <c r="O601" s="299"/>
      <c r="P601" s="299"/>
      <c r="Q601" s="299"/>
      <c r="R601" s="299"/>
      <c r="S601" s="299"/>
      <c r="T601" s="300"/>
      <c r="U601" s="16"/>
      <c r="V601" s="16"/>
      <c r="W601" s="16"/>
      <c r="X601" s="16"/>
      <c r="Y601" s="16"/>
      <c r="Z601" s="16"/>
      <c r="AA601" s="16"/>
      <c r="AB601" s="16"/>
      <c r="AC601" s="16"/>
      <c r="AD601" s="16"/>
      <c r="AE601" s="16"/>
      <c r="AT601" s="301" t="s">
        <v>225</v>
      </c>
      <c r="AU601" s="301" t="s">
        <v>85</v>
      </c>
      <c r="AV601" s="16" t="s">
        <v>169</v>
      </c>
      <c r="AW601" s="16" t="s">
        <v>32</v>
      </c>
      <c r="AX601" s="16" t="s">
        <v>76</v>
      </c>
      <c r="AY601" s="301" t="s">
        <v>156</v>
      </c>
    </row>
    <row r="602" spans="1:51" s="14" customFormat="1" ht="12">
      <c r="A602" s="14"/>
      <c r="B602" s="266"/>
      <c r="C602" s="267"/>
      <c r="D602" s="257" t="s">
        <v>225</v>
      </c>
      <c r="E602" s="268" t="s">
        <v>1</v>
      </c>
      <c r="F602" s="269" t="s">
        <v>1827</v>
      </c>
      <c r="G602" s="267"/>
      <c r="H602" s="270">
        <v>2.4</v>
      </c>
      <c r="I602" s="271"/>
      <c r="J602" s="267"/>
      <c r="K602" s="267"/>
      <c r="L602" s="272"/>
      <c r="M602" s="273"/>
      <c r="N602" s="274"/>
      <c r="O602" s="274"/>
      <c r="P602" s="274"/>
      <c r="Q602" s="274"/>
      <c r="R602" s="274"/>
      <c r="S602" s="274"/>
      <c r="T602" s="275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76" t="s">
        <v>225</v>
      </c>
      <c r="AU602" s="276" t="s">
        <v>85</v>
      </c>
      <c r="AV602" s="14" t="s">
        <v>85</v>
      </c>
      <c r="AW602" s="14" t="s">
        <v>32</v>
      </c>
      <c r="AX602" s="14" t="s">
        <v>76</v>
      </c>
      <c r="AY602" s="276" t="s">
        <v>156</v>
      </c>
    </row>
    <row r="603" spans="1:51" s="15" customFormat="1" ht="12">
      <c r="A603" s="15"/>
      <c r="B603" s="277"/>
      <c r="C603" s="278"/>
      <c r="D603" s="257" t="s">
        <v>225</v>
      </c>
      <c r="E603" s="279" t="s">
        <v>1</v>
      </c>
      <c r="F603" s="280" t="s">
        <v>228</v>
      </c>
      <c r="G603" s="278"/>
      <c r="H603" s="281">
        <v>50.4</v>
      </c>
      <c r="I603" s="282"/>
      <c r="J603" s="278"/>
      <c r="K603" s="278"/>
      <c r="L603" s="283"/>
      <c r="M603" s="284"/>
      <c r="N603" s="285"/>
      <c r="O603" s="285"/>
      <c r="P603" s="285"/>
      <c r="Q603" s="285"/>
      <c r="R603" s="285"/>
      <c r="S603" s="285"/>
      <c r="T603" s="286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T603" s="287" t="s">
        <v>225</v>
      </c>
      <c r="AU603" s="287" t="s">
        <v>85</v>
      </c>
      <c r="AV603" s="15" t="s">
        <v>173</v>
      </c>
      <c r="AW603" s="15" t="s">
        <v>32</v>
      </c>
      <c r="AX603" s="15" t="s">
        <v>76</v>
      </c>
      <c r="AY603" s="287" t="s">
        <v>156</v>
      </c>
    </row>
    <row r="604" spans="1:51" s="14" customFormat="1" ht="12">
      <c r="A604" s="14"/>
      <c r="B604" s="266"/>
      <c r="C604" s="267"/>
      <c r="D604" s="257" t="s">
        <v>225</v>
      </c>
      <c r="E604" s="268" t="s">
        <v>1</v>
      </c>
      <c r="F604" s="269" t="s">
        <v>1828</v>
      </c>
      <c r="G604" s="267"/>
      <c r="H604" s="270">
        <v>52.92</v>
      </c>
      <c r="I604" s="271"/>
      <c r="J604" s="267"/>
      <c r="K604" s="267"/>
      <c r="L604" s="272"/>
      <c r="M604" s="273"/>
      <c r="N604" s="274"/>
      <c r="O604" s="274"/>
      <c r="P604" s="274"/>
      <c r="Q604" s="274"/>
      <c r="R604" s="274"/>
      <c r="S604" s="274"/>
      <c r="T604" s="275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276" t="s">
        <v>225</v>
      </c>
      <c r="AU604" s="276" t="s">
        <v>85</v>
      </c>
      <c r="AV604" s="14" t="s">
        <v>85</v>
      </c>
      <c r="AW604" s="14" t="s">
        <v>32</v>
      </c>
      <c r="AX604" s="14" t="s">
        <v>83</v>
      </c>
      <c r="AY604" s="276" t="s">
        <v>156</v>
      </c>
    </row>
    <row r="605" spans="1:65" s="2" customFormat="1" ht="49.05" customHeight="1">
      <c r="A605" s="39"/>
      <c r="B605" s="40"/>
      <c r="C605" s="227" t="s">
        <v>1223</v>
      </c>
      <c r="D605" s="227" t="s">
        <v>159</v>
      </c>
      <c r="E605" s="228" t="s">
        <v>1829</v>
      </c>
      <c r="F605" s="229" t="s">
        <v>1830</v>
      </c>
      <c r="G605" s="230" t="s">
        <v>237</v>
      </c>
      <c r="H605" s="231">
        <v>82</v>
      </c>
      <c r="I605" s="232"/>
      <c r="J605" s="233">
        <f>ROUND(I605*H605,2)</f>
        <v>0</v>
      </c>
      <c r="K605" s="229" t="s">
        <v>1</v>
      </c>
      <c r="L605" s="45"/>
      <c r="M605" s="234" t="s">
        <v>1</v>
      </c>
      <c r="N605" s="235" t="s">
        <v>41</v>
      </c>
      <c r="O605" s="92"/>
      <c r="P605" s="236">
        <f>O605*H605</f>
        <v>0</v>
      </c>
      <c r="Q605" s="236">
        <v>0.00606</v>
      </c>
      <c r="R605" s="236">
        <f>Q605*H605</f>
        <v>0.49692000000000003</v>
      </c>
      <c r="S605" s="236">
        <v>0</v>
      </c>
      <c r="T605" s="237">
        <f>S605*H605</f>
        <v>0</v>
      </c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R605" s="238" t="s">
        <v>335</v>
      </c>
      <c r="AT605" s="238" t="s">
        <v>159</v>
      </c>
      <c r="AU605" s="238" t="s">
        <v>85</v>
      </c>
      <c r="AY605" s="18" t="s">
        <v>156</v>
      </c>
      <c r="BE605" s="239">
        <f>IF(N605="základní",J605,0)</f>
        <v>0</v>
      </c>
      <c r="BF605" s="239">
        <f>IF(N605="snížená",J605,0)</f>
        <v>0</v>
      </c>
      <c r="BG605" s="239">
        <f>IF(N605="zákl. přenesená",J605,0)</f>
        <v>0</v>
      </c>
      <c r="BH605" s="239">
        <f>IF(N605="sníž. přenesená",J605,0)</f>
        <v>0</v>
      </c>
      <c r="BI605" s="239">
        <f>IF(N605="nulová",J605,0)</f>
        <v>0</v>
      </c>
      <c r="BJ605" s="18" t="s">
        <v>83</v>
      </c>
      <c r="BK605" s="239">
        <f>ROUND(I605*H605,2)</f>
        <v>0</v>
      </c>
      <c r="BL605" s="18" t="s">
        <v>335</v>
      </c>
      <c r="BM605" s="238" t="s">
        <v>1831</v>
      </c>
    </row>
    <row r="606" spans="1:51" s="13" customFormat="1" ht="12">
      <c r="A606" s="13"/>
      <c r="B606" s="255"/>
      <c r="C606" s="256"/>
      <c r="D606" s="257" t="s">
        <v>225</v>
      </c>
      <c r="E606" s="258" t="s">
        <v>1</v>
      </c>
      <c r="F606" s="259" t="s">
        <v>780</v>
      </c>
      <c r="G606" s="256"/>
      <c r="H606" s="258" t="s">
        <v>1</v>
      </c>
      <c r="I606" s="260"/>
      <c r="J606" s="256"/>
      <c r="K606" s="256"/>
      <c r="L606" s="261"/>
      <c r="M606" s="262"/>
      <c r="N606" s="263"/>
      <c r="O606" s="263"/>
      <c r="P606" s="263"/>
      <c r="Q606" s="263"/>
      <c r="R606" s="263"/>
      <c r="S606" s="263"/>
      <c r="T606" s="264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65" t="s">
        <v>225</v>
      </c>
      <c r="AU606" s="265" t="s">
        <v>85</v>
      </c>
      <c r="AV606" s="13" t="s">
        <v>83</v>
      </c>
      <c r="AW606" s="13" t="s">
        <v>32</v>
      </c>
      <c r="AX606" s="13" t="s">
        <v>76</v>
      </c>
      <c r="AY606" s="265" t="s">
        <v>156</v>
      </c>
    </row>
    <row r="607" spans="1:51" s="14" customFormat="1" ht="12">
      <c r="A607" s="14"/>
      <c r="B607" s="266"/>
      <c r="C607" s="267"/>
      <c r="D607" s="257" t="s">
        <v>225</v>
      </c>
      <c r="E607" s="268" t="s">
        <v>1</v>
      </c>
      <c r="F607" s="269" t="s">
        <v>781</v>
      </c>
      <c r="G607" s="267"/>
      <c r="H607" s="270">
        <v>75</v>
      </c>
      <c r="I607" s="271"/>
      <c r="J607" s="267"/>
      <c r="K607" s="267"/>
      <c r="L607" s="272"/>
      <c r="M607" s="273"/>
      <c r="N607" s="274"/>
      <c r="O607" s="274"/>
      <c r="P607" s="274"/>
      <c r="Q607" s="274"/>
      <c r="R607" s="274"/>
      <c r="S607" s="274"/>
      <c r="T607" s="275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T607" s="276" t="s">
        <v>225</v>
      </c>
      <c r="AU607" s="276" t="s">
        <v>85</v>
      </c>
      <c r="AV607" s="14" t="s">
        <v>85</v>
      </c>
      <c r="AW607" s="14" t="s">
        <v>32</v>
      </c>
      <c r="AX607" s="14" t="s">
        <v>76</v>
      </c>
      <c r="AY607" s="276" t="s">
        <v>156</v>
      </c>
    </row>
    <row r="608" spans="1:51" s="13" customFormat="1" ht="12">
      <c r="A608" s="13"/>
      <c r="B608" s="255"/>
      <c r="C608" s="256"/>
      <c r="D608" s="257" t="s">
        <v>225</v>
      </c>
      <c r="E608" s="258" t="s">
        <v>1</v>
      </c>
      <c r="F608" s="259" t="s">
        <v>782</v>
      </c>
      <c r="G608" s="256"/>
      <c r="H608" s="258" t="s">
        <v>1</v>
      </c>
      <c r="I608" s="260"/>
      <c r="J608" s="256"/>
      <c r="K608" s="256"/>
      <c r="L608" s="261"/>
      <c r="M608" s="262"/>
      <c r="N608" s="263"/>
      <c r="O608" s="263"/>
      <c r="P608" s="263"/>
      <c r="Q608" s="263"/>
      <c r="R608" s="263"/>
      <c r="S608" s="263"/>
      <c r="T608" s="264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T608" s="265" t="s">
        <v>225</v>
      </c>
      <c r="AU608" s="265" t="s">
        <v>85</v>
      </c>
      <c r="AV608" s="13" t="s">
        <v>83</v>
      </c>
      <c r="AW608" s="13" t="s">
        <v>32</v>
      </c>
      <c r="AX608" s="13" t="s">
        <v>76</v>
      </c>
      <c r="AY608" s="265" t="s">
        <v>156</v>
      </c>
    </row>
    <row r="609" spans="1:51" s="14" customFormat="1" ht="12">
      <c r="A609" s="14"/>
      <c r="B609" s="266"/>
      <c r="C609" s="267"/>
      <c r="D609" s="257" t="s">
        <v>225</v>
      </c>
      <c r="E609" s="268" t="s">
        <v>1</v>
      </c>
      <c r="F609" s="269" t="s">
        <v>256</v>
      </c>
      <c r="G609" s="267"/>
      <c r="H609" s="270">
        <v>7</v>
      </c>
      <c r="I609" s="271"/>
      <c r="J609" s="267"/>
      <c r="K609" s="267"/>
      <c r="L609" s="272"/>
      <c r="M609" s="273"/>
      <c r="N609" s="274"/>
      <c r="O609" s="274"/>
      <c r="P609" s="274"/>
      <c r="Q609" s="274"/>
      <c r="R609" s="274"/>
      <c r="S609" s="274"/>
      <c r="T609" s="275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T609" s="276" t="s">
        <v>225</v>
      </c>
      <c r="AU609" s="276" t="s">
        <v>85</v>
      </c>
      <c r="AV609" s="14" t="s">
        <v>85</v>
      </c>
      <c r="AW609" s="14" t="s">
        <v>32</v>
      </c>
      <c r="AX609" s="14" t="s">
        <v>76</v>
      </c>
      <c r="AY609" s="276" t="s">
        <v>156</v>
      </c>
    </row>
    <row r="610" spans="1:51" s="15" customFormat="1" ht="12">
      <c r="A610" s="15"/>
      <c r="B610" s="277"/>
      <c r="C610" s="278"/>
      <c r="D610" s="257" t="s">
        <v>225</v>
      </c>
      <c r="E610" s="279" t="s">
        <v>1</v>
      </c>
      <c r="F610" s="280" t="s">
        <v>228</v>
      </c>
      <c r="G610" s="278"/>
      <c r="H610" s="281">
        <v>82</v>
      </c>
      <c r="I610" s="282"/>
      <c r="J610" s="278"/>
      <c r="K610" s="278"/>
      <c r="L610" s="283"/>
      <c r="M610" s="284"/>
      <c r="N610" s="285"/>
      <c r="O610" s="285"/>
      <c r="P610" s="285"/>
      <c r="Q610" s="285"/>
      <c r="R610" s="285"/>
      <c r="S610" s="285"/>
      <c r="T610" s="286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T610" s="287" t="s">
        <v>225</v>
      </c>
      <c r="AU610" s="287" t="s">
        <v>85</v>
      </c>
      <c r="AV610" s="15" t="s">
        <v>173</v>
      </c>
      <c r="AW610" s="15" t="s">
        <v>32</v>
      </c>
      <c r="AX610" s="15" t="s">
        <v>83</v>
      </c>
      <c r="AY610" s="287" t="s">
        <v>156</v>
      </c>
    </row>
    <row r="611" spans="1:65" s="2" customFormat="1" ht="24.15" customHeight="1">
      <c r="A611" s="39"/>
      <c r="B611" s="40"/>
      <c r="C611" s="245" t="s">
        <v>1228</v>
      </c>
      <c r="D611" s="245" t="s">
        <v>220</v>
      </c>
      <c r="E611" s="246" t="s">
        <v>1820</v>
      </c>
      <c r="F611" s="247" t="s">
        <v>1821</v>
      </c>
      <c r="G611" s="248" t="s">
        <v>237</v>
      </c>
      <c r="H611" s="249">
        <v>7.35</v>
      </c>
      <c r="I611" s="250"/>
      <c r="J611" s="251">
        <f>ROUND(I611*H611,2)</f>
        <v>0</v>
      </c>
      <c r="K611" s="247" t="s">
        <v>218</v>
      </c>
      <c r="L611" s="252"/>
      <c r="M611" s="253" t="s">
        <v>1</v>
      </c>
      <c r="N611" s="254" t="s">
        <v>41</v>
      </c>
      <c r="O611" s="92"/>
      <c r="P611" s="236">
        <f>O611*H611</f>
        <v>0</v>
      </c>
      <c r="Q611" s="236">
        <v>0.0015</v>
      </c>
      <c r="R611" s="236">
        <f>Q611*H611</f>
        <v>0.011025</v>
      </c>
      <c r="S611" s="236">
        <v>0</v>
      </c>
      <c r="T611" s="237">
        <f>S611*H611</f>
        <v>0</v>
      </c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R611" s="238" t="s">
        <v>477</v>
      </c>
      <c r="AT611" s="238" t="s">
        <v>220</v>
      </c>
      <c r="AU611" s="238" t="s">
        <v>85</v>
      </c>
      <c r="AY611" s="18" t="s">
        <v>156</v>
      </c>
      <c r="BE611" s="239">
        <f>IF(N611="základní",J611,0)</f>
        <v>0</v>
      </c>
      <c r="BF611" s="239">
        <f>IF(N611="snížená",J611,0)</f>
        <v>0</v>
      </c>
      <c r="BG611" s="239">
        <f>IF(N611="zákl. přenesená",J611,0)</f>
        <v>0</v>
      </c>
      <c r="BH611" s="239">
        <f>IF(N611="sníž. přenesená",J611,0)</f>
        <v>0</v>
      </c>
      <c r="BI611" s="239">
        <f>IF(N611="nulová",J611,0)</f>
        <v>0</v>
      </c>
      <c r="BJ611" s="18" t="s">
        <v>83</v>
      </c>
      <c r="BK611" s="239">
        <f>ROUND(I611*H611,2)</f>
        <v>0</v>
      </c>
      <c r="BL611" s="18" t="s">
        <v>335</v>
      </c>
      <c r="BM611" s="238" t="s">
        <v>1832</v>
      </c>
    </row>
    <row r="612" spans="1:51" s="13" customFormat="1" ht="12">
      <c r="A612" s="13"/>
      <c r="B612" s="255"/>
      <c r="C612" s="256"/>
      <c r="D612" s="257" t="s">
        <v>225</v>
      </c>
      <c r="E612" s="258" t="s">
        <v>1</v>
      </c>
      <c r="F612" s="259" t="s">
        <v>782</v>
      </c>
      <c r="G612" s="256"/>
      <c r="H612" s="258" t="s">
        <v>1</v>
      </c>
      <c r="I612" s="260"/>
      <c r="J612" s="256"/>
      <c r="K612" s="256"/>
      <c r="L612" s="261"/>
      <c r="M612" s="262"/>
      <c r="N612" s="263"/>
      <c r="O612" s="263"/>
      <c r="P612" s="263"/>
      <c r="Q612" s="263"/>
      <c r="R612" s="263"/>
      <c r="S612" s="263"/>
      <c r="T612" s="264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65" t="s">
        <v>225</v>
      </c>
      <c r="AU612" s="265" t="s">
        <v>85</v>
      </c>
      <c r="AV612" s="13" t="s">
        <v>83</v>
      </c>
      <c r="AW612" s="13" t="s">
        <v>32</v>
      </c>
      <c r="AX612" s="13" t="s">
        <v>76</v>
      </c>
      <c r="AY612" s="265" t="s">
        <v>156</v>
      </c>
    </row>
    <row r="613" spans="1:51" s="14" customFormat="1" ht="12">
      <c r="A613" s="14"/>
      <c r="B613" s="266"/>
      <c r="C613" s="267"/>
      <c r="D613" s="257" t="s">
        <v>225</v>
      </c>
      <c r="E613" s="268" t="s">
        <v>1</v>
      </c>
      <c r="F613" s="269" t="s">
        <v>1833</v>
      </c>
      <c r="G613" s="267"/>
      <c r="H613" s="270">
        <v>7.35</v>
      </c>
      <c r="I613" s="271"/>
      <c r="J613" s="267"/>
      <c r="K613" s="267"/>
      <c r="L613" s="272"/>
      <c r="M613" s="273"/>
      <c r="N613" s="274"/>
      <c r="O613" s="274"/>
      <c r="P613" s="274"/>
      <c r="Q613" s="274"/>
      <c r="R613" s="274"/>
      <c r="S613" s="274"/>
      <c r="T613" s="275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76" t="s">
        <v>225</v>
      </c>
      <c r="AU613" s="276" t="s">
        <v>85</v>
      </c>
      <c r="AV613" s="14" t="s">
        <v>85</v>
      </c>
      <c r="AW613" s="14" t="s">
        <v>32</v>
      </c>
      <c r="AX613" s="14" t="s">
        <v>76</v>
      </c>
      <c r="AY613" s="276" t="s">
        <v>156</v>
      </c>
    </row>
    <row r="614" spans="1:51" s="15" customFormat="1" ht="12">
      <c r="A614" s="15"/>
      <c r="B614" s="277"/>
      <c r="C614" s="278"/>
      <c r="D614" s="257" t="s">
        <v>225</v>
      </c>
      <c r="E614" s="279" t="s">
        <v>1</v>
      </c>
      <c r="F614" s="280" t="s">
        <v>228</v>
      </c>
      <c r="G614" s="278"/>
      <c r="H614" s="281">
        <v>7.35</v>
      </c>
      <c r="I614" s="282"/>
      <c r="J614" s="278"/>
      <c r="K614" s="278"/>
      <c r="L614" s="283"/>
      <c r="M614" s="284"/>
      <c r="N614" s="285"/>
      <c r="O614" s="285"/>
      <c r="P614" s="285"/>
      <c r="Q614" s="285"/>
      <c r="R614" s="285"/>
      <c r="S614" s="285"/>
      <c r="T614" s="286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T614" s="287" t="s">
        <v>225</v>
      </c>
      <c r="AU614" s="287" t="s">
        <v>85</v>
      </c>
      <c r="AV614" s="15" t="s">
        <v>173</v>
      </c>
      <c r="AW614" s="15" t="s">
        <v>32</v>
      </c>
      <c r="AX614" s="15" t="s">
        <v>83</v>
      </c>
      <c r="AY614" s="287" t="s">
        <v>156</v>
      </c>
    </row>
    <row r="615" spans="1:65" s="2" customFormat="1" ht="24.15" customHeight="1">
      <c r="A615" s="39"/>
      <c r="B615" s="40"/>
      <c r="C615" s="245" t="s">
        <v>1232</v>
      </c>
      <c r="D615" s="245" t="s">
        <v>220</v>
      </c>
      <c r="E615" s="246" t="s">
        <v>1824</v>
      </c>
      <c r="F615" s="247" t="s">
        <v>1825</v>
      </c>
      <c r="G615" s="248" t="s">
        <v>237</v>
      </c>
      <c r="H615" s="249">
        <v>78.75</v>
      </c>
      <c r="I615" s="250"/>
      <c r="J615" s="251">
        <f>ROUND(I615*H615,2)</f>
        <v>0</v>
      </c>
      <c r="K615" s="247" t="s">
        <v>218</v>
      </c>
      <c r="L615" s="252"/>
      <c r="M615" s="253" t="s">
        <v>1</v>
      </c>
      <c r="N615" s="254" t="s">
        <v>41</v>
      </c>
      <c r="O615" s="92"/>
      <c r="P615" s="236">
        <f>O615*H615</f>
        <v>0</v>
      </c>
      <c r="Q615" s="236">
        <v>0.0063</v>
      </c>
      <c r="R615" s="236">
        <f>Q615*H615</f>
        <v>0.496125</v>
      </c>
      <c r="S615" s="236">
        <v>0</v>
      </c>
      <c r="T615" s="237">
        <f>S615*H615</f>
        <v>0</v>
      </c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R615" s="238" t="s">
        <v>477</v>
      </c>
      <c r="AT615" s="238" t="s">
        <v>220</v>
      </c>
      <c r="AU615" s="238" t="s">
        <v>85</v>
      </c>
      <c r="AY615" s="18" t="s">
        <v>156</v>
      </c>
      <c r="BE615" s="239">
        <f>IF(N615="základní",J615,0)</f>
        <v>0</v>
      </c>
      <c r="BF615" s="239">
        <f>IF(N615="snížená",J615,0)</f>
        <v>0</v>
      </c>
      <c r="BG615" s="239">
        <f>IF(N615="zákl. přenesená",J615,0)</f>
        <v>0</v>
      </c>
      <c r="BH615" s="239">
        <f>IF(N615="sníž. přenesená",J615,0)</f>
        <v>0</v>
      </c>
      <c r="BI615" s="239">
        <f>IF(N615="nulová",J615,0)</f>
        <v>0</v>
      </c>
      <c r="BJ615" s="18" t="s">
        <v>83</v>
      </c>
      <c r="BK615" s="239">
        <f>ROUND(I615*H615,2)</f>
        <v>0</v>
      </c>
      <c r="BL615" s="18" t="s">
        <v>335</v>
      </c>
      <c r="BM615" s="238" t="s">
        <v>1834</v>
      </c>
    </row>
    <row r="616" spans="1:51" s="14" customFormat="1" ht="12">
      <c r="A616" s="14"/>
      <c r="B616" s="266"/>
      <c r="C616" s="267"/>
      <c r="D616" s="257" t="s">
        <v>225</v>
      </c>
      <c r="E616" s="268" t="s">
        <v>1</v>
      </c>
      <c r="F616" s="269" t="s">
        <v>1835</v>
      </c>
      <c r="G616" s="267"/>
      <c r="H616" s="270">
        <v>78.75</v>
      </c>
      <c r="I616" s="271"/>
      <c r="J616" s="267"/>
      <c r="K616" s="267"/>
      <c r="L616" s="272"/>
      <c r="M616" s="273"/>
      <c r="N616" s="274"/>
      <c r="O616" s="274"/>
      <c r="P616" s="274"/>
      <c r="Q616" s="274"/>
      <c r="R616" s="274"/>
      <c r="S616" s="274"/>
      <c r="T616" s="275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T616" s="276" t="s">
        <v>225</v>
      </c>
      <c r="AU616" s="276" t="s">
        <v>85</v>
      </c>
      <c r="AV616" s="14" t="s">
        <v>85</v>
      </c>
      <c r="AW616" s="14" t="s">
        <v>32</v>
      </c>
      <c r="AX616" s="14" t="s">
        <v>76</v>
      </c>
      <c r="AY616" s="276" t="s">
        <v>156</v>
      </c>
    </row>
    <row r="617" spans="1:51" s="15" customFormat="1" ht="12">
      <c r="A617" s="15"/>
      <c r="B617" s="277"/>
      <c r="C617" s="278"/>
      <c r="D617" s="257" t="s">
        <v>225</v>
      </c>
      <c r="E617" s="279" t="s">
        <v>1</v>
      </c>
      <c r="F617" s="280" t="s">
        <v>228</v>
      </c>
      <c r="G617" s="278"/>
      <c r="H617" s="281">
        <v>78.75</v>
      </c>
      <c r="I617" s="282"/>
      <c r="J617" s="278"/>
      <c r="K617" s="278"/>
      <c r="L617" s="283"/>
      <c r="M617" s="284"/>
      <c r="N617" s="285"/>
      <c r="O617" s="285"/>
      <c r="P617" s="285"/>
      <c r="Q617" s="285"/>
      <c r="R617" s="285"/>
      <c r="S617" s="285"/>
      <c r="T617" s="286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T617" s="287" t="s">
        <v>225</v>
      </c>
      <c r="AU617" s="287" t="s">
        <v>85</v>
      </c>
      <c r="AV617" s="15" t="s">
        <v>173</v>
      </c>
      <c r="AW617" s="15" t="s">
        <v>32</v>
      </c>
      <c r="AX617" s="15" t="s">
        <v>83</v>
      </c>
      <c r="AY617" s="287" t="s">
        <v>156</v>
      </c>
    </row>
    <row r="618" spans="1:65" s="2" customFormat="1" ht="33" customHeight="1">
      <c r="A618" s="39"/>
      <c r="B618" s="40"/>
      <c r="C618" s="227" t="s">
        <v>1236</v>
      </c>
      <c r="D618" s="227" t="s">
        <v>159</v>
      </c>
      <c r="E618" s="228" t="s">
        <v>1836</v>
      </c>
      <c r="F618" s="229" t="s">
        <v>1837</v>
      </c>
      <c r="G618" s="230" t="s">
        <v>237</v>
      </c>
      <c r="H618" s="231">
        <v>11.83</v>
      </c>
      <c r="I618" s="232"/>
      <c r="J618" s="233">
        <f>ROUND(I618*H618,2)</f>
        <v>0</v>
      </c>
      <c r="K618" s="229" t="s">
        <v>218</v>
      </c>
      <c r="L618" s="45"/>
      <c r="M618" s="234" t="s">
        <v>1</v>
      </c>
      <c r="N618" s="235" t="s">
        <v>41</v>
      </c>
      <c r="O618" s="92"/>
      <c r="P618" s="236">
        <f>O618*H618</f>
        <v>0</v>
      </c>
      <c r="Q618" s="236">
        <v>0.00116</v>
      </c>
      <c r="R618" s="236">
        <f>Q618*H618</f>
        <v>0.0137228</v>
      </c>
      <c r="S618" s="236">
        <v>0</v>
      </c>
      <c r="T618" s="237">
        <f>S618*H618</f>
        <v>0</v>
      </c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R618" s="238" t="s">
        <v>335</v>
      </c>
      <c r="AT618" s="238" t="s">
        <v>159</v>
      </c>
      <c r="AU618" s="238" t="s">
        <v>85</v>
      </c>
      <c r="AY618" s="18" t="s">
        <v>156</v>
      </c>
      <c r="BE618" s="239">
        <f>IF(N618="základní",J618,0)</f>
        <v>0</v>
      </c>
      <c r="BF618" s="239">
        <f>IF(N618="snížená",J618,0)</f>
        <v>0</v>
      </c>
      <c r="BG618" s="239">
        <f>IF(N618="zákl. přenesená",J618,0)</f>
        <v>0</v>
      </c>
      <c r="BH618" s="239">
        <f>IF(N618="sníž. přenesená",J618,0)</f>
        <v>0</v>
      </c>
      <c r="BI618" s="239">
        <f>IF(N618="nulová",J618,0)</f>
        <v>0</v>
      </c>
      <c r="BJ618" s="18" t="s">
        <v>83</v>
      </c>
      <c r="BK618" s="239">
        <f>ROUND(I618*H618,2)</f>
        <v>0</v>
      </c>
      <c r="BL618" s="18" t="s">
        <v>335</v>
      </c>
      <c r="BM618" s="238" t="s">
        <v>1838</v>
      </c>
    </row>
    <row r="619" spans="1:51" s="13" customFormat="1" ht="12">
      <c r="A619" s="13"/>
      <c r="B619" s="255"/>
      <c r="C619" s="256"/>
      <c r="D619" s="257" t="s">
        <v>225</v>
      </c>
      <c r="E619" s="258" t="s">
        <v>1</v>
      </c>
      <c r="F619" s="259" t="s">
        <v>814</v>
      </c>
      <c r="G619" s="256"/>
      <c r="H619" s="258" t="s">
        <v>1</v>
      </c>
      <c r="I619" s="260"/>
      <c r="J619" s="256"/>
      <c r="K619" s="256"/>
      <c r="L619" s="261"/>
      <c r="M619" s="262"/>
      <c r="N619" s="263"/>
      <c r="O619" s="263"/>
      <c r="P619" s="263"/>
      <c r="Q619" s="263"/>
      <c r="R619" s="263"/>
      <c r="S619" s="263"/>
      <c r="T619" s="264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65" t="s">
        <v>225</v>
      </c>
      <c r="AU619" s="265" t="s">
        <v>85</v>
      </c>
      <c r="AV619" s="13" t="s">
        <v>83</v>
      </c>
      <c r="AW619" s="13" t="s">
        <v>32</v>
      </c>
      <c r="AX619" s="13" t="s">
        <v>76</v>
      </c>
      <c r="AY619" s="265" t="s">
        <v>156</v>
      </c>
    </row>
    <row r="620" spans="1:51" s="14" customFormat="1" ht="12">
      <c r="A620" s="14"/>
      <c r="B620" s="266"/>
      <c r="C620" s="267"/>
      <c r="D620" s="257" t="s">
        <v>225</v>
      </c>
      <c r="E620" s="268" t="s">
        <v>1</v>
      </c>
      <c r="F620" s="269" t="s">
        <v>815</v>
      </c>
      <c r="G620" s="267"/>
      <c r="H620" s="270">
        <v>10.14</v>
      </c>
      <c r="I620" s="271"/>
      <c r="J620" s="267"/>
      <c r="K620" s="267"/>
      <c r="L620" s="272"/>
      <c r="M620" s="273"/>
      <c r="N620" s="274"/>
      <c r="O620" s="274"/>
      <c r="P620" s="274"/>
      <c r="Q620" s="274"/>
      <c r="R620" s="274"/>
      <c r="S620" s="274"/>
      <c r="T620" s="275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T620" s="276" t="s">
        <v>225</v>
      </c>
      <c r="AU620" s="276" t="s">
        <v>85</v>
      </c>
      <c r="AV620" s="14" t="s">
        <v>85</v>
      </c>
      <c r="AW620" s="14" t="s">
        <v>32</v>
      </c>
      <c r="AX620" s="14" t="s">
        <v>76</v>
      </c>
      <c r="AY620" s="276" t="s">
        <v>156</v>
      </c>
    </row>
    <row r="621" spans="1:51" s="13" customFormat="1" ht="12">
      <c r="A621" s="13"/>
      <c r="B621" s="255"/>
      <c r="C621" s="256"/>
      <c r="D621" s="257" t="s">
        <v>225</v>
      </c>
      <c r="E621" s="258" t="s">
        <v>1</v>
      </c>
      <c r="F621" s="259" t="s">
        <v>816</v>
      </c>
      <c r="G621" s="256"/>
      <c r="H621" s="258" t="s">
        <v>1</v>
      </c>
      <c r="I621" s="260"/>
      <c r="J621" s="256"/>
      <c r="K621" s="256"/>
      <c r="L621" s="261"/>
      <c r="M621" s="262"/>
      <c r="N621" s="263"/>
      <c r="O621" s="263"/>
      <c r="P621" s="263"/>
      <c r="Q621" s="263"/>
      <c r="R621" s="263"/>
      <c r="S621" s="263"/>
      <c r="T621" s="264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65" t="s">
        <v>225</v>
      </c>
      <c r="AU621" s="265" t="s">
        <v>85</v>
      </c>
      <c r="AV621" s="13" t="s">
        <v>83</v>
      </c>
      <c r="AW621" s="13" t="s">
        <v>32</v>
      </c>
      <c r="AX621" s="13" t="s">
        <v>76</v>
      </c>
      <c r="AY621" s="265" t="s">
        <v>156</v>
      </c>
    </row>
    <row r="622" spans="1:51" s="14" customFormat="1" ht="12">
      <c r="A622" s="14"/>
      <c r="B622" s="266"/>
      <c r="C622" s="267"/>
      <c r="D622" s="257" t="s">
        <v>225</v>
      </c>
      <c r="E622" s="268" t="s">
        <v>1</v>
      </c>
      <c r="F622" s="269" t="s">
        <v>817</v>
      </c>
      <c r="G622" s="267"/>
      <c r="H622" s="270">
        <v>1.69</v>
      </c>
      <c r="I622" s="271"/>
      <c r="J622" s="267"/>
      <c r="K622" s="267"/>
      <c r="L622" s="272"/>
      <c r="M622" s="273"/>
      <c r="N622" s="274"/>
      <c r="O622" s="274"/>
      <c r="P622" s="274"/>
      <c r="Q622" s="274"/>
      <c r="R622" s="274"/>
      <c r="S622" s="274"/>
      <c r="T622" s="275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T622" s="276" t="s">
        <v>225</v>
      </c>
      <c r="AU622" s="276" t="s">
        <v>85</v>
      </c>
      <c r="AV622" s="14" t="s">
        <v>85</v>
      </c>
      <c r="AW622" s="14" t="s">
        <v>32</v>
      </c>
      <c r="AX622" s="14" t="s">
        <v>76</v>
      </c>
      <c r="AY622" s="276" t="s">
        <v>156</v>
      </c>
    </row>
    <row r="623" spans="1:51" s="15" customFormat="1" ht="12">
      <c r="A623" s="15"/>
      <c r="B623" s="277"/>
      <c r="C623" s="278"/>
      <c r="D623" s="257" t="s">
        <v>225</v>
      </c>
      <c r="E623" s="279" t="s">
        <v>1</v>
      </c>
      <c r="F623" s="280" t="s">
        <v>228</v>
      </c>
      <c r="G623" s="278"/>
      <c r="H623" s="281">
        <v>11.83</v>
      </c>
      <c r="I623" s="282"/>
      <c r="J623" s="278"/>
      <c r="K623" s="278"/>
      <c r="L623" s="283"/>
      <c r="M623" s="284"/>
      <c r="N623" s="285"/>
      <c r="O623" s="285"/>
      <c r="P623" s="285"/>
      <c r="Q623" s="285"/>
      <c r="R623" s="285"/>
      <c r="S623" s="285"/>
      <c r="T623" s="286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T623" s="287" t="s">
        <v>225</v>
      </c>
      <c r="AU623" s="287" t="s">
        <v>85</v>
      </c>
      <c r="AV623" s="15" t="s">
        <v>173</v>
      </c>
      <c r="AW623" s="15" t="s">
        <v>32</v>
      </c>
      <c r="AX623" s="15" t="s">
        <v>83</v>
      </c>
      <c r="AY623" s="287" t="s">
        <v>156</v>
      </c>
    </row>
    <row r="624" spans="1:65" s="2" customFormat="1" ht="24.15" customHeight="1">
      <c r="A624" s="39"/>
      <c r="B624" s="40"/>
      <c r="C624" s="245" t="s">
        <v>1240</v>
      </c>
      <c r="D624" s="245" t="s">
        <v>220</v>
      </c>
      <c r="E624" s="246" t="s">
        <v>1839</v>
      </c>
      <c r="F624" s="247" t="s">
        <v>1840</v>
      </c>
      <c r="G624" s="248" t="s">
        <v>237</v>
      </c>
      <c r="H624" s="249">
        <v>12.422</v>
      </c>
      <c r="I624" s="250"/>
      <c r="J624" s="251">
        <f>ROUND(I624*H624,2)</f>
        <v>0</v>
      </c>
      <c r="K624" s="247" t="s">
        <v>1</v>
      </c>
      <c r="L624" s="252"/>
      <c r="M624" s="253" t="s">
        <v>1</v>
      </c>
      <c r="N624" s="254" t="s">
        <v>41</v>
      </c>
      <c r="O624" s="92"/>
      <c r="P624" s="236">
        <f>O624*H624</f>
        <v>0</v>
      </c>
      <c r="Q624" s="236">
        <v>0.003</v>
      </c>
      <c r="R624" s="236">
        <f>Q624*H624</f>
        <v>0.037266</v>
      </c>
      <c r="S624" s="236">
        <v>0</v>
      </c>
      <c r="T624" s="237">
        <f>S624*H624</f>
        <v>0</v>
      </c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R624" s="238" t="s">
        <v>477</v>
      </c>
      <c r="AT624" s="238" t="s">
        <v>220</v>
      </c>
      <c r="AU624" s="238" t="s">
        <v>85</v>
      </c>
      <c r="AY624" s="18" t="s">
        <v>156</v>
      </c>
      <c r="BE624" s="239">
        <f>IF(N624="základní",J624,0)</f>
        <v>0</v>
      </c>
      <c r="BF624" s="239">
        <f>IF(N624="snížená",J624,0)</f>
        <v>0</v>
      </c>
      <c r="BG624" s="239">
        <f>IF(N624="zákl. přenesená",J624,0)</f>
        <v>0</v>
      </c>
      <c r="BH624" s="239">
        <f>IF(N624="sníž. přenesená",J624,0)</f>
        <v>0</v>
      </c>
      <c r="BI624" s="239">
        <f>IF(N624="nulová",J624,0)</f>
        <v>0</v>
      </c>
      <c r="BJ624" s="18" t="s">
        <v>83</v>
      </c>
      <c r="BK624" s="239">
        <f>ROUND(I624*H624,2)</f>
        <v>0</v>
      </c>
      <c r="BL624" s="18" t="s">
        <v>335</v>
      </c>
      <c r="BM624" s="238" t="s">
        <v>1841</v>
      </c>
    </row>
    <row r="625" spans="1:51" s="14" customFormat="1" ht="12">
      <c r="A625" s="14"/>
      <c r="B625" s="266"/>
      <c r="C625" s="267"/>
      <c r="D625" s="257" t="s">
        <v>225</v>
      </c>
      <c r="E625" s="268" t="s">
        <v>1</v>
      </c>
      <c r="F625" s="269" t="s">
        <v>1842</v>
      </c>
      <c r="G625" s="267"/>
      <c r="H625" s="270">
        <v>12.422</v>
      </c>
      <c r="I625" s="271"/>
      <c r="J625" s="267"/>
      <c r="K625" s="267"/>
      <c r="L625" s="272"/>
      <c r="M625" s="273"/>
      <c r="N625" s="274"/>
      <c r="O625" s="274"/>
      <c r="P625" s="274"/>
      <c r="Q625" s="274"/>
      <c r="R625" s="274"/>
      <c r="S625" s="274"/>
      <c r="T625" s="275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T625" s="276" t="s">
        <v>225</v>
      </c>
      <c r="AU625" s="276" t="s">
        <v>85</v>
      </c>
      <c r="AV625" s="14" t="s">
        <v>85</v>
      </c>
      <c r="AW625" s="14" t="s">
        <v>32</v>
      </c>
      <c r="AX625" s="14" t="s">
        <v>76</v>
      </c>
      <c r="AY625" s="276" t="s">
        <v>156</v>
      </c>
    </row>
    <row r="626" spans="1:51" s="15" customFormat="1" ht="12">
      <c r="A626" s="15"/>
      <c r="B626" s="277"/>
      <c r="C626" s="278"/>
      <c r="D626" s="257" t="s">
        <v>225</v>
      </c>
      <c r="E626" s="279" t="s">
        <v>1</v>
      </c>
      <c r="F626" s="280" t="s">
        <v>228</v>
      </c>
      <c r="G626" s="278"/>
      <c r="H626" s="281">
        <v>12.422</v>
      </c>
      <c r="I626" s="282"/>
      <c r="J626" s="278"/>
      <c r="K626" s="278"/>
      <c r="L626" s="283"/>
      <c r="M626" s="284"/>
      <c r="N626" s="285"/>
      <c r="O626" s="285"/>
      <c r="P626" s="285"/>
      <c r="Q626" s="285"/>
      <c r="R626" s="285"/>
      <c r="S626" s="285"/>
      <c r="T626" s="286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T626" s="287" t="s">
        <v>225</v>
      </c>
      <c r="AU626" s="287" t="s">
        <v>85</v>
      </c>
      <c r="AV626" s="15" t="s">
        <v>173</v>
      </c>
      <c r="AW626" s="15" t="s">
        <v>32</v>
      </c>
      <c r="AX626" s="15" t="s">
        <v>83</v>
      </c>
      <c r="AY626" s="287" t="s">
        <v>156</v>
      </c>
    </row>
    <row r="627" spans="1:65" s="2" customFormat="1" ht="24.15" customHeight="1">
      <c r="A627" s="39"/>
      <c r="B627" s="40"/>
      <c r="C627" s="227" t="s">
        <v>1244</v>
      </c>
      <c r="D627" s="227" t="s">
        <v>159</v>
      </c>
      <c r="E627" s="228" t="s">
        <v>1843</v>
      </c>
      <c r="F627" s="229" t="s">
        <v>1844</v>
      </c>
      <c r="G627" s="230" t="s">
        <v>414</v>
      </c>
      <c r="H627" s="231">
        <v>1.76</v>
      </c>
      <c r="I627" s="232"/>
      <c r="J627" s="233">
        <f>ROUND(I627*H627,2)</f>
        <v>0</v>
      </c>
      <c r="K627" s="229" t="s">
        <v>218</v>
      </c>
      <c r="L627" s="45"/>
      <c r="M627" s="234" t="s">
        <v>1</v>
      </c>
      <c r="N627" s="235" t="s">
        <v>41</v>
      </c>
      <c r="O627" s="92"/>
      <c r="P627" s="236">
        <f>O627*H627</f>
        <v>0</v>
      </c>
      <c r="Q627" s="236">
        <v>0</v>
      </c>
      <c r="R627" s="236">
        <f>Q627*H627</f>
        <v>0</v>
      </c>
      <c r="S627" s="236">
        <v>0</v>
      </c>
      <c r="T627" s="237">
        <f>S627*H627</f>
        <v>0</v>
      </c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R627" s="238" t="s">
        <v>335</v>
      </c>
      <c r="AT627" s="238" t="s">
        <v>159</v>
      </c>
      <c r="AU627" s="238" t="s">
        <v>85</v>
      </c>
      <c r="AY627" s="18" t="s">
        <v>156</v>
      </c>
      <c r="BE627" s="239">
        <f>IF(N627="základní",J627,0)</f>
        <v>0</v>
      </c>
      <c r="BF627" s="239">
        <f>IF(N627="snížená",J627,0)</f>
        <v>0</v>
      </c>
      <c r="BG627" s="239">
        <f>IF(N627="zákl. přenesená",J627,0)</f>
        <v>0</v>
      </c>
      <c r="BH627" s="239">
        <f>IF(N627="sníž. přenesená",J627,0)</f>
        <v>0</v>
      </c>
      <c r="BI627" s="239">
        <f>IF(N627="nulová",J627,0)</f>
        <v>0</v>
      </c>
      <c r="BJ627" s="18" t="s">
        <v>83</v>
      </c>
      <c r="BK627" s="239">
        <f>ROUND(I627*H627,2)</f>
        <v>0</v>
      </c>
      <c r="BL627" s="18" t="s">
        <v>335</v>
      </c>
      <c r="BM627" s="238" t="s">
        <v>1845</v>
      </c>
    </row>
    <row r="628" spans="1:63" s="12" customFormat="1" ht="22.8" customHeight="1">
      <c r="A628" s="12"/>
      <c r="B628" s="211"/>
      <c r="C628" s="212"/>
      <c r="D628" s="213" t="s">
        <v>75</v>
      </c>
      <c r="E628" s="225" t="s">
        <v>510</v>
      </c>
      <c r="F628" s="225" t="s">
        <v>511</v>
      </c>
      <c r="G628" s="212"/>
      <c r="H628" s="212"/>
      <c r="I628" s="215"/>
      <c r="J628" s="226">
        <f>BK628</f>
        <v>0</v>
      </c>
      <c r="K628" s="212"/>
      <c r="L628" s="217"/>
      <c r="M628" s="218"/>
      <c r="N628" s="219"/>
      <c r="O628" s="219"/>
      <c r="P628" s="220">
        <f>SUM(P629:P669)</f>
        <v>0</v>
      </c>
      <c r="Q628" s="219"/>
      <c r="R628" s="220">
        <f>SUM(R629:R669)</f>
        <v>2.9807538599999996</v>
      </c>
      <c r="S628" s="219"/>
      <c r="T628" s="221">
        <f>SUM(T629:T669)</f>
        <v>0</v>
      </c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R628" s="222" t="s">
        <v>85</v>
      </c>
      <c r="AT628" s="223" t="s">
        <v>75</v>
      </c>
      <c r="AU628" s="223" t="s">
        <v>83</v>
      </c>
      <c r="AY628" s="222" t="s">
        <v>156</v>
      </c>
      <c r="BK628" s="224">
        <f>SUM(BK629:BK669)</f>
        <v>0</v>
      </c>
    </row>
    <row r="629" spans="1:65" s="2" customFormat="1" ht="33" customHeight="1">
      <c r="A629" s="39"/>
      <c r="B629" s="40"/>
      <c r="C629" s="227" t="s">
        <v>1250</v>
      </c>
      <c r="D629" s="227" t="s">
        <v>159</v>
      </c>
      <c r="E629" s="228" t="s">
        <v>1846</v>
      </c>
      <c r="F629" s="229" t="s">
        <v>1847</v>
      </c>
      <c r="G629" s="230" t="s">
        <v>729</v>
      </c>
      <c r="H629" s="231">
        <v>1.362</v>
      </c>
      <c r="I629" s="232"/>
      <c r="J629" s="233">
        <f>ROUND(I629*H629,2)</f>
        <v>0</v>
      </c>
      <c r="K629" s="229" t="s">
        <v>218</v>
      </c>
      <c r="L629" s="45"/>
      <c r="M629" s="234" t="s">
        <v>1</v>
      </c>
      <c r="N629" s="235" t="s">
        <v>41</v>
      </c>
      <c r="O629" s="92"/>
      <c r="P629" s="236">
        <f>O629*H629</f>
        <v>0</v>
      </c>
      <c r="Q629" s="236">
        <v>0.00108</v>
      </c>
      <c r="R629" s="236">
        <f>Q629*H629</f>
        <v>0.00147096</v>
      </c>
      <c r="S629" s="236">
        <v>0</v>
      </c>
      <c r="T629" s="237">
        <f>S629*H629</f>
        <v>0</v>
      </c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R629" s="238" t="s">
        <v>335</v>
      </c>
      <c r="AT629" s="238" t="s">
        <v>159</v>
      </c>
      <c r="AU629" s="238" t="s">
        <v>85</v>
      </c>
      <c r="AY629" s="18" t="s">
        <v>156</v>
      </c>
      <c r="BE629" s="239">
        <f>IF(N629="základní",J629,0)</f>
        <v>0</v>
      </c>
      <c r="BF629" s="239">
        <f>IF(N629="snížená",J629,0)</f>
        <v>0</v>
      </c>
      <c r="BG629" s="239">
        <f>IF(N629="zákl. přenesená",J629,0)</f>
        <v>0</v>
      </c>
      <c r="BH629" s="239">
        <f>IF(N629="sníž. přenesená",J629,0)</f>
        <v>0</v>
      </c>
      <c r="BI629" s="239">
        <f>IF(N629="nulová",J629,0)</f>
        <v>0</v>
      </c>
      <c r="BJ629" s="18" t="s">
        <v>83</v>
      </c>
      <c r="BK629" s="239">
        <f>ROUND(I629*H629,2)</f>
        <v>0</v>
      </c>
      <c r="BL629" s="18" t="s">
        <v>335</v>
      </c>
      <c r="BM629" s="238" t="s">
        <v>1848</v>
      </c>
    </row>
    <row r="630" spans="1:65" s="2" customFormat="1" ht="16.5" customHeight="1">
      <c r="A630" s="39"/>
      <c r="B630" s="40"/>
      <c r="C630" s="227" t="s">
        <v>1254</v>
      </c>
      <c r="D630" s="227" t="s">
        <v>159</v>
      </c>
      <c r="E630" s="228" t="s">
        <v>1849</v>
      </c>
      <c r="F630" s="229" t="s">
        <v>1850</v>
      </c>
      <c r="G630" s="230" t="s">
        <v>237</v>
      </c>
      <c r="H630" s="231">
        <v>49.5</v>
      </c>
      <c r="I630" s="232"/>
      <c r="J630" s="233">
        <f>ROUND(I630*H630,2)</f>
        <v>0</v>
      </c>
      <c r="K630" s="229" t="s">
        <v>218</v>
      </c>
      <c r="L630" s="45"/>
      <c r="M630" s="234" t="s">
        <v>1</v>
      </c>
      <c r="N630" s="235" t="s">
        <v>41</v>
      </c>
      <c r="O630" s="92"/>
      <c r="P630" s="236">
        <f>O630*H630</f>
        <v>0</v>
      </c>
      <c r="Q630" s="236">
        <v>0</v>
      </c>
      <c r="R630" s="236">
        <f>Q630*H630</f>
        <v>0</v>
      </c>
      <c r="S630" s="236">
        <v>0</v>
      </c>
      <c r="T630" s="237">
        <f>S630*H630</f>
        <v>0</v>
      </c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R630" s="238" t="s">
        <v>335</v>
      </c>
      <c r="AT630" s="238" t="s">
        <v>159</v>
      </c>
      <c r="AU630" s="238" t="s">
        <v>85</v>
      </c>
      <c r="AY630" s="18" t="s">
        <v>156</v>
      </c>
      <c r="BE630" s="239">
        <f>IF(N630="základní",J630,0)</f>
        <v>0</v>
      </c>
      <c r="BF630" s="239">
        <f>IF(N630="snížená",J630,0)</f>
        <v>0</v>
      </c>
      <c r="BG630" s="239">
        <f>IF(N630="zákl. přenesená",J630,0)</f>
        <v>0</v>
      </c>
      <c r="BH630" s="239">
        <f>IF(N630="sníž. přenesená",J630,0)</f>
        <v>0</v>
      </c>
      <c r="BI630" s="239">
        <f>IF(N630="nulová",J630,0)</f>
        <v>0</v>
      </c>
      <c r="BJ630" s="18" t="s">
        <v>83</v>
      </c>
      <c r="BK630" s="239">
        <f>ROUND(I630*H630,2)</f>
        <v>0</v>
      </c>
      <c r="BL630" s="18" t="s">
        <v>335</v>
      </c>
      <c r="BM630" s="238" t="s">
        <v>1851</v>
      </c>
    </row>
    <row r="631" spans="1:51" s="13" customFormat="1" ht="12">
      <c r="A631" s="13"/>
      <c r="B631" s="255"/>
      <c r="C631" s="256"/>
      <c r="D631" s="257" t="s">
        <v>225</v>
      </c>
      <c r="E631" s="258" t="s">
        <v>1</v>
      </c>
      <c r="F631" s="259" t="s">
        <v>1852</v>
      </c>
      <c r="G631" s="256"/>
      <c r="H631" s="258" t="s">
        <v>1</v>
      </c>
      <c r="I631" s="260"/>
      <c r="J631" s="256"/>
      <c r="K631" s="256"/>
      <c r="L631" s="261"/>
      <c r="M631" s="262"/>
      <c r="N631" s="263"/>
      <c r="O631" s="263"/>
      <c r="P631" s="263"/>
      <c r="Q631" s="263"/>
      <c r="R631" s="263"/>
      <c r="S631" s="263"/>
      <c r="T631" s="264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65" t="s">
        <v>225</v>
      </c>
      <c r="AU631" s="265" t="s">
        <v>85</v>
      </c>
      <c r="AV631" s="13" t="s">
        <v>83</v>
      </c>
      <c r="AW631" s="13" t="s">
        <v>32</v>
      </c>
      <c r="AX631" s="13" t="s">
        <v>76</v>
      </c>
      <c r="AY631" s="265" t="s">
        <v>156</v>
      </c>
    </row>
    <row r="632" spans="1:51" s="14" customFormat="1" ht="12">
      <c r="A632" s="14"/>
      <c r="B632" s="266"/>
      <c r="C632" s="267"/>
      <c r="D632" s="257" t="s">
        <v>225</v>
      </c>
      <c r="E632" s="268" t="s">
        <v>1</v>
      </c>
      <c r="F632" s="269" t="s">
        <v>1853</v>
      </c>
      <c r="G632" s="267"/>
      <c r="H632" s="270">
        <v>49.5</v>
      </c>
      <c r="I632" s="271"/>
      <c r="J632" s="267"/>
      <c r="K632" s="267"/>
      <c r="L632" s="272"/>
      <c r="M632" s="273"/>
      <c r="N632" s="274"/>
      <c r="O632" s="274"/>
      <c r="P632" s="274"/>
      <c r="Q632" s="274"/>
      <c r="R632" s="274"/>
      <c r="S632" s="274"/>
      <c r="T632" s="275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76" t="s">
        <v>225</v>
      </c>
      <c r="AU632" s="276" t="s">
        <v>85</v>
      </c>
      <c r="AV632" s="14" t="s">
        <v>85</v>
      </c>
      <c r="AW632" s="14" t="s">
        <v>32</v>
      </c>
      <c r="AX632" s="14" t="s">
        <v>76</v>
      </c>
      <c r="AY632" s="276" t="s">
        <v>156</v>
      </c>
    </row>
    <row r="633" spans="1:51" s="15" customFormat="1" ht="12">
      <c r="A633" s="15"/>
      <c r="B633" s="277"/>
      <c r="C633" s="278"/>
      <c r="D633" s="257" t="s">
        <v>225</v>
      </c>
      <c r="E633" s="279" t="s">
        <v>1</v>
      </c>
      <c r="F633" s="280" t="s">
        <v>228</v>
      </c>
      <c r="G633" s="278"/>
      <c r="H633" s="281">
        <v>49.5</v>
      </c>
      <c r="I633" s="282"/>
      <c r="J633" s="278"/>
      <c r="K633" s="278"/>
      <c r="L633" s="283"/>
      <c r="M633" s="284"/>
      <c r="N633" s="285"/>
      <c r="O633" s="285"/>
      <c r="P633" s="285"/>
      <c r="Q633" s="285"/>
      <c r="R633" s="285"/>
      <c r="S633" s="285"/>
      <c r="T633" s="286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T633" s="287" t="s">
        <v>225</v>
      </c>
      <c r="AU633" s="287" t="s">
        <v>85</v>
      </c>
      <c r="AV633" s="15" t="s">
        <v>173</v>
      </c>
      <c r="AW633" s="15" t="s">
        <v>32</v>
      </c>
      <c r="AX633" s="15" t="s">
        <v>83</v>
      </c>
      <c r="AY633" s="287" t="s">
        <v>156</v>
      </c>
    </row>
    <row r="634" spans="1:65" s="2" customFormat="1" ht="16.5" customHeight="1">
      <c r="A634" s="39"/>
      <c r="B634" s="40"/>
      <c r="C634" s="245" t="s">
        <v>1260</v>
      </c>
      <c r="D634" s="245" t="s">
        <v>220</v>
      </c>
      <c r="E634" s="246" t="s">
        <v>1854</v>
      </c>
      <c r="F634" s="247" t="s">
        <v>1855</v>
      </c>
      <c r="G634" s="248" t="s">
        <v>729</v>
      </c>
      <c r="H634" s="249">
        <v>1.362</v>
      </c>
      <c r="I634" s="250"/>
      <c r="J634" s="251">
        <f>ROUND(I634*H634,2)</f>
        <v>0</v>
      </c>
      <c r="K634" s="247" t="s">
        <v>218</v>
      </c>
      <c r="L634" s="252"/>
      <c r="M634" s="253" t="s">
        <v>1</v>
      </c>
      <c r="N634" s="254" t="s">
        <v>41</v>
      </c>
      <c r="O634" s="92"/>
      <c r="P634" s="236">
        <f>O634*H634</f>
        <v>0</v>
      </c>
      <c r="Q634" s="236">
        <v>0.55</v>
      </c>
      <c r="R634" s="236">
        <f>Q634*H634</f>
        <v>0.7491000000000001</v>
      </c>
      <c r="S634" s="236">
        <v>0</v>
      </c>
      <c r="T634" s="237">
        <f>S634*H634</f>
        <v>0</v>
      </c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R634" s="238" t="s">
        <v>477</v>
      </c>
      <c r="AT634" s="238" t="s">
        <v>220</v>
      </c>
      <c r="AU634" s="238" t="s">
        <v>85</v>
      </c>
      <c r="AY634" s="18" t="s">
        <v>156</v>
      </c>
      <c r="BE634" s="239">
        <f>IF(N634="základní",J634,0)</f>
        <v>0</v>
      </c>
      <c r="BF634" s="239">
        <f>IF(N634="snížená",J634,0)</f>
        <v>0</v>
      </c>
      <c r="BG634" s="239">
        <f>IF(N634="zákl. přenesená",J634,0)</f>
        <v>0</v>
      </c>
      <c r="BH634" s="239">
        <f>IF(N634="sníž. přenesená",J634,0)</f>
        <v>0</v>
      </c>
      <c r="BI634" s="239">
        <f>IF(N634="nulová",J634,0)</f>
        <v>0</v>
      </c>
      <c r="BJ634" s="18" t="s">
        <v>83</v>
      </c>
      <c r="BK634" s="239">
        <f>ROUND(I634*H634,2)</f>
        <v>0</v>
      </c>
      <c r="BL634" s="18" t="s">
        <v>335</v>
      </c>
      <c r="BM634" s="238" t="s">
        <v>1856</v>
      </c>
    </row>
    <row r="635" spans="1:51" s="14" customFormat="1" ht="12">
      <c r="A635" s="14"/>
      <c r="B635" s="266"/>
      <c r="C635" s="267"/>
      <c r="D635" s="257" t="s">
        <v>225</v>
      </c>
      <c r="E635" s="268" t="s">
        <v>1</v>
      </c>
      <c r="F635" s="269" t="s">
        <v>1857</v>
      </c>
      <c r="G635" s="267"/>
      <c r="H635" s="270">
        <v>1.238</v>
      </c>
      <c r="I635" s="271"/>
      <c r="J635" s="267"/>
      <c r="K635" s="267"/>
      <c r="L635" s="272"/>
      <c r="M635" s="273"/>
      <c r="N635" s="274"/>
      <c r="O635" s="274"/>
      <c r="P635" s="274"/>
      <c r="Q635" s="274"/>
      <c r="R635" s="274"/>
      <c r="S635" s="274"/>
      <c r="T635" s="275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T635" s="276" t="s">
        <v>225</v>
      </c>
      <c r="AU635" s="276" t="s">
        <v>85</v>
      </c>
      <c r="AV635" s="14" t="s">
        <v>85</v>
      </c>
      <c r="AW635" s="14" t="s">
        <v>32</v>
      </c>
      <c r="AX635" s="14" t="s">
        <v>76</v>
      </c>
      <c r="AY635" s="276" t="s">
        <v>156</v>
      </c>
    </row>
    <row r="636" spans="1:51" s="14" customFormat="1" ht="12">
      <c r="A636" s="14"/>
      <c r="B636" s="266"/>
      <c r="C636" s="267"/>
      <c r="D636" s="257" t="s">
        <v>225</v>
      </c>
      <c r="E636" s="268" t="s">
        <v>1</v>
      </c>
      <c r="F636" s="269" t="s">
        <v>1858</v>
      </c>
      <c r="G636" s="267"/>
      <c r="H636" s="270">
        <v>0.124</v>
      </c>
      <c r="I636" s="271"/>
      <c r="J636" s="267"/>
      <c r="K636" s="267"/>
      <c r="L636" s="272"/>
      <c r="M636" s="273"/>
      <c r="N636" s="274"/>
      <c r="O636" s="274"/>
      <c r="P636" s="274"/>
      <c r="Q636" s="274"/>
      <c r="R636" s="274"/>
      <c r="S636" s="274"/>
      <c r="T636" s="275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T636" s="276" t="s">
        <v>225</v>
      </c>
      <c r="AU636" s="276" t="s">
        <v>85</v>
      </c>
      <c r="AV636" s="14" t="s">
        <v>85</v>
      </c>
      <c r="AW636" s="14" t="s">
        <v>32</v>
      </c>
      <c r="AX636" s="14" t="s">
        <v>76</v>
      </c>
      <c r="AY636" s="276" t="s">
        <v>156</v>
      </c>
    </row>
    <row r="637" spans="1:51" s="15" customFormat="1" ht="12">
      <c r="A637" s="15"/>
      <c r="B637" s="277"/>
      <c r="C637" s="278"/>
      <c r="D637" s="257" t="s">
        <v>225</v>
      </c>
      <c r="E637" s="279" t="s">
        <v>1</v>
      </c>
      <c r="F637" s="280" t="s">
        <v>228</v>
      </c>
      <c r="G637" s="278"/>
      <c r="H637" s="281">
        <v>1.362</v>
      </c>
      <c r="I637" s="282"/>
      <c r="J637" s="278"/>
      <c r="K637" s="278"/>
      <c r="L637" s="283"/>
      <c r="M637" s="284"/>
      <c r="N637" s="285"/>
      <c r="O637" s="285"/>
      <c r="P637" s="285"/>
      <c r="Q637" s="285"/>
      <c r="R637" s="285"/>
      <c r="S637" s="285"/>
      <c r="T637" s="286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T637" s="287" t="s">
        <v>225</v>
      </c>
      <c r="AU637" s="287" t="s">
        <v>85</v>
      </c>
      <c r="AV637" s="15" t="s">
        <v>173</v>
      </c>
      <c r="AW637" s="15" t="s">
        <v>32</v>
      </c>
      <c r="AX637" s="15" t="s">
        <v>83</v>
      </c>
      <c r="AY637" s="287" t="s">
        <v>156</v>
      </c>
    </row>
    <row r="638" spans="1:65" s="2" customFormat="1" ht="24.15" customHeight="1">
      <c r="A638" s="39"/>
      <c r="B638" s="40"/>
      <c r="C638" s="227" t="s">
        <v>1265</v>
      </c>
      <c r="D638" s="227" t="s">
        <v>159</v>
      </c>
      <c r="E638" s="228" t="s">
        <v>1859</v>
      </c>
      <c r="F638" s="229" t="s">
        <v>1860</v>
      </c>
      <c r="G638" s="230" t="s">
        <v>729</v>
      </c>
      <c r="H638" s="231">
        <v>1.238</v>
      </c>
      <c r="I638" s="232"/>
      <c r="J638" s="233">
        <f>ROUND(I638*H638,2)</f>
        <v>0</v>
      </c>
      <c r="K638" s="229" t="s">
        <v>218</v>
      </c>
      <c r="L638" s="45"/>
      <c r="M638" s="234" t="s">
        <v>1</v>
      </c>
      <c r="N638" s="235" t="s">
        <v>41</v>
      </c>
      <c r="O638" s="92"/>
      <c r="P638" s="236">
        <f>O638*H638</f>
        <v>0</v>
      </c>
      <c r="Q638" s="236">
        <v>0.01266</v>
      </c>
      <c r="R638" s="236">
        <f>Q638*H638</f>
        <v>0.01567308</v>
      </c>
      <c r="S638" s="236">
        <v>0</v>
      </c>
      <c r="T638" s="237">
        <f>S638*H638</f>
        <v>0</v>
      </c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R638" s="238" t="s">
        <v>335</v>
      </c>
      <c r="AT638" s="238" t="s">
        <v>159</v>
      </c>
      <c r="AU638" s="238" t="s">
        <v>85</v>
      </c>
      <c r="AY638" s="18" t="s">
        <v>156</v>
      </c>
      <c r="BE638" s="239">
        <f>IF(N638="základní",J638,0)</f>
        <v>0</v>
      </c>
      <c r="BF638" s="239">
        <f>IF(N638="snížená",J638,0)</f>
        <v>0</v>
      </c>
      <c r="BG638" s="239">
        <f>IF(N638="zákl. přenesená",J638,0)</f>
        <v>0</v>
      </c>
      <c r="BH638" s="239">
        <f>IF(N638="sníž. přenesená",J638,0)</f>
        <v>0</v>
      </c>
      <c r="BI638" s="239">
        <f>IF(N638="nulová",J638,0)</f>
        <v>0</v>
      </c>
      <c r="BJ638" s="18" t="s">
        <v>83</v>
      </c>
      <c r="BK638" s="239">
        <f>ROUND(I638*H638,2)</f>
        <v>0</v>
      </c>
      <c r="BL638" s="18" t="s">
        <v>335</v>
      </c>
      <c r="BM638" s="238" t="s">
        <v>1861</v>
      </c>
    </row>
    <row r="639" spans="1:65" s="2" customFormat="1" ht="16.5" customHeight="1">
      <c r="A639" s="39"/>
      <c r="B639" s="40"/>
      <c r="C639" s="227" t="s">
        <v>1269</v>
      </c>
      <c r="D639" s="227" t="s">
        <v>159</v>
      </c>
      <c r="E639" s="228" t="s">
        <v>1862</v>
      </c>
      <c r="F639" s="229" t="s">
        <v>1863</v>
      </c>
      <c r="G639" s="230" t="s">
        <v>342</v>
      </c>
      <c r="H639" s="231">
        <v>110</v>
      </c>
      <c r="I639" s="232"/>
      <c r="J639" s="233">
        <f>ROUND(I639*H639,2)</f>
        <v>0</v>
      </c>
      <c r="K639" s="229" t="s">
        <v>1</v>
      </c>
      <c r="L639" s="45"/>
      <c r="M639" s="234" t="s">
        <v>1</v>
      </c>
      <c r="N639" s="235" t="s">
        <v>41</v>
      </c>
      <c r="O639" s="92"/>
      <c r="P639" s="236">
        <f>O639*H639</f>
        <v>0</v>
      </c>
      <c r="Q639" s="236">
        <v>0</v>
      </c>
      <c r="R639" s="236">
        <f>Q639*H639</f>
        <v>0</v>
      </c>
      <c r="S639" s="236">
        <v>0</v>
      </c>
      <c r="T639" s="237">
        <f>S639*H639</f>
        <v>0</v>
      </c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R639" s="238" t="s">
        <v>335</v>
      </c>
      <c r="AT639" s="238" t="s">
        <v>159</v>
      </c>
      <c r="AU639" s="238" t="s">
        <v>85</v>
      </c>
      <c r="AY639" s="18" t="s">
        <v>156</v>
      </c>
      <c r="BE639" s="239">
        <f>IF(N639="základní",J639,0)</f>
        <v>0</v>
      </c>
      <c r="BF639" s="239">
        <f>IF(N639="snížená",J639,0)</f>
        <v>0</v>
      </c>
      <c r="BG639" s="239">
        <f>IF(N639="zákl. přenesená",J639,0)</f>
        <v>0</v>
      </c>
      <c r="BH639" s="239">
        <f>IF(N639="sníž. přenesená",J639,0)</f>
        <v>0</v>
      </c>
      <c r="BI639" s="239">
        <f>IF(N639="nulová",J639,0)</f>
        <v>0</v>
      </c>
      <c r="BJ639" s="18" t="s">
        <v>83</v>
      </c>
      <c r="BK639" s="239">
        <f>ROUND(I639*H639,2)</f>
        <v>0</v>
      </c>
      <c r="BL639" s="18" t="s">
        <v>335</v>
      </c>
      <c r="BM639" s="238" t="s">
        <v>1864</v>
      </c>
    </row>
    <row r="640" spans="1:65" s="2" customFormat="1" ht="24.15" customHeight="1">
      <c r="A640" s="39"/>
      <c r="B640" s="40"/>
      <c r="C640" s="227" t="s">
        <v>1275</v>
      </c>
      <c r="D640" s="227" t="s">
        <v>159</v>
      </c>
      <c r="E640" s="228" t="s">
        <v>1865</v>
      </c>
      <c r="F640" s="229" t="s">
        <v>1866</v>
      </c>
      <c r="G640" s="230" t="s">
        <v>237</v>
      </c>
      <c r="H640" s="231">
        <v>66</v>
      </c>
      <c r="I640" s="232"/>
      <c r="J640" s="233">
        <f>ROUND(I640*H640,2)</f>
        <v>0</v>
      </c>
      <c r="K640" s="229" t="s">
        <v>218</v>
      </c>
      <c r="L640" s="45"/>
      <c r="M640" s="234" t="s">
        <v>1</v>
      </c>
      <c r="N640" s="235" t="s">
        <v>41</v>
      </c>
      <c r="O640" s="92"/>
      <c r="P640" s="236">
        <f>O640*H640</f>
        <v>0</v>
      </c>
      <c r="Q640" s="236">
        <v>0</v>
      </c>
      <c r="R640" s="236">
        <f>Q640*H640</f>
        <v>0</v>
      </c>
      <c r="S640" s="236">
        <v>0</v>
      </c>
      <c r="T640" s="237">
        <f>S640*H640</f>
        <v>0</v>
      </c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R640" s="238" t="s">
        <v>335</v>
      </c>
      <c r="AT640" s="238" t="s">
        <v>159</v>
      </c>
      <c r="AU640" s="238" t="s">
        <v>85</v>
      </c>
      <c r="AY640" s="18" t="s">
        <v>156</v>
      </c>
      <c r="BE640" s="239">
        <f>IF(N640="základní",J640,0)</f>
        <v>0</v>
      </c>
      <c r="BF640" s="239">
        <f>IF(N640="snížená",J640,0)</f>
        <v>0</v>
      </c>
      <c r="BG640" s="239">
        <f>IF(N640="zákl. přenesená",J640,0)</f>
        <v>0</v>
      </c>
      <c r="BH640" s="239">
        <f>IF(N640="sníž. přenesená",J640,0)</f>
        <v>0</v>
      </c>
      <c r="BI640" s="239">
        <f>IF(N640="nulová",J640,0)</f>
        <v>0</v>
      </c>
      <c r="BJ640" s="18" t="s">
        <v>83</v>
      </c>
      <c r="BK640" s="239">
        <f>ROUND(I640*H640,2)</f>
        <v>0</v>
      </c>
      <c r="BL640" s="18" t="s">
        <v>335</v>
      </c>
      <c r="BM640" s="238" t="s">
        <v>1867</v>
      </c>
    </row>
    <row r="641" spans="1:51" s="13" customFormat="1" ht="12">
      <c r="A641" s="13"/>
      <c r="B641" s="255"/>
      <c r="C641" s="256"/>
      <c r="D641" s="257" t="s">
        <v>225</v>
      </c>
      <c r="E641" s="258" t="s">
        <v>1</v>
      </c>
      <c r="F641" s="259" t="s">
        <v>1868</v>
      </c>
      <c r="G641" s="256"/>
      <c r="H641" s="258" t="s">
        <v>1</v>
      </c>
      <c r="I641" s="260"/>
      <c r="J641" s="256"/>
      <c r="K641" s="256"/>
      <c r="L641" s="261"/>
      <c r="M641" s="262"/>
      <c r="N641" s="263"/>
      <c r="O641" s="263"/>
      <c r="P641" s="263"/>
      <c r="Q641" s="263"/>
      <c r="R641" s="263"/>
      <c r="S641" s="263"/>
      <c r="T641" s="264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T641" s="265" t="s">
        <v>225</v>
      </c>
      <c r="AU641" s="265" t="s">
        <v>85</v>
      </c>
      <c r="AV641" s="13" t="s">
        <v>83</v>
      </c>
      <c r="AW641" s="13" t="s">
        <v>32</v>
      </c>
      <c r="AX641" s="13" t="s">
        <v>76</v>
      </c>
      <c r="AY641" s="265" t="s">
        <v>156</v>
      </c>
    </row>
    <row r="642" spans="1:51" s="14" customFormat="1" ht="12">
      <c r="A642" s="14"/>
      <c r="B642" s="266"/>
      <c r="C642" s="267"/>
      <c r="D642" s="257" t="s">
        <v>225</v>
      </c>
      <c r="E642" s="268" t="s">
        <v>1</v>
      </c>
      <c r="F642" s="269" t="s">
        <v>827</v>
      </c>
      <c r="G642" s="267"/>
      <c r="H642" s="270">
        <v>66</v>
      </c>
      <c r="I642" s="271"/>
      <c r="J642" s="267"/>
      <c r="K642" s="267"/>
      <c r="L642" s="272"/>
      <c r="M642" s="273"/>
      <c r="N642" s="274"/>
      <c r="O642" s="274"/>
      <c r="P642" s="274"/>
      <c r="Q642" s="274"/>
      <c r="R642" s="274"/>
      <c r="S642" s="274"/>
      <c r="T642" s="275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T642" s="276" t="s">
        <v>225</v>
      </c>
      <c r="AU642" s="276" t="s">
        <v>85</v>
      </c>
      <c r="AV642" s="14" t="s">
        <v>85</v>
      </c>
      <c r="AW642" s="14" t="s">
        <v>32</v>
      </c>
      <c r="AX642" s="14" t="s">
        <v>76</v>
      </c>
      <c r="AY642" s="276" t="s">
        <v>156</v>
      </c>
    </row>
    <row r="643" spans="1:51" s="15" customFormat="1" ht="12">
      <c r="A643" s="15"/>
      <c r="B643" s="277"/>
      <c r="C643" s="278"/>
      <c r="D643" s="257" t="s">
        <v>225</v>
      </c>
      <c r="E643" s="279" t="s">
        <v>1</v>
      </c>
      <c r="F643" s="280" t="s">
        <v>228</v>
      </c>
      <c r="G643" s="278"/>
      <c r="H643" s="281">
        <v>66</v>
      </c>
      <c r="I643" s="282"/>
      <c r="J643" s="278"/>
      <c r="K643" s="278"/>
      <c r="L643" s="283"/>
      <c r="M643" s="284"/>
      <c r="N643" s="285"/>
      <c r="O643" s="285"/>
      <c r="P643" s="285"/>
      <c r="Q643" s="285"/>
      <c r="R643" s="285"/>
      <c r="S643" s="285"/>
      <c r="T643" s="286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T643" s="287" t="s">
        <v>225</v>
      </c>
      <c r="AU643" s="287" t="s">
        <v>85</v>
      </c>
      <c r="AV643" s="15" t="s">
        <v>173</v>
      </c>
      <c r="AW643" s="15" t="s">
        <v>32</v>
      </c>
      <c r="AX643" s="15" t="s">
        <v>83</v>
      </c>
      <c r="AY643" s="287" t="s">
        <v>156</v>
      </c>
    </row>
    <row r="644" spans="1:65" s="2" customFormat="1" ht="21.75" customHeight="1">
      <c r="A644" s="39"/>
      <c r="B644" s="40"/>
      <c r="C644" s="245" t="s">
        <v>249</v>
      </c>
      <c r="D644" s="245" t="s">
        <v>220</v>
      </c>
      <c r="E644" s="246" t="s">
        <v>1869</v>
      </c>
      <c r="F644" s="247" t="s">
        <v>1870</v>
      </c>
      <c r="G644" s="248" t="s">
        <v>237</v>
      </c>
      <c r="H644" s="249">
        <v>79.2</v>
      </c>
      <c r="I644" s="250"/>
      <c r="J644" s="251">
        <f>ROUND(I644*H644,2)</f>
        <v>0</v>
      </c>
      <c r="K644" s="247" t="s">
        <v>218</v>
      </c>
      <c r="L644" s="252"/>
      <c r="M644" s="253" t="s">
        <v>1</v>
      </c>
      <c r="N644" s="254" t="s">
        <v>41</v>
      </c>
      <c r="O644" s="92"/>
      <c r="P644" s="236">
        <f>O644*H644</f>
        <v>0</v>
      </c>
      <c r="Q644" s="236">
        <v>0.0227</v>
      </c>
      <c r="R644" s="236">
        <f>Q644*H644</f>
        <v>1.79784</v>
      </c>
      <c r="S644" s="236">
        <v>0</v>
      </c>
      <c r="T644" s="237">
        <f>S644*H644</f>
        <v>0</v>
      </c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R644" s="238" t="s">
        <v>477</v>
      </c>
      <c r="AT644" s="238" t="s">
        <v>220</v>
      </c>
      <c r="AU644" s="238" t="s">
        <v>85</v>
      </c>
      <c r="AY644" s="18" t="s">
        <v>156</v>
      </c>
      <c r="BE644" s="239">
        <f>IF(N644="základní",J644,0)</f>
        <v>0</v>
      </c>
      <c r="BF644" s="239">
        <f>IF(N644="snížená",J644,0)</f>
        <v>0</v>
      </c>
      <c r="BG644" s="239">
        <f>IF(N644="zákl. přenesená",J644,0)</f>
        <v>0</v>
      </c>
      <c r="BH644" s="239">
        <f>IF(N644="sníž. přenesená",J644,0)</f>
        <v>0</v>
      </c>
      <c r="BI644" s="239">
        <f>IF(N644="nulová",J644,0)</f>
        <v>0</v>
      </c>
      <c r="BJ644" s="18" t="s">
        <v>83</v>
      </c>
      <c r="BK644" s="239">
        <f>ROUND(I644*H644,2)</f>
        <v>0</v>
      </c>
      <c r="BL644" s="18" t="s">
        <v>335</v>
      </c>
      <c r="BM644" s="238" t="s">
        <v>1871</v>
      </c>
    </row>
    <row r="645" spans="1:51" s="14" customFormat="1" ht="12">
      <c r="A645" s="14"/>
      <c r="B645" s="266"/>
      <c r="C645" s="267"/>
      <c r="D645" s="257" t="s">
        <v>225</v>
      </c>
      <c r="E645" s="268" t="s">
        <v>1</v>
      </c>
      <c r="F645" s="269" t="s">
        <v>1872</v>
      </c>
      <c r="G645" s="267"/>
      <c r="H645" s="270">
        <v>79.2</v>
      </c>
      <c r="I645" s="271"/>
      <c r="J645" s="267"/>
      <c r="K645" s="267"/>
      <c r="L645" s="272"/>
      <c r="M645" s="273"/>
      <c r="N645" s="274"/>
      <c r="O645" s="274"/>
      <c r="P645" s="274"/>
      <c r="Q645" s="274"/>
      <c r="R645" s="274"/>
      <c r="S645" s="274"/>
      <c r="T645" s="275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76" t="s">
        <v>225</v>
      </c>
      <c r="AU645" s="276" t="s">
        <v>85</v>
      </c>
      <c r="AV645" s="14" t="s">
        <v>85</v>
      </c>
      <c r="AW645" s="14" t="s">
        <v>32</v>
      </c>
      <c r="AX645" s="14" t="s">
        <v>76</v>
      </c>
      <c r="AY645" s="276" t="s">
        <v>156</v>
      </c>
    </row>
    <row r="646" spans="1:51" s="15" customFormat="1" ht="12">
      <c r="A646" s="15"/>
      <c r="B646" s="277"/>
      <c r="C646" s="278"/>
      <c r="D646" s="257" t="s">
        <v>225</v>
      </c>
      <c r="E646" s="279" t="s">
        <v>1</v>
      </c>
      <c r="F646" s="280" t="s">
        <v>228</v>
      </c>
      <c r="G646" s="278"/>
      <c r="H646" s="281">
        <v>79.2</v>
      </c>
      <c r="I646" s="282"/>
      <c r="J646" s="278"/>
      <c r="K646" s="278"/>
      <c r="L646" s="283"/>
      <c r="M646" s="284"/>
      <c r="N646" s="285"/>
      <c r="O646" s="285"/>
      <c r="P646" s="285"/>
      <c r="Q646" s="285"/>
      <c r="R646" s="285"/>
      <c r="S646" s="285"/>
      <c r="T646" s="286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T646" s="287" t="s">
        <v>225</v>
      </c>
      <c r="AU646" s="287" t="s">
        <v>85</v>
      </c>
      <c r="AV646" s="15" t="s">
        <v>173</v>
      </c>
      <c r="AW646" s="15" t="s">
        <v>32</v>
      </c>
      <c r="AX646" s="15" t="s">
        <v>83</v>
      </c>
      <c r="AY646" s="287" t="s">
        <v>156</v>
      </c>
    </row>
    <row r="647" spans="1:65" s="2" customFormat="1" ht="24.15" customHeight="1">
      <c r="A647" s="39"/>
      <c r="B647" s="40"/>
      <c r="C647" s="227" t="s">
        <v>959</v>
      </c>
      <c r="D647" s="227" t="s">
        <v>159</v>
      </c>
      <c r="E647" s="228" t="s">
        <v>1873</v>
      </c>
      <c r="F647" s="229" t="s">
        <v>1874</v>
      </c>
      <c r="G647" s="230" t="s">
        <v>729</v>
      </c>
      <c r="H647" s="231">
        <v>1.056</v>
      </c>
      <c r="I647" s="232"/>
      <c r="J647" s="233">
        <f>ROUND(I647*H647,2)</f>
        <v>0</v>
      </c>
      <c r="K647" s="229" t="s">
        <v>218</v>
      </c>
      <c r="L647" s="45"/>
      <c r="M647" s="234" t="s">
        <v>1</v>
      </c>
      <c r="N647" s="235" t="s">
        <v>41</v>
      </c>
      <c r="O647" s="92"/>
      <c r="P647" s="236">
        <f>O647*H647</f>
        <v>0</v>
      </c>
      <c r="Q647" s="236">
        <v>0.02337</v>
      </c>
      <c r="R647" s="236">
        <f>Q647*H647</f>
        <v>0.02467872</v>
      </c>
      <c r="S647" s="236">
        <v>0</v>
      </c>
      <c r="T647" s="237">
        <f>S647*H647</f>
        <v>0</v>
      </c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R647" s="238" t="s">
        <v>335</v>
      </c>
      <c r="AT647" s="238" t="s">
        <v>159</v>
      </c>
      <c r="AU647" s="238" t="s">
        <v>85</v>
      </c>
      <c r="AY647" s="18" t="s">
        <v>156</v>
      </c>
      <c r="BE647" s="239">
        <f>IF(N647="základní",J647,0)</f>
        <v>0</v>
      </c>
      <c r="BF647" s="239">
        <f>IF(N647="snížená",J647,0)</f>
        <v>0</v>
      </c>
      <c r="BG647" s="239">
        <f>IF(N647="zákl. přenesená",J647,0)</f>
        <v>0</v>
      </c>
      <c r="BH647" s="239">
        <f>IF(N647="sníž. přenesená",J647,0)</f>
        <v>0</v>
      </c>
      <c r="BI647" s="239">
        <f>IF(N647="nulová",J647,0)</f>
        <v>0</v>
      </c>
      <c r="BJ647" s="18" t="s">
        <v>83</v>
      </c>
      <c r="BK647" s="239">
        <f>ROUND(I647*H647,2)</f>
        <v>0</v>
      </c>
      <c r="BL647" s="18" t="s">
        <v>335</v>
      </c>
      <c r="BM647" s="238" t="s">
        <v>1875</v>
      </c>
    </row>
    <row r="648" spans="1:51" s="14" customFormat="1" ht="12">
      <c r="A648" s="14"/>
      <c r="B648" s="266"/>
      <c r="C648" s="267"/>
      <c r="D648" s="257" t="s">
        <v>225</v>
      </c>
      <c r="E648" s="268" t="s">
        <v>1</v>
      </c>
      <c r="F648" s="269" t="s">
        <v>1876</v>
      </c>
      <c r="G648" s="267"/>
      <c r="H648" s="270">
        <v>1.056</v>
      </c>
      <c r="I648" s="271"/>
      <c r="J648" s="267"/>
      <c r="K648" s="267"/>
      <c r="L648" s="272"/>
      <c r="M648" s="273"/>
      <c r="N648" s="274"/>
      <c r="O648" s="274"/>
      <c r="P648" s="274"/>
      <c r="Q648" s="274"/>
      <c r="R648" s="274"/>
      <c r="S648" s="274"/>
      <c r="T648" s="275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T648" s="276" t="s">
        <v>225</v>
      </c>
      <c r="AU648" s="276" t="s">
        <v>85</v>
      </c>
      <c r="AV648" s="14" t="s">
        <v>85</v>
      </c>
      <c r="AW648" s="14" t="s">
        <v>32</v>
      </c>
      <c r="AX648" s="14" t="s">
        <v>76</v>
      </c>
      <c r="AY648" s="276" t="s">
        <v>156</v>
      </c>
    </row>
    <row r="649" spans="1:51" s="15" customFormat="1" ht="12">
      <c r="A649" s="15"/>
      <c r="B649" s="277"/>
      <c r="C649" s="278"/>
      <c r="D649" s="257" t="s">
        <v>225</v>
      </c>
      <c r="E649" s="279" t="s">
        <v>1</v>
      </c>
      <c r="F649" s="280" t="s">
        <v>228</v>
      </c>
      <c r="G649" s="278"/>
      <c r="H649" s="281">
        <v>1.056</v>
      </c>
      <c r="I649" s="282"/>
      <c r="J649" s="278"/>
      <c r="K649" s="278"/>
      <c r="L649" s="283"/>
      <c r="M649" s="284"/>
      <c r="N649" s="285"/>
      <c r="O649" s="285"/>
      <c r="P649" s="285"/>
      <c r="Q649" s="285"/>
      <c r="R649" s="285"/>
      <c r="S649" s="285"/>
      <c r="T649" s="286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T649" s="287" t="s">
        <v>225</v>
      </c>
      <c r="AU649" s="287" t="s">
        <v>85</v>
      </c>
      <c r="AV649" s="15" t="s">
        <v>173</v>
      </c>
      <c r="AW649" s="15" t="s">
        <v>32</v>
      </c>
      <c r="AX649" s="15" t="s">
        <v>83</v>
      </c>
      <c r="AY649" s="287" t="s">
        <v>156</v>
      </c>
    </row>
    <row r="650" spans="1:65" s="2" customFormat="1" ht="16.5" customHeight="1">
      <c r="A650" s="39"/>
      <c r="B650" s="40"/>
      <c r="C650" s="227" t="s">
        <v>254</v>
      </c>
      <c r="D650" s="227" t="s">
        <v>159</v>
      </c>
      <c r="E650" s="228" t="s">
        <v>1114</v>
      </c>
      <c r="F650" s="229" t="s">
        <v>1115</v>
      </c>
      <c r="G650" s="230" t="s">
        <v>342</v>
      </c>
      <c r="H650" s="231">
        <v>259.11</v>
      </c>
      <c r="I650" s="232"/>
      <c r="J650" s="233">
        <f>ROUND(I650*H650,2)</f>
        <v>0</v>
      </c>
      <c r="K650" s="229" t="s">
        <v>218</v>
      </c>
      <c r="L650" s="45"/>
      <c r="M650" s="234" t="s">
        <v>1</v>
      </c>
      <c r="N650" s="235" t="s">
        <v>41</v>
      </c>
      <c r="O650" s="92"/>
      <c r="P650" s="236">
        <f>O650*H650</f>
        <v>0</v>
      </c>
      <c r="Q650" s="236">
        <v>1E-05</v>
      </c>
      <c r="R650" s="236">
        <f>Q650*H650</f>
        <v>0.0025911000000000003</v>
      </c>
      <c r="S650" s="236">
        <v>0</v>
      </c>
      <c r="T650" s="237">
        <f>S650*H650</f>
        <v>0</v>
      </c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R650" s="238" t="s">
        <v>335</v>
      </c>
      <c r="AT650" s="238" t="s">
        <v>159</v>
      </c>
      <c r="AU650" s="238" t="s">
        <v>85</v>
      </c>
      <c r="AY650" s="18" t="s">
        <v>156</v>
      </c>
      <c r="BE650" s="239">
        <f>IF(N650="základní",J650,0)</f>
        <v>0</v>
      </c>
      <c r="BF650" s="239">
        <f>IF(N650="snížená",J650,0)</f>
        <v>0</v>
      </c>
      <c r="BG650" s="239">
        <f>IF(N650="zákl. přenesená",J650,0)</f>
        <v>0</v>
      </c>
      <c r="BH650" s="239">
        <f>IF(N650="sníž. přenesená",J650,0)</f>
        <v>0</v>
      </c>
      <c r="BI650" s="239">
        <f>IF(N650="nulová",J650,0)</f>
        <v>0</v>
      </c>
      <c r="BJ650" s="18" t="s">
        <v>83</v>
      </c>
      <c r="BK650" s="239">
        <f>ROUND(I650*H650,2)</f>
        <v>0</v>
      </c>
      <c r="BL650" s="18" t="s">
        <v>335</v>
      </c>
      <c r="BM650" s="238" t="s">
        <v>1877</v>
      </c>
    </row>
    <row r="651" spans="1:51" s="13" customFormat="1" ht="12">
      <c r="A651" s="13"/>
      <c r="B651" s="255"/>
      <c r="C651" s="256"/>
      <c r="D651" s="257" t="s">
        <v>225</v>
      </c>
      <c r="E651" s="258" t="s">
        <v>1</v>
      </c>
      <c r="F651" s="259" t="s">
        <v>1878</v>
      </c>
      <c r="G651" s="256"/>
      <c r="H651" s="258" t="s">
        <v>1</v>
      </c>
      <c r="I651" s="260"/>
      <c r="J651" s="256"/>
      <c r="K651" s="256"/>
      <c r="L651" s="261"/>
      <c r="M651" s="262"/>
      <c r="N651" s="263"/>
      <c r="O651" s="263"/>
      <c r="P651" s="263"/>
      <c r="Q651" s="263"/>
      <c r="R651" s="263"/>
      <c r="S651" s="263"/>
      <c r="T651" s="264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T651" s="265" t="s">
        <v>225</v>
      </c>
      <c r="AU651" s="265" t="s">
        <v>85</v>
      </c>
      <c r="AV651" s="13" t="s">
        <v>83</v>
      </c>
      <c r="AW651" s="13" t="s">
        <v>32</v>
      </c>
      <c r="AX651" s="13" t="s">
        <v>76</v>
      </c>
      <c r="AY651" s="265" t="s">
        <v>156</v>
      </c>
    </row>
    <row r="652" spans="1:51" s="14" customFormat="1" ht="12">
      <c r="A652" s="14"/>
      <c r="B652" s="266"/>
      <c r="C652" s="267"/>
      <c r="D652" s="257" t="s">
        <v>225</v>
      </c>
      <c r="E652" s="268" t="s">
        <v>1</v>
      </c>
      <c r="F652" s="269" t="s">
        <v>1879</v>
      </c>
      <c r="G652" s="267"/>
      <c r="H652" s="270">
        <v>108.71</v>
      </c>
      <c r="I652" s="271"/>
      <c r="J652" s="267"/>
      <c r="K652" s="267"/>
      <c r="L652" s="272"/>
      <c r="M652" s="273"/>
      <c r="N652" s="274"/>
      <c r="O652" s="274"/>
      <c r="P652" s="274"/>
      <c r="Q652" s="274"/>
      <c r="R652" s="274"/>
      <c r="S652" s="274"/>
      <c r="T652" s="275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T652" s="276" t="s">
        <v>225</v>
      </c>
      <c r="AU652" s="276" t="s">
        <v>85</v>
      </c>
      <c r="AV652" s="14" t="s">
        <v>85</v>
      </c>
      <c r="AW652" s="14" t="s">
        <v>32</v>
      </c>
      <c r="AX652" s="14" t="s">
        <v>76</v>
      </c>
      <c r="AY652" s="276" t="s">
        <v>156</v>
      </c>
    </row>
    <row r="653" spans="1:51" s="13" customFormat="1" ht="12">
      <c r="A653" s="13"/>
      <c r="B653" s="255"/>
      <c r="C653" s="256"/>
      <c r="D653" s="257" t="s">
        <v>225</v>
      </c>
      <c r="E653" s="258" t="s">
        <v>1</v>
      </c>
      <c r="F653" s="259" t="s">
        <v>1880</v>
      </c>
      <c r="G653" s="256"/>
      <c r="H653" s="258" t="s">
        <v>1</v>
      </c>
      <c r="I653" s="260"/>
      <c r="J653" s="256"/>
      <c r="K653" s="256"/>
      <c r="L653" s="261"/>
      <c r="M653" s="262"/>
      <c r="N653" s="263"/>
      <c r="O653" s="263"/>
      <c r="P653" s="263"/>
      <c r="Q653" s="263"/>
      <c r="R653" s="263"/>
      <c r="S653" s="263"/>
      <c r="T653" s="264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T653" s="265" t="s">
        <v>225</v>
      </c>
      <c r="AU653" s="265" t="s">
        <v>85</v>
      </c>
      <c r="AV653" s="13" t="s">
        <v>83</v>
      </c>
      <c r="AW653" s="13" t="s">
        <v>32</v>
      </c>
      <c r="AX653" s="13" t="s">
        <v>76</v>
      </c>
      <c r="AY653" s="265" t="s">
        <v>156</v>
      </c>
    </row>
    <row r="654" spans="1:51" s="14" customFormat="1" ht="12">
      <c r="A654" s="14"/>
      <c r="B654" s="266"/>
      <c r="C654" s="267"/>
      <c r="D654" s="257" t="s">
        <v>225</v>
      </c>
      <c r="E654" s="268" t="s">
        <v>1</v>
      </c>
      <c r="F654" s="269" t="s">
        <v>1881</v>
      </c>
      <c r="G654" s="267"/>
      <c r="H654" s="270">
        <v>32</v>
      </c>
      <c r="I654" s="271"/>
      <c r="J654" s="267"/>
      <c r="K654" s="267"/>
      <c r="L654" s="272"/>
      <c r="M654" s="273"/>
      <c r="N654" s="274"/>
      <c r="O654" s="274"/>
      <c r="P654" s="274"/>
      <c r="Q654" s="274"/>
      <c r="R654" s="274"/>
      <c r="S654" s="274"/>
      <c r="T654" s="275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T654" s="276" t="s">
        <v>225</v>
      </c>
      <c r="AU654" s="276" t="s">
        <v>85</v>
      </c>
      <c r="AV654" s="14" t="s">
        <v>85</v>
      </c>
      <c r="AW654" s="14" t="s">
        <v>32</v>
      </c>
      <c r="AX654" s="14" t="s">
        <v>76</v>
      </c>
      <c r="AY654" s="276" t="s">
        <v>156</v>
      </c>
    </row>
    <row r="655" spans="1:51" s="14" customFormat="1" ht="12">
      <c r="A655" s="14"/>
      <c r="B655" s="266"/>
      <c r="C655" s="267"/>
      <c r="D655" s="257" t="s">
        <v>225</v>
      </c>
      <c r="E655" s="268" t="s">
        <v>1</v>
      </c>
      <c r="F655" s="269" t="s">
        <v>1882</v>
      </c>
      <c r="G655" s="267"/>
      <c r="H655" s="270">
        <v>18</v>
      </c>
      <c r="I655" s="271"/>
      <c r="J655" s="267"/>
      <c r="K655" s="267"/>
      <c r="L655" s="272"/>
      <c r="M655" s="273"/>
      <c r="N655" s="274"/>
      <c r="O655" s="274"/>
      <c r="P655" s="274"/>
      <c r="Q655" s="274"/>
      <c r="R655" s="274"/>
      <c r="S655" s="274"/>
      <c r="T655" s="275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T655" s="276" t="s">
        <v>225</v>
      </c>
      <c r="AU655" s="276" t="s">
        <v>85</v>
      </c>
      <c r="AV655" s="14" t="s">
        <v>85</v>
      </c>
      <c r="AW655" s="14" t="s">
        <v>32</v>
      </c>
      <c r="AX655" s="14" t="s">
        <v>76</v>
      </c>
      <c r="AY655" s="276" t="s">
        <v>156</v>
      </c>
    </row>
    <row r="656" spans="1:51" s="14" customFormat="1" ht="12">
      <c r="A656" s="14"/>
      <c r="B656" s="266"/>
      <c r="C656" s="267"/>
      <c r="D656" s="257" t="s">
        <v>225</v>
      </c>
      <c r="E656" s="268" t="s">
        <v>1</v>
      </c>
      <c r="F656" s="269" t="s">
        <v>1883</v>
      </c>
      <c r="G656" s="267"/>
      <c r="H656" s="270">
        <v>26</v>
      </c>
      <c r="I656" s="271"/>
      <c r="J656" s="267"/>
      <c r="K656" s="267"/>
      <c r="L656" s="272"/>
      <c r="M656" s="273"/>
      <c r="N656" s="274"/>
      <c r="O656" s="274"/>
      <c r="P656" s="274"/>
      <c r="Q656" s="274"/>
      <c r="R656" s="274"/>
      <c r="S656" s="274"/>
      <c r="T656" s="275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76" t="s">
        <v>225</v>
      </c>
      <c r="AU656" s="276" t="s">
        <v>85</v>
      </c>
      <c r="AV656" s="14" t="s">
        <v>85</v>
      </c>
      <c r="AW656" s="14" t="s">
        <v>32</v>
      </c>
      <c r="AX656" s="14" t="s">
        <v>76</v>
      </c>
      <c r="AY656" s="276" t="s">
        <v>156</v>
      </c>
    </row>
    <row r="657" spans="1:51" s="14" customFormat="1" ht="12">
      <c r="A657" s="14"/>
      <c r="B657" s="266"/>
      <c r="C657" s="267"/>
      <c r="D657" s="257" t="s">
        <v>225</v>
      </c>
      <c r="E657" s="268" t="s">
        <v>1</v>
      </c>
      <c r="F657" s="269" t="s">
        <v>1884</v>
      </c>
      <c r="G657" s="267"/>
      <c r="H657" s="270">
        <v>26.4</v>
      </c>
      <c r="I657" s="271"/>
      <c r="J657" s="267"/>
      <c r="K657" s="267"/>
      <c r="L657" s="272"/>
      <c r="M657" s="273"/>
      <c r="N657" s="274"/>
      <c r="O657" s="274"/>
      <c r="P657" s="274"/>
      <c r="Q657" s="274"/>
      <c r="R657" s="274"/>
      <c r="S657" s="274"/>
      <c r="T657" s="275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76" t="s">
        <v>225</v>
      </c>
      <c r="AU657" s="276" t="s">
        <v>85</v>
      </c>
      <c r="AV657" s="14" t="s">
        <v>85</v>
      </c>
      <c r="AW657" s="14" t="s">
        <v>32</v>
      </c>
      <c r="AX657" s="14" t="s">
        <v>76</v>
      </c>
      <c r="AY657" s="276" t="s">
        <v>156</v>
      </c>
    </row>
    <row r="658" spans="1:51" s="14" customFormat="1" ht="12">
      <c r="A658" s="14"/>
      <c r="B658" s="266"/>
      <c r="C658" s="267"/>
      <c r="D658" s="257" t="s">
        <v>225</v>
      </c>
      <c r="E658" s="268" t="s">
        <v>1</v>
      </c>
      <c r="F658" s="269" t="s">
        <v>1885</v>
      </c>
      <c r="G658" s="267"/>
      <c r="H658" s="270">
        <v>12</v>
      </c>
      <c r="I658" s="271"/>
      <c r="J658" s="267"/>
      <c r="K658" s="267"/>
      <c r="L658" s="272"/>
      <c r="M658" s="273"/>
      <c r="N658" s="274"/>
      <c r="O658" s="274"/>
      <c r="P658" s="274"/>
      <c r="Q658" s="274"/>
      <c r="R658" s="274"/>
      <c r="S658" s="274"/>
      <c r="T658" s="275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T658" s="276" t="s">
        <v>225</v>
      </c>
      <c r="AU658" s="276" t="s">
        <v>85</v>
      </c>
      <c r="AV658" s="14" t="s">
        <v>85</v>
      </c>
      <c r="AW658" s="14" t="s">
        <v>32</v>
      </c>
      <c r="AX658" s="14" t="s">
        <v>76</v>
      </c>
      <c r="AY658" s="276" t="s">
        <v>156</v>
      </c>
    </row>
    <row r="659" spans="1:51" s="14" customFormat="1" ht="12">
      <c r="A659" s="14"/>
      <c r="B659" s="266"/>
      <c r="C659" s="267"/>
      <c r="D659" s="257" t="s">
        <v>225</v>
      </c>
      <c r="E659" s="268" t="s">
        <v>1</v>
      </c>
      <c r="F659" s="269" t="s">
        <v>1886</v>
      </c>
      <c r="G659" s="267"/>
      <c r="H659" s="270">
        <v>14</v>
      </c>
      <c r="I659" s="271"/>
      <c r="J659" s="267"/>
      <c r="K659" s="267"/>
      <c r="L659" s="272"/>
      <c r="M659" s="273"/>
      <c r="N659" s="274"/>
      <c r="O659" s="274"/>
      <c r="P659" s="274"/>
      <c r="Q659" s="274"/>
      <c r="R659" s="274"/>
      <c r="S659" s="274"/>
      <c r="T659" s="275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T659" s="276" t="s">
        <v>225</v>
      </c>
      <c r="AU659" s="276" t="s">
        <v>85</v>
      </c>
      <c r="AV659" s="14" t="s">
        <v>85</v>
      </c>
      <c r="AW659" s="14" t="s">
        <v>32</v>
      </c>
      <c r="AX659" s="14" t="s">
        <v>76</v>
      </c>
      <c r="AY659" s="276" t="s">
        <v>156</v>
      </c>
    </row>
    <row r="660" spans="1:51" s="14" customFormat="1" ht="12">
      <c r="A660" s="14"/>
      <c r="B660" s="266"/>
      <c r="C660" s="267"/>
      <c r="D660" s="257" t="s">
        <v>225</v>
      </c>
      <c r="E660" s="268" t="s">
        <v>1</v>
      </c>
      <c r="F660" s="269" t="s">
        <v>1887</v>
      </c>
      <c r="G660" s="267"/>
      <c r="H660" s="270">
        <v>22</v>
      </c>
      <c r="I660" s="271"/>
      <c r="J660" s="267"/>
      <c r="K660" s="267"/>
      <c r="L660" s="272"/>
      <c r="M660" s="273"/>
      <c r="N660" s="274"/>
      <c r="O660" s="274"/>
      <c r="P660" s="274"/>
      <c r="Q660" s="274"/>
      <c r="R660" s="274"/>
      <c r="S660" s="274"/>
      <c r="T660" s="275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T660" s="276" t="s">
        <v>225</v>
      </c>
      <c r="AU660" s="276" t="s">
        <v>85</v>
      </c>
      <c r="AV660" s="14" t="s">
        <v>85</v>
      </c>
      <c r="AW660" s="14" t="s">
        <v>32</v>
      </c>
      <c r="AX660" s="14" t="s">
        <v>76</v>
      </c>
      <c r="AY660" s="276" t="s">
        <v>156</v>
      </c>
    </row>
    <row r="661" spans="1:51" s="15" customFormat="1" ht="12">
      <c r="A661" s="15"/>
      <c r="B661" s="277"/>
      <c r="C661" s="278"/>
      <c r="D661" s="257" t="s">
        <v>225</v>
      </c>
      <c r="E661" s="279" t="s">
        <v>1</v>
      </c>
      <c r="F661" s="280" t="s">
        <v>228</v>
      </c>
      <c r="G661" s="278"/>
      <c r="H661" s="281">
        <v>259.11</v>
      </c>
      <c r="I661" s="282"/>
      <c r="J661" s="278"/>
      <c r="K661" s="278"/>
      <c r="L661" s="283"/>
      <c r="M661" s="284"/>
      <c r="N661" s="285"/>
      <c r="O661" s="285"/>
      <c r="P661" s="285"/>
      <c r="Q661" s="285"/>
      <c r="R661" s="285"/>
      <c r="S661" s="285"/>
      <c r="T661" s="286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T661" s="287" t="s">
        <v>225</v>
      </c>
      <c r="AU661" s="287" t="s">
        <v>85</v>
      </c>
      <c r="AV661" s="15" t="s">
        <v>173</v>
      </c>
      <c r="AW661" s="15" t="s">
        <v>32</v>
      </c>
      <c r="AX661" s="15" t="s">
        <v>83</v>
      </c>
      <c r="AY661" s="287" t="s">
        <v>156</v>
      </c>
    </row>
    <row r="662" spans="1:65" s="2" customFormat="1" ht="16.5" customHeight="1">
      <c r="A662" s="39"/>
      <c r="B662" s="40"/>
      <c r="C662" s="245" t="s">
        <v>1294</v>
      </c>
      <c r="D662" s="245" t="s">
        <v>220</v>
      </c>
      <c r="E662" s="246" t="s">
        <v>1888</v>
      </c>
      <c r="F662" s="247" t="s">
        <v>1889</v>
      </c>
      <c r="G662" s="248" t="s">
        <v>729</v>
      </c>
      <c r="H662" s="249">
        <v>0.684</v>
      </c>
      <c r="I662" s="250"/>
      <c r="J662" s="251">
        <f>ROUND(I662*H662,2)</f>
        <v>0</v>
      </c>
      <c r="K662" s="247" t="s">
        <v>218</v>
      </c>
      <c r="L662" s="252"/>
      <c r="M662" s="253" t="s">
        <v>1</v>
      </c>
      <c r="N662" s="254" t="s">
        <v>41</v>
      </c>
      <c r="O662" s="92"/>
      <c r="P662" s="236">
        <f>O662*H662</f>
        <v>0</v>
      </c>
      <c r="Q662" s="236">
        <v>0.55</v>
      </c>
      <c r="R662" s="236">
        <f>Q662*H662</f>
        <v>0.37620000000000003</v>
      </c>
      <c r="S662" s="236">
        <v>0</v>
      </c>
      <c r="T662" s="237">
        <f>S662*H662</f>
        <v>0</v>
      </c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R662" s="238" t="s">
        <v>477</v>
      </c>
      <c r="AT662" s="238" t="s">
        <v>220</v>
      </c>
      <c r="AU662" s="238" t="s">
        <v>85</v>
      </c>
      <c r="AY662" s="18" t="s">
        <v>156</v>
      </c>
      <c r="BE662" s="239">
        <f>IF(N662="základní",J662,0)</f>
        <v>0</v>
      </c>
      <c r="BF662" s="239">
        <f>IF(N662="snížená",J662,0)</f>
        <v>0</v>
      </c>
      <c r="BG662" s="239">
        <f>IF(N662="zákl. přenesená",J662,0)</f>
        <v>0</v>
      </c>
      <c r="BH662" s="239">
        <f>IF(N662="sníž. přenesená",J662,0)</f>
        <v>0</v>
      </c>
      <c r="BI662" s="239">
        <f>IF(N662="nulová",J662,0)</f>
        <v>0</v>
      </c>
      <c r="BJ662" s="18" t="s">
        <v>83</v>
      </c>
      <c r="BK662" s="239">
        <f>ROUND(I662*H662,2)</f>
        <v>0</v>
      </c>
      <c r="BL662" s="18" t="s">
        <v>335</v>
      </c>
      <c r="BM662" s="238" t="s">
        <v>1890</v>
      </c>
    </row>
    <row r="663" spans="1:51" s="14" customFormat="1" ht="12">
      <c r="A663" s="14"/>
      <c r="B663" s="266"/>
      <c r="C663" s="267"/>
      <c r="D663" s="257" t="s">
        <v>225</v>
      </c>
      <c r="E663" s="268" t="s">
        <v>1</v>
      </c>
      <c r="F663" s="269" t="s">
        <v>1891</v>
      </c>
      <c r="G663" s="267"/>
      <c r="H663" s="270">
        <v>0.622</v>
      </c>
      <c r="I663" s="271"/>
      <c r="J663" s="267"/>
      <c r="K663" s="267"/>
      <c r="L663" s="272"/>
      <c r="M663" s="273"/>
      <c r="N663" s="274"/>
      <c r="O663" s="274"/>
      <c r="P663" s="274"/>
      <c r="Q663" s="274"/>
      <c r="R663" s="274"/>
      <c r="S663" s="274"/>
      <c r="T663" s="275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T663" s="276" t="s">
        <v>225</v>
      </c>
      <c r="AU663" s="276" t="s">
        <v>85</v>
      </c>
      <c r="AV663" s="14" t="s">
        <v>85</v>
      </c>
      <c r="AW663" s="14" t="s">
        <v>32</v>
      </c>
      <c r="AX663" s="14" t="s">
        <v>76</v>
      </c>
      <c r="AY663" s="276" t="s">
        <v>156</v>
      </c>
    </row>
    <row r="664" spans="1:51" s="14" customFormat="1" ht="12">
      <c r="A664" s="14"/>
      <c r="B664" s="266"/>
      <c r="C664" s="267"/>
      <c r="D664" s="257" t="s">
        <v>225</v>
      </c>
      <c r="E664" s="268" t="s">
        <v>1</v>
      </c>
      <c r="F664" s="269" t="s">
        <v>1892</v>
      </c>
      <c r="G664" s="267"/>
      <c r="H664" s="270">
        <v>0.062</v>
      </c>
      <c r="I664" s="271"/>
      <c r="J664" s="267"/>
      <c r="K664" s="267"/>
      <c r="L664" s="272"/>
      <c r="M664" s="273"/>
      <c r="N664" s="274"/>
      <c r="O664" s="274"/>
      <c r="P664" s="274"/>
      <c r="Q664" s="274"/>
      <c r="R664" s="274"/>
      <c r="S664" s="274"/>
      <c r="T664" s="275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T664" s="276" t="s">
        <v>225</v>
      </c>
      <c r="AU664" s="276" t="s">
        <v>85</v>
      </c>
      <c r="AV664" s="14" t="s">
        <v>85</v>
      </c>
      <c r="AW664" s="14" t="s">
        <v>32</v>
      </c>
      <c r="AX664" s="14" t="s">
        <v>76</v>
      </c>
      <c r="AY664" s="276" t="s">
        <v>156</v>
      </c>
    </row>
    <row r="665" spans="1:51" s="15" customFormat="1" ht="12">
      <c r="A665" s="15"/>
      <c r="B665" s="277"/>
      <c r="C665" s="278"/>
      <c r="D665" s="257" t="s">
        <v>225</v>
      </c>
      <c r="E665" s="279" t="s">
        <v>1</v>
      </c>
      <c r="F665" s="280" t="s">
        <v>228</v>
      </c>
      <c r="G665" s="278"/>
      <c r="H665" s="281">
        <v>0.6839999999999999</v>
      </c>
      <c r="I665" s="282"/>
      <c r="J665" s="278"/>
      <c r="K665" s="278"/>
      <c r="L665" s="283"/>
      <c r="M665" s="284"/>
      <c r="N665" s="285"/>
      <c r="O665" s="285"/>
      <c r="P665" s="285"/>
      <c r="Q665" s="285"/>
      <c r="R665" s="285"/>
      <c r="S665" s="285"/>
      <c r="T665" s="286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T665" s="287" t="s">
        <v>225</v>
      </c>
      <c r="AU665" s="287" t="s">
        <v>85</v>
      </c>
      <c r="AV665" s="15" t="s">
        <v>173</v>
      </c>
      <c r="AW665" s="15" t="s">
        <v>32</v>
      </c>
      <c r="AX665" s="15" t="s">
        <v>83</v>
      </c>
      <c r="AY665" s="287" t="s">
        <v>156</v>
      </c>
    </row>
    <row r="666" spans="1:65" s="2" customFormat="1" ht="24.15" customHeight="1">
      <c r="A666" s="39"/>
      <c r="B666" s="40"/>
      <c r="C666" s="227" t="s">
        <v>1299</v>
      </c>
      <c r="D666" s="227" t="s">
        <v>159</v>
      </c>
      <c r="E666" s="228" t="s">
        <v>1125</v>
      </c>
      <c r="F666" s="229" t="s">
        <v>1126</v>
      </c>
      <c r="G666" s="230" t="s">
        <v>237</v>
      </c>
      <c r="H666" s="231">
        <v>66</v>
      </c>
      <c r="I666" s="232"/>
      <c r="J666" s="233">
        <f>ROUND(I666*H666,2)</f>
        <v>0</v>
      </c>
      <c r="K666" s="229" t="s">
        <v>218</v>
      </c>
      <c r="L666" s="45"/>
      <c r="M666" s="234" t="s">
        <v>1</v>
      </c>
      <c r="N666" s="235" t="s">
        <v>41</v>
      </c>
      <c r="O666" s="92"/>
      <c r="P666" s="236">
        <f>O666*H666</f>
        <v>0</v>
      </c>
      <c r="Q666" s="236">
        <v>0.0002</v>
      </c>
      <c r="R666" s="236">
        <f>Q666*H666</f>
        <v>0.0132</v>
      </c>
      <c r="S666" s="236">
        <v>0</v>
      </c>
      <c r="T666" s="237">
        <f>S666*H666</f>
        <v>0</v>
      </c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R666" s="238" t="s">
        <v>335</v>
      </c>
      <c r="AT666" s="238" t="s">
        <v>159</v>
      </c>
      <c r="AU666" s="238" t="s">
        <v>85</v>
      </c>
      <c r="AY666" s="18" t="s">
        <v>156</v>
      </c>
      <c r="BE666" s="239">
        <f>IF(N666="základní",J666,0)</f>
        <v>0</v>
      </c>
      <c r="BF666" s="239">
        <f>IF(N666="snížená",J666,0)</f>
        <v>0</v>
      </c>
      <c r="BG666" s="239">
        <f>IF(N666="zákl. přenesená",J666,0)</f>
        <v>0</v>
      </c>
      <c r="BH666" s="239">
        <f>IF(N666="sníž. přenesená",J666,0)</f>
        <v>0</v>
      </c>
      <c r="BI666" s="239">
        <f>IF(N666="nulová",J666,0)</f>
        <v>0</v>
      </c>
      <c r="BJ666" s="18" t="s">
        <v>83</v>
      </c>
      <c r="BK666" s="239">
        <f>ROUND(I666*H666,2)</f>
        <v>0</v>
      </c>
      <c r="BL666" s="18" t="s">
        <v>335</v>
      </c>
      <c r="BM666" s="238" t="s">
        <v>1893</v>
      </c>
    </row>
    <row r="667" spans="1:51" s="14" customFormat="1" ht="12">
      <c r="A667" s="14"/>
      <c r="B667" s="266"/>
      <c r="C667" s="267"/>
      <c r="D667" s="257" t="s">
        <v>225</v>
      </c>
      <c r="E667" s="268" t="s">
        <v>1</v>
      </c>
      <c r="F667" s="269" t="s">
        <v>1149</v>
      </c>
      <c r="G667" s="267"/>
      <c r="H667" s="270">
        <v>66</v>
      </c>
      <c r="I667" s="271"/>
      <c r="J667" s="267"/>
      <c r="K667" s="267"/>
      <c r="L667" s="272"/>
      <c r="M667" s="273"/>
      <c r="N667" s="274"/>
      <c r="O667" s="274"/>
      <c r="P667" s="274"/>
      <c r="Q667" s="274"/>
      <c r="R667" s="274"/>
      <c r="S667" s="274"/>
      <c r="T667" s="275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T667" s="276" t="s">
        <v>225</v>
      </c>
      <c r="AU667" s="276" t="s">
        <v>85</v>
      </c>
      <c r="AV667" s="14" t="s">
        <v>85</v>
      </c>
      <c r="AW667" s="14" t="s">
        <v>32</v>
      </c>
      <c r="AX667" s="14" t="s">
        <v>76</v>
      </c>
      <c r="AY667" s="276" t="s">
        <v>156</v>
      </c>
    </row>
    <row r="668" spans="1:51" s="15" customFormat="1" ht="12">
      <c r="A668" s="15"/>
      <c r="B668" s="277"/>
      <c r="C668" s="278"/>
      <c r="D668" s="257" t="s">
        <v>225</v>
      </c>
      <c r="E668" s="279" t="s">
        <v>1</v>
      </c>
      <c r="F668" s="280" t="s">
        <v>228</v>
      </c>
      <c r="G668" s="278"/>
      <c r="H668" s="281">
        <v>66</v>
      </c>
      <c r="I668" s="282"/>
      <c r="J668" s="278"/>
      <c r="K668" s="278"/>
      <c r="L668" s="283"/>
      <c r="M668" s="284"/>
      <c r="N668" s="285"/>
      <c r="O668" s="285"/>
      <c r="P668" s="285"/>
      <c r="Q668" s="285"/>
      <c r="R668" s="285"/>
      <c r="S668" s="285"/>
      <c r="T668" s="286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T668" s="287" t="s">
        <v>225</v>
      </c>
      <c r="AU668" s="287" t="s">
        <v>85</v>
      </c>
      <c r="AV668" s="15" t="s">
        <v>173</v>
      </c>
      <c r="AW668" s="15" t="s">
        <v>32</v>
      </c>
      <c r="AX668" s="15" t="s">
        <v>83</v>
      </c>
      <c r="AY668" s="287" t="s">
        <v>156</v>
      </c>
    </row>
    <row r="669" spans="1:65" s="2" customFormat="1" ht="24.15" customHeight="1">
      <c r="A669" s="39"/>
      <c r="B669" s="40"/>
      <c r="C669" s="227" t="s">
        <v>1304</v>
      </c>
      <c r="D669" s="227" t="s">
        <v>159</v>
      </c>
      <c r="E669" s="228" t="s">
        <v>1129</v>
      </c>
      <c r="F669" s="229" t="s">
        <v>1130</v>
      </c>
      <c r="G669" s="230" t="s">
        <v>414</v>
      </c>
      <c r="H669" s="231">
        <v>2.981</v>
      </c>
      <c r="I669" s="232"/>
      <c r="J669" s="233">
        <f>ROUND(I669*H669,2)</f>
        <v>0</v>
      </c>
      <c r="K669" s="229" t="s">
        <v>218</v>
      </c>
      <c r="L669" s="45"/>
      <c r="M669" s="234" t="s">
        <v>1</v>
      </c>
      <c r="N669" s="235" t="s">
        <v>41</v>
      </c>
      <c r="O669" s="92"/>
      <c r="P669" s="236">
        <f>O669*H669</f>
        <v>0</v>
      </c>
      <c r="Q669" s="236">
        <v>0</v>
      </c>
      <c r="R669" s="236">
        <f>Q669*H669</f>
        <v>0</v>
      </c>
      <c r="S669" s="236">
        <v>0</v>
      </c>
      <c r="T669" s="237">
        <f>S669*H669</f>
        <v>0</v>
      </c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R669" s="238" t="s">
        <v>335</v>
      </c>
      <c r="AT669" s="238" t="s">
        <v>159</v>
      </c>
      <c r="AU669" s="238" t="s">
        <v>85</v>
      </c>
      <c r="AY669" s="18" t="s">
        <v>156</v>
      </c>
      <c r="BE669" s="239">
        <f>IF(N669="základní",J669,0)</f>
        <v>0</v>
      </c>
      <c r="BF669" s="239">
        <f>IF(N669="snížená",J669,0)</f>
        <v>0</v>
      </c>
      <c r="BG669" s="239">
        <f>IF(N669="zákl. přenesená",J669,0)</f>
        <v>0</v>
      </c>
      <c r="BH669" s="239">
        <f>IF(N669="sníž. přenesená",J669,0)</f>
        <v>0</v>
      </c>
      <c r="BI669" s="239">
        <f>IF(N669="nulová",J669,0)</f>
        <v>0</v>
      </c>
      <c r="BJ669" s="18" t="s">
        <v>83</v>
      </c>
      <c r="BK669" s="239">
        <f>ROUND(I669*H669,2)</f>
        <v>0</v>
      </c>
      <c r="BL669" s="18" t="s">
        <v>335</v>
      </c>
      <c r="BM669" s="238" t="s">
        <v>1894</v>
      </c>
    </row>
    <row r="670" spans="1:63" s="12" customFormat="1" ht="22.8" customHeight="1">
      <c r="A670" s="12"/>
      <c r="B670" s="211"/>
      <c r="C670" s="212"/>
      <c r="D670" s="213" t="s">
        <v>75</v>
      </c>
      <c r="E670" s="225" t="s">
        <v>831</v>
      </c>
      <c r="F670" s="225" t="s">
        <v>832</v>
      </c>
      <c r="G670" s="212"/>
      <c r="H670" s="212"/>
      <c r="I670" s="215"/>
      <c r="J670" s="226">
        <f>BK670</f>
        <v>0</v>
      </c>
      <c r="K670" s="212"/>
      <c r="L670" s="217"/>
      <c r="M670" s="218"/>
      <c r="N670" s="219"/>
      <c r="O670" s="219"/>
      <c r="P670" s="220">
        <f>SUM(P671:P673)</f>
        <v>0</v>
      </c>
      <c r="Q670" s="219"/>
      <c r="R670" s="220">
        <f>SUM(R671:R673)</f>
        <v>0.06509999999999999</v>
      </c>
      <c r="S670" s="219"/>
      <c r="T670" s="221">
        <f>SUM(T671:T673)</f>
        <v>0</v>
      </c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R670" s="222" t="s">
        <v>85</v>
      </c>
      <c r="AT670" s="223" t="s">
        <v>75</v>
      </c>
      <c r="AU670" s="223" t="s">
        <v>83</v>
      </c>
      <c r="AY670" s="222" t="s">
        <v>156</v>
      </c>
      <c r="BK670" s="224">
        <f>SUM(BK671:BK673)</f>
        <v>0</v>
      </c>
    </row>
    <row r="671" spans="1:65" s="2" customFormat="1" ht="24.15" customHeight="1">
      <c r="A671" s="39"/>
      <c r="B671" s="40"/>
      <c r="C671" s="227" t="s">
        <v>1308</v>
      </c>
      <c r="D671" s="227" t="s">
        <v>159</v>
      </c>
      <c r="E671" s="228" t="s">
        <v>1895</v>
      </c>
      <c r="F671" s="229" t="s">
        <v>1896</v>
      </c>
      <c r="G671" s="230" t="s">
        <v>342</v>
      </c>
      <c r="H671" s="231">
        <v>108.71</v>
      </c>
      <c r="I671" s="232"/>
      <c r="J671" s="233">
        <f>ROUND(I671*H671,2)</f>
        <v>0</v>
      </c>
      <c r="K671" s="229" t="s">
        <v>1</v>
      </c>
      <c r="L671" s="45"/>
      <c r="M671" s="234" t="s">
        <v>1</v>
      </c>
      <c r="N671" s="235" t="s">
        <v>41</v>
      </c>
      <c r="O671" s="92"/>
      <c r="P671" s="236">
        <f>O671*H671</f>
        <v>0</v>
      </c>
      <c r="Q671" s="236">
        <v>0</v>
      </c>
      <c r="R671" s="236">
        <f>Q671*H671</f>
        <v>0</v>
      </c>
      <c r="S671" s="236">
        <v>0</v>
      </c>
      <c r="T671" s="237">
        <f>S671*H671</f>
        <v>0</v>
      </c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R671" s="238" t="s">
        <v>335</v>
      </c>
      <c r="AT671" s="238" t="s">
        <v>159</v>
      </c>
      <c r="AU671" s="238" t="s">
        <v>85</v>
      </c>
      <c r="AY671" s="18" t="s">
        <v>156</v>
      </c>
      <c r="BE671" s="239">
        <f>IF(N671="základní",J671,0)</f>
        <v>0</v>
      </c>
      <c r="BF671" s="239">
        <f>IF(N671="snížená",J671,0)</f>
        <v>0</v>
      </c>
      <c r="BG671" s="239">
        <f>IF(N671="zákl. přenesená",J671,0)</f>
        <v>0</v>
      </c>
      <c r="BH671" s="239">
        <f>IF(N671="sníž. přenesená",J671,0)</f>
        <v>0</v>
      </c>
      <c r="BI671" s="239">
        <f>IF(N671="nulová",J671,0)</f>
        <v>0</v>
      </c>
      <c r="BJ671" s="18" t="s">
        <v>83</v>
      </c>
      <c r="BK671" s="239">
        <f>ROUND(I671*H671,2)</f>
        <v>0</v>
      </c>
      <c r="BL671" s="18" t="s">
        <v>335</v>
      </c>
      <c r="BM671" s="238" t="s">
        <v>1897</v>
      </c>
    </row>
    <row r="672" spans="1:65" s="2" customFormat="1" ht="24.15" customHeight="1">
      <c r="A672" s="39"/>
      <c r="B672" s="40"/>
      <c r="C672" s="227" t="s">
        <v>1312</v>
      </c>
      <c r="D672" s="227" t="s">
        <v>159</v>
      </c>
      <c r="E672" s="228" t="s">
        <v>1898</v>
      </c>
      <c r="F672" s="229" t="s">
        <v>1899</v>
      </c>
      <c r="G672" s="230" t="s">
        <v>342</v>
      </c>
      <c r="H672" s="231">
        <v>31</v>
      </c>
      <c r="I672" s="232"/>
      <c r="J672" s="233">
        <f>ROUND(I672*H672,2)</f>
        <v>0</v>
      </c>
      <c r="K672" s="229" t="s">
        <v>218</v>
      </c>
      <c r="L672" s="45"/>
      <c r="M672" s="234" t="s">
        <v>1</v>
      </c>
      <c r="N672" s="235" t="s">
        <v>41</v>
      </c>
      <c r="O672" s="92"/>
      <c r="P672" s="236">
        <f>O672*H672</f>
        <v>0</v>
      </c>
      <c r="Q672" s="236">
        <v>0.0021</v>
      </c>
      <c r="R672" s="236">
        <f>Q672*H672</f>
        <v>0.06509999999999999</v>
      </c>
      <c r="S672" s="236">
        <v>0</v>
      </c>
      <c r="T672" s="237">
        <f>S672*H672</f>
        <v>0</v>
      </c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R672" s="238" t="s">
        <v>335</v>
      </c>
      <c r="AT672" s="238" t="s">
        <v>159</v>
      </c>
      <c r="AU672" s="238" t="s">
        <v>85</v>
      </c>
      <c r="AY672" s="18" t="s">
        <v>156</v>
      </c>
      <c r="BE672" s="239">
        <f>IF(N672="základní",J672,0)</f>
        <v>0</v>
      </c>
      <c r="BF672" s="239">
        <f>IF(N672="snížená",J672,0)</f>
        <v>0</v>
      </c>
      <c r="BG672" s="239">
        <f>IF(N672="zákl. přenesená",J672,0)</f>
        <v>0</v>
      </c>
      <c r="BH672" s="239">
        <f>IF(N672="sníž. přenesená",J672,0)</f>
        <v>0</v>
      </c>
      <c r="BI672" s="239">
        <f>IF(N672="nulová",J672,0)</f>
        <v>0</v>
      </c>
      <c r="BJ672" s="18" t="s">
        <v>83</v>
      </c>
      <c r="BK672" s="239">
        <f>ROUND(I672*H672,2)</f>
        <v>0</v>
      </c>
      <c r="BL672" s="18" t="s">
        <v>335</v>
      </c>
      <c r="BM672" s="238" t="s">
        <v>1900</v>
      </c>
    </row>
    <row r="673" spans="1:65" s="2" customFormat="1" ht="24.15" customHeight="1">
      <c r="A673" s="39"/>
      <c r="B673" s="40"/>
      <c r="C673" s="227" t="s">
        <v>1316</v>
      </c>
      <c r="D673" s="227" t="s">
        <v>159</v>
      </c>
      <c r="E673" s="228" t="s">
        <v>1901</v>
      </c>
      <c r="F673" s="229" t="s">
        <v>1902</v>
      </c>
      <c r="G673" s="230" t="s">
        <v>414</v>
      </c>
      <c r="H673" s="231">
        <v>0.065</v>
      </c>
      <c r="I673" s="232"/>
      <c r="J673" s="233">
        <f>ROUND(I673*H673,2)</f>
        <v>0</v>
      </c>
      <c r="K673" s="229" t="s">
        <v>218</v>
      </c>
      <c r="L673" s="45"/>
      <c r="M673" s="234" t="s">
        <v>1</v>
      </c>
      <c r="N673" s="235" t="s">
        <v>41</v>
      </c>
      <c r="O673" s="92"/>
      <c r="P673" s="236">
        <f>O673*H673</f>
        <v>0</v>
      </c>
      <c r="Q673" s="236">
        <v>0</v>
      </c>
      <c r="R673" s="236">
        <f>Q673*H673</f>
        <v>0</v>
      </c>
      <c r="S673" s="236">
        <v>0</v>
      </c>
      <c r="T673" s="237">
        <f>S673*H673</f>
        <v>0</v>
      </c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R673" s="238" t="s">
        <v>335</v>
      </c>
      <c r="AT673" s="238" t="s">
        <v>159</v>
      </c>
      <c r="AU673" s="238" t="s">
        <v>85</v>
      </c>
      <c r="AY673" s="18" t="s">
        <v>156</v>
      </c>
      <c r="BE673" s="239">
        <f>IF(N673="základní",J673,0)</f>
        <v>0</v>
      </c>
      <c r="BF673" s="239">
        <f>IF(N673="snížená",J673,0)</f>
        <v>0</v>
      </c>
      <c r="BG673" s="239">
        <f>IF(N673="zákl. přenesená",J673,0)</f>
        <v>0</v>
      </c>
      <c r="BH673" s="239">
        <f>IF(N673="sníž. přenesená",J673,0)</f>
        <v>0</v>
      </c>
      <c r="BI673" s="239">
        <f>IF(N673="nulová",J673,0)</f>
        <v>0</v>
      </c>
      <c r="BJ673" s="18" t="s">
        <v>83</v>
      </c>
      <c r="BK673" s="239">
        <f>ROUND(I673*H673,2)</f>
        <v>0</v>
      </c>
      <c r="BL673" s="18" t="s">
        <v>335</v>
      </c>
      <c r="BM673" s="238" t="s">
        <v>1903</v>
      </c>
    </row>
    <row r="674" spans="1:63" s="12" customFormat="1" ht="22.8" customHeight="1">
      <c r="A674" s="12"/>
      <c r="B674" s="211"/>
      <c r="C674" s="212"/>
      <c r="D674" s="213" t="s">
        <v>75</v>
      </c>
      <c r="E674" s="225" t="s">
        <v>1248</v>
      </c>
      <c r="F674" s="225" t="s">
        <v>1249</v>
      </c>
      <c r="G674" s="212"/>
      <c r="H674" s="212"/>
      <c r="I674" s="215"/>
      <c r="J674" s="226">
        <f>BK674</f>
        <v>0</v>
      </c>
      <c r="K674" s="212"/>
      <c r="L674" s="217"/>
      <c r="M674" s="218"/>
      <c r="N674" s="219"/>
      <c r="O674" s="219"/>
      <c r="P674" s="220">
        <f>SUM(P675:P688)</f>
        <v>0</v>
      </c>
      <c r="Q674" s="219"/>
      <c r="R674" s="220">
        <f>SUM(R675:R688)</f>
        <v>0.76125</v>
      </c>
      <c r="S674" s="219"/>
      <c r="T674" s="221">
        <f>SUM(T675:T688)</f>
        <v>0</v>
      </c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R674" s="222" t="s">
        <v>85</v>
      </c>
      <c r="AT674" s="223" t="s">
        <v>75</v>
      </c>
      <c r="AU674" s="223" t="s">
        <v>83</v>
      </c>
      <c r="AY674" s="222" t="s">
        <v>156</v>
      </c>
      <c r="BK674" s="224">
        <f>SUM(BK675:BK688)</f>
        <v>0</v>
      </c>
    </row>
    <row r="675" spans="1:65" s="2" customFormat="1" ht="24.15" customHeight="1">
      <c r="A675" s="39"/>
      <c r="B675" s="40"/>
      <c r="C675" s="227" t="s">
        <v>1327</v>
      </c>
      <c r="D675" s="227" t="s">
        <v>159</v>
      </c>
      <c r="E675" s="228" t="s">
        <v>1904</v>
      </c>
      <c r="F675" s="229" t="s">
        <v>1905</v>
      </c>
      <c r="G675" s="230" t="s">
        <v>342</v>
      </c>
      <c r="H675" s="231">
        <v>6.23</v>
      </c>
      <c r="I675" s="232"/>
      <c r="J675" s="233">
        <f>ROUND(I675*H675,2)</f>
        <v>0</v>
      </c>
      <c r="K675" s="229" t="s">
        <v>1</v>
      </c>
      <c r="L675" s="45"/>
      <c r="M675" s="234" t="s">
        <v>1</v>
      </c>
      <c r="N675" s="235" t="s">
        <v>41</v>
      </c>
      <c r="O675" s="92"/>
      <c r="P675" s="236">
        <f>O675*H675</f>
        <v>0</v>
      </c>
      <c r="Q675" s="236">
        <v>0.03</v>
      </c>
      <c r="R675" s="236">
        <f>Q675*H675</f>
        <v>0.1869</v>
      </c>
      <c r="S675" s="236">
        <v>0</v>
      </c>
      <c r="T675" s="237">
        <f>S675*H675</f>
        <v>0</v>
      </c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R675" s="238" t="s">
        <v>335</v>
      </c>
      <c r="AT675" s="238" t="s">
        <v>159</v>
      </c>
      <c r="AU675" s="238" t="s">
        <v>85</v>
      </c>
      <c r="AY675" s="18" t="s">
        <v>156</v>
      </c>
      <c r="BE675" s="239">
        <f>IF(N675="základní",J675,0)</f>
        <v>0</v>
      </c>
      <c r="BF675" s="239">
        <f>IF(N675="snížená",J675,0)</f>
        <v>0</v>
      </c>
      <c r="BG675" s="239">
        <f>IF(N675="zákl. přenesená",J675,0)</f>
        <v>0</v>
      </c>
      <c r="BH675" s="239">
        <f>IF(N675="sníž. přenesená",J675,0)</f>
        <v>0</v>
      </c>
      <c r="BI675" s="239">
        <f>IF(N675="nulová",J675,0)</f>
        <v>0</v>
      </c>
      <c r="BJ675" s="18" t="s">
        <v>83</v>
      </c>
      <c r="BK675" s="239">
        <f>ROUND(I675*H675,2)</f>
        <v>0</v>
      </c>
      <c r="BL675" s="18" t="s">
        <v>335</v>
      </c>
      <c r="BM675" s="238" t="s">
        <v>1906</v>
      </c>
    </row>
    <row r="676" spans="1:51" s="14" customFormat="1" ht="12">
      <c r="A676" s="14"/>
      <c r="B676" s="266"/>
      <c r="C676" s="267"/>
      <c r="D676" s="257" t="s">
        <v>225</v>
      </c>
      <c r="E676" s="268" t="s">
        <v>1</v>
      </c>
      <c r="F676" s="269" t="s">
        <v>1907</v>
      </c>
      <c r="G676" s="267"/>
      <c r="H676" s="270">
        <v>6.23</v>
      </c>
      <c r="I676" s="271"/>
      <c r="J676" s="267"/>
      <c r="K676" s="267"/>
      <c r="L676" s="272"/>
      <c r="M676" s="273"/>
      <c r="N676" s="274"/>
      <c r="O676" s="274"/>
      <c r="P676" s="274"/>
      <c r="Q676" s="274"/>
      <c r="R676" s="274"/>
      <c r="S676" s="274"/>
      <c r="T676" s="275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T676" s="276" t="s">
        <v>225</v>
      </c>
      <c r="AU676" s="276" t="s">
        <v>85</v>
      </c>
      <c r="AV676" s="14" t="s">
        <v>85</v>
      </c>
      <c r="AW676" s="14" t="s">
        <v>32</v>
      </c>
      <c r="AX676" s="14" t="s">
        <v>76</v>
      </c>
      <c r="AY676" s="276" t="s">
        <v>156</v>
      </c>
    </row>
    <row r="677" spans="1:51" s="15" customFormat="1" ht="12">
      <c r="A677" s="15"/>
      <c r="B677" s="277"/>
      <c r="C677" s="278"/>
      <c r="D677" s="257" t="s">
        <v>225</v>
      </c>
      <c r="E677" s="279" t="s">
        <v>1</v>
      </c>
      <c r="F677" s="280" t="s">
        <v>228</v>
      </c>
      <c r="G677" s="278"/>
      <c r="H677" s="281">
        <v>6.23</v>
      </c>
      <c r="I677" s="282"/>
      <c r="J677" s="278"/>
      <c r="K677" s="278"/>
      <c r="L677" s="283"/>
      <c r="M677" s="284"/>
      <c r="N677" s="285"/>
      <c r="O677" s="285"/>
      <c r="P677" s="285"/>
      <c r="Q677" s="285"/>
      <c r="R677" s="285"/>
      <c r="S677" s="285"/>
      <c r="T677" s="286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T677" s="287" t="s">
        <v>225</v>
      </c>
      <c r="AU677" s="287" t="s">
        <v>85</v>
      </c>
      <c r="AV677" s="15" t="s">
        <v>173</v>
      </c>
      <c r="AW677" s="15" t="s">
        <v>32</v>
      </c>
      <c r="AX677" s="15" t="s">
        <v>83</v>
      </c>
      <c r="AY677" s="287" t="s">
        <v>156</v>
      </c>
    </row>
    <row r="678" spans="1:65" s="2" customFormat="1" ht="24.15" customHeight="1">
      <c r="A678" s="39"/>
      <c r="B678" s="40"/>
      <c r="C678" s="227" t="s">
        <v>1331</v>
      </c>
      <c r="D678" s="227" t="s">
        <v>159</v>
      </c>
      <c r="E678" s="228" t="s">
        <v>1908</v>
      </c>
      <c r="F678" s="229" t="s">
        <v>1909</v>
      </c>
      <c r="G678" s="230" t="s">
        <v>342</v>
      </c>
      <c r="H678" s="231">
        <v>3.71</v>
      </c>
      <c r="I678" s="232"/>
      <c r="J678" s="233">
        <f>ROUND(I678*H678,2)</f>
        <v>0</v>
      </c>
      <c r="K678" s="229" t="s">
        <v>1</v>
      </c>
      <c r="L678" s="45"/>
      <c r="M678" s="234" t="s">
        <v>1</v>
      </c>
      <c r="N678" s="235" t="s">
        <v>41</v>
      </c>
      <c r="O678" s="92"/>
      <c r="P678" s="236">
        <f>O678*H678</f>
        <v>0</v>
      </c>
      <c r="Q678" s="236">
        <v>0.03</v>
      </c>
      <c r="R678" s="236">
        <f>Q678*H678</f>
        <v>0.1113</v>
      </c>
      <c r="S678" s="236">
        <v>0</v>
      </c>
      <c r="T678" s="237">
        <f>S678*H678</f>
        <v>0</v>
      </c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R678" s="238" t="s">
        <v>335</v>
      </c>
      <c r="AT678" s="238" t="s">
        <v>159</v>
      </c>
      <c r="AU678" s="238" t="s">
        <v>85</v>
      </c>
      <c r="AY678" s="18" t="s">
        <v>156</v>
      </c>
      <c r="BE678" s="239">
        <f>IF(N678="základní",J678,0)</f>
        <v>0</v>
      </c>
      <c r="BF678" s="239">
        <f>IF(N678="snížená",J678,0)</f>
        <v>0</v>
      </c>
      <c r="BG678" s="239">
        <f>IF(N678="zákl. přenesená",J678,0)</f>
        <v>0</v>
      </c>
      <c r="BH678" s="239">
        <f>IF(N678="sníž. přenesená",J678,0)</f>
        <v>0</v>
      </c>
      <c r="BI678" s="239">
        <f>IF(N678="nulová",J678,0)</f>
        <v>0</v>
      </c>
      <c r="BJ678" s="18" t="s">
        <v>83</v>
      </c>
      <c r="BK678" s="239">
        <f>ROUND(I678*H678,2)</f>
        <v>0</v>
      </c>
      <c r="BL678" s="18" t="s">
        <v>335</v>
      </c>
      <c r="BM678" s="238" t="s">
        <v>1910</v>
      </c>
    </row>
    <row r="679" spans="1:51" s="14" customFormat="1" ht="12">
      <c r="A679" s="14"/>
      <c r="B679" s="266"/>
      <c r="C679" s="267"/>
      <c r="D679" s="257" t="s">
        <v>225</v>
      </c>
      <c r="E679" s="268" t="s">
        <v>1</v>
      </c>
      <c r="F679" s="269" t="s">
        <v>1911</v>
      </c>
      <c r="G679" s="267"/>
      <c r="H679" s="270">
        <v>3.71</v>
      </c>
      <c r="I679" s="271"/>
      <c r="J679" s="267"/>
      <c r="K679" s="267"/>
      <c r="L679" s="272"/>
      <c r="M679" s="273"/>
      <c r="N679" s="274"/>
      <c r="O679" s="274"/>
      <c r="P679" s="274"/>
      <c r="Q679" s="274"/>
      <c r="R679" s="274"/>
      <c r="S679" s="274"/>
      <c r="T679" s="275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76" t="s">
        <v>225</v>
      </c>
      <c r="AU679" s="276" t="s">
        <v>85</v>
      </c>
      <c r="AV679" s="14" t="s">
        <v>85</v>
      </c>
      <c r="AW679" s="14" t="s">
        <v>32</v>
      </c>
      <c r="AX679" s="14" t="s">
        <v>76</v>
      </c>
      <c r="AY679" s="276" t="s">
        <v>156</v>
      </c>
    </row>
    <row r="680" spans="1:51" s="15" customFormat="1" ht="12">
      <c r="A680" s="15"/>
      <c r="B680" s="277"/>
      <c r="C680" s="278"/>
      <c r="D680" s="257" t="s">
        <v>225</v>
      </c>
      <c r="E680" s="279" t="s">
        <v>1</v>
      </c>
      <c r="F680" s="280" t="s">
        <v>228</v>
      </c>
      <c r="G680" s="278"/>
      <c r="H680" s="281">
        <v>3.71</v>
      </c>
      <c r="I680" s="282"/>
      <c r="J680" s="278"/>
      <c r="K680" s="278"/>
      <c r="L680" s="283"/>
      <c r="M680" s="284"/>
      <c r="N680" s="285"/>
      <c r="O680" s="285"/>
      <c r="P680" s="285"/>
      <c r="Q680" s="285"/>
      <c r="R680" s="285"/>
      <c r="S680" s="285"/>
      <c r="T680" s="286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T680" s="287" t="s">
        <v>225</v>
      </c>
      <c r="AU680" s="287" t="s">
        <v>85</v>
      </c>
      <c r="AV680" s="15" t="s">
        <v>173</v>
      </c>
      <c r="AW680" s="15" t="s">
        <v>32</v>
      </c>
      <c r="AX680" s="15" t="s">
        <v>83</v>
      </c>
      <c r="AY680" s="287" t="s">
        <v>156</v>
      </c>
    </row>
    <row r="681" spans="1:65" s="2" customFormat="1" ht="24.15" customHeight="1">
      <c r="A681" s="39"/>
      <c r="B681" s="40"/>
      <c r="C681" s="227" t="s">
        <v>1336</v>
      </c>
      <c r="D681" s="227" t="s">
        <v>159</v>
      </c>
      <c r="E681" s="228" t="s">
        <v>1912</v>
      </c>
      <c r="F681" s="229" t="s">
        <v>1913</v>
      </c>
      <c r="G681" s="230" t="s">
        <v>342</v>
      </c>
      <c r="H681" s="231">
        <v>10.5</v>
      </c>
      <c r="I681" s="232"/>
      <c r="J681" s="233">
        <f>ROUND(I681*H681,2)</f>
        <v>0</v>
      </c>
      <c r="K681" s="229" t="s">
        <v>1</v>
      </c>
      <c r="L681" s="45"/>
      <c r="M681" s="234" t="s">
        <v>1</v>
      </c>
      <c r="N681" s="235" t="s">
        <v>41</v>
      </c>
      <c r="O681" s="92"/>
      <c r="P681" s="236">
        <f>O681*H681</f>
        <v>0</v>
      </c>
      <c r="Q681" s="236">
        <v>0.03</v>
      </c>
      <c r="R681" s="236">
        <f>Q681*H681</f>
        <v>0.315</v>
      </c>
      <c r="S681" s="236">
        <v>0</v>
      </c>
      <c r="T681" s="237">
        <f>S681*H681</f>
        <v>0</v>
      </c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R681" s="238" t="s">
        <v>335</v>
      </c>
      <c r="AT681" s="238" t="s">
        <v>159</v>
      </c>
      <c r="AU681" s="238" t="s">
        <v>85</v>
      </c>
      <c r="AY681" s="18" t="s">
        <v>156</v>
      </c>
      <c r="BE681" s="239">
        <f>IF(N681="základní",J681,0)</f>
        <v>0</v>
      </c>
      <c r="BF681" s="239">
        <f>IF(N681="snížená",J681,0)</f>
        <v>0</v>
      </c>
      <c r="BG681" s="239">
        <f>IF(N681="zákl. přenesená",J681,0)</f>
        <v>0</v>
      </c>
      <c r="BH681" s="239">
        <f>IF(N681="sníž. přenesená",J681,0)</f>
        <v>0</v>
      </c>
      <c r="BI681" s="239">
        <f>IF(N681="nulová",J681,0)</f>
        <v>0</v>
      </c>
      <c r="BJ681" s="18" t="s">
        <v>83</v>
      </c>
      <c r="BK681" s="239">
        <f>ROUND(I681*H681,2)</f>
        <v>0</v>
      </c>
      <c r="BL681" s="18" t="s">
        <v>335</v>
      </c>
      <c r="BM681" s="238" t="s">
        <v>1914</v>
      </c>
    </row>
    <row r="682" spans="1:51" s="14" customFormat="1" ht="12">
      <c r="A682" s="14"/>
      <c r="B682" s="266"/>
      <c r="C682" s="267"/>
      <c r="D682" s="257" t="s">
        <v>225</v>
      </c>
      <c r="E682" s="268" t="s">
        <v>1</v>
      </c>
      <c r="F682" s="269" t="s">
        <v>1915</v>
      </c>
      <c r="G682" s="267"/>
      <c r="H682" s="270">
        <v>10.5</v>
      </c>
      <c r="I682" s="271"/>
      <c r="J682" s="267"/>
      <c r="K682" s="267"/>
      <c r="L682" s="272"/>
      <c r="M682" s="273"/>
      <c r="N682" s="274"/>
      <c r="O682" s="274"/>
      <c r="P682" s="274"/>
      <c r="Q682" s="274"/>
      <c r="R682" s="274"/>
      <c r="S682" s="274"/>
      <c r="T682" s="275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T682" s="276" t="s">
        <v>225</v>
      </c>
      <c r="AU682" s="276" t="s">
        <v>85</v>
      </c>
      <c r="AV682" s="14" t="s">
        <v>85</v>
      </c>
      <c r="AW682" s="14" t="s">
        <v>32</v>
      </c>
      <c r="AX682" s="14" t="s">
        <v>76</v>
      </c>
      <c r="AY682" s="276" t="s">
        <v>156</v>
      </c>
    </row>
    <row r="683" spans="1:51" s="15" customFormat="1" ht="12">
      <c r="A683" s="15"/>
      <c r="B683" s="277"/>
      <c r="C683" s="278"/>
      <c r="D683" s="257" t="s">
        <v>225</v>
      </c>
      <c r="E683" s="279" t="s">
        <v>1</v>
      </c>
      <c r="F683" s="280" t="s">
        <v>228</v>
      </c>
      <c r="G683" s="278"/>
      <c r="H683" s="281">
        <v>10.5</v>
      </c>
      <c r="I683" s="282"/>
      <c r="J683" s="278"/>
      <c r="K683" s="278"/>
      <c r="L683" s="283"/>
      <c r="M683" s="284"/>
      <c r="N683" s="285"/>
      <c r="O683" s="285"/>
      <c r="P683" s="285"/>
      <c r="Q683" s="285"/>
      <c r="R683" s="285"/>
      <c r="S683" s="285"/>
      <c r="T683" s="286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T683" s="287" t="s">
        <v>225</v>
      </c>
      <c r="AU683" s="287" t="s">
        <v>85</v>
      </c>
      <c r="AV683" s="15" t="s">
        <v>173</v>
      </c>
      <c r="AW683" s="15" t="s">
        <v>32</v>
      </c>
      <c r="AX683" s="15" t="s">
        <v>83</v>
      </c>
      <c r="AY683" s="287" t="s">
        <v>156</v>
      </c>
    </row>
    <row r="684" spans="1:65" s="2" customFormat="1" ht="24.15" customHeight="1">
      <c r="A684" s="39"/>
      <c r="B684" s="40"/>
      <c r="C684" s="227" t="s">
        <v>1340</v>
      </c>
      <c r="D684" s="227" t="s">
        <v>159</v>
      </c>
      <c r="E684" s="228" t="s">
        <v>1916</v>
      </c>
      <c r="F684" s="229" t="s">
        <v>1917</v>
      </c>
      <c r="G684" s="230" t="s">
        <v>342</v>
      </c>
      <c r="H684" s="231">
        <v>4.84</v>
      </c>
      <c r="I684" s="232"/>
      <c r="J684" s="233">
        <f>ROUND(I684*H684,2)</f>
        <v>0</v>
      </c>
      <c r="K684" s="229" t="s">
        <v>1</v>
      </c>
      <c r="L684" s="45"/>
      <c r="M684" s="234" t="s">
        <v>1</v>
      </c>
      <c r="N684" s="235" t="s">
        <v>41</v>
      </c>
      <c r="O684" s="92"/>
      <c r="P684" s="236">
        <f>O684*H684</f>
        <v>0</v>
      </c>
      <c r="Q684" s="236">
        <v>0.03</v>
      </c>
      <c r="R684" s="236">
        <f>Q684*H684</f>
        <v>0.1452</v>
      </c>
      <c r="S684" s="236">
        <v>0</v>
      </c>
      <c r="T684" s="237">
        <f>S684*H684</f>
        <v>0</v>
      </c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R684" s="238" t="s">
        <v>335</v>
      </c>
      <c r="AT684" s="238" t="s">
        <v>159</v>
      </c>
      <c r="AU684" s="238" t="s">
        <v>85</v>
      </c>
      <c r="AY684" s="18" t="s">
        <v>156</v>
      </c>
      <c r="BE684" s="239">
        <f>IF(N684="základní",J684,0)</f>
        <v>0</v>
      </c>
      <c r="BF684" s="239">
        <f>IF(N684="snížená",J684,0)</f>
        <v>0</v>
      </c>
      <c r="BG684" s="239">
        <f>IF(N684="zákl. přenesená",J684,0)</f>
        <v>0</v>
      </c>
      <c r="BH684" s="239">
        <f>IF(N684="sníž. přenesená",J684,0)</f>
        <v>0</v>
      </c>
      <c r="BI684" s="239">
        <f>IF(N684="nulová",J684,0)</f>
        <v>0</v>
      </c>
      <c r="BJ684" s="18" t="s">
        <v>83</v>
      </c>
      <c r="BK684" s="239">
        <f>ROUND(I684*H684,2)</f>
        <v>0</v>
      </c>
      <c r="BL684" s="18" t="s">
        <v>335</v>
      </c>
      <c r="BM684" s="238" t="s">
        <v>1918</v>
      </c>
    </row>
    <row r="685" spans="1:51" s="14" customFormat="1" ht="12">
      <c r="A685" s="14"/>
      <c r="B685" s="266"/>
      <c r="C685" s="267"/>
      <c r="D685" s="257" t="s">
        <v>225</v>
      </c>
      <c r="E685" s="268" t="s">
        <v>1</v>
      </c>
      <c r="F685" s="269" t="s">
        <v>1919</v>
      </c>
      <c r="G685" s="267"/>
      <c r="H685" s="270">
        <v>4.84</v>
      </c>
      <c r="I685" s="271"/>
      <c r="J685" s="267"/>
      <c r="K685" s="267"/>
      <c r="L685" s="272"/>
      <c r="M685" s="273"/>
      <c r="N685" s="274"/>
      <c r="O685" s="274"/>
      <c r="P685" s="274"/>
      <c r="Q685" s="274"/>
      <c r="R685" s="274"/>
      <c r="S685" s="274"/>
      <c r="T685" s="275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T685" s="276" t="s">
        <v>225</v>
      </c>
      <c r="AU685" s="276" t="s">
        <v>85</v>
      </c>
      <c r="AV685" s="14" t="s">
        <v>85</v>
      </c>
      <c r="AW685" s="14" t="s">
        <v>32</v>
      </c>
      <c r="AX685" s="14" t="s">
        <v>76</v>
      </c>
      <c r="AY685" s="276" t="s">
        <v>156</v>
      </c>
    </row>
    <row r="686" spans="1:51" s="15" customFormat="1" ht="12">
      <c r="A686" s="15"/>
      <c r="B686" s="277"/>
      <c r="C686" s="278"/>
      <c r="D686" s="257" t="s">
        <v>225</v>
      </c>
      <c r="E686" s="279" t="s">
        <v>1</v>
      </c>
      <c r="F686" s="280" t="s">
        <v>228</v>
      </c>
      <c r="G686" s="278"/>
      <c r="H686" s="281">
        <v>4.84</v>
      </c>
      <c r="I686" s="282"/>
      <c r="J686" s="278"/>
      <c r="K686" s="278"/>
      <c r="L686" s="283"/>
      <c r="M686" s="284"/>
      <c r="N686" s="285"/>
      <c r="O686" s="285"/>
      <c r="P686" s="285"/>
      <c r="Q686" s="285"/>
      <c r="R686" s="285"/>
      <c r="S686" s="285"/>
      <c r="T686" s="286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T686" s="287" t="s">
        <v>225</v>
      </c>
      <c r="AU686" s="287" t="s">
        <v>85</v>
      </c>
      <c r="AV686" s="15" t="s">
        <v>173</v>
      </c>
      <c r="AW686" s="15" t="s">
        <v>32</v>
      </c>
      <c r="AX686" s="15" t="s">
        <v>83</v>
      </c>
      <c r="AY686" s="287" t="s">
        <v>156</v>
      </c>
    </row>
    <row r="687" spans="1:65" s="2" customFormat="1" ht="21.75" customHeight="1">
      <c r="A687" s="39"/>
      <c r="B687" s="40"/>
      <c r="C687" s="227" t="s">
        <v>1344</v>
      </c>
      <c r="D687" s="227" t="s">
        <v>159</v>
      </c>
      <c r="E687" s="228" t="s">
        <v>1920</v>
      </c>
      <c r="F687" s="229" t="s">
        <v>1921</v>
      </c>
      <c r="G687" s="230" t="s">
        <v>342</v>
      </c>
      <c r="H687" s="231">
        <v>0.95</v>
      </c>
      <c r="I687" s="232"/>
      <c r="J687" s="233">
        <f>ROUND(I687*H687,2)</f>
        <v>0</v>
      </c>
      <c r="K687" s="229" t="s">
        <v>1</v>
      </c>
      <c r="L687" s="45"/>
      <c r="M687" s="234" t="s">
        <v>1</v>
      </c>
      <c r="N687" s="235" t="s">
        <v>41</v>
      </c>
      <c r="O687" s="92"/>
      <c r="P687" s="236">
        <f>O687*H687</f>
        <v>0</v>
      </c>
      <c r="Q687" s="236">
        <v>0.003</v>
      </c>
      <c r="R687" s="236">
        <f>Q687*H687</f>
        <v>0.00285</v>
      </c>
      <c r="S687" s="236">
        <v>0</v>
      </c>
      <c r="T687" s="237">
        <f>S687*H687</f>
        <v>0</v>
      </c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R687" s="238" t="s">
        <v>335</v>
      </c>
      <c r="AT687" s="238" t="s">
        <v>159</v>
      </c>
      <c r="AU687" s="238" t="s">
        <v>85</v>
      </c>
      <c r="AY687" s="18" t="s">
        <v>156</v>
      </c>
      <c r="BE687" s="239">
        <f>IF(N687="základní",J687,0)</f>
        <v>0</v>
      </c>
      <c r="BF687" s="239">
        <f>IF(N687="snížená",J687,0)</f>
        <v>0</v>
      </c>
      <c r="BG687" s="239">
        <f>IF(N687="zákl. přenesená",J687,0)</f>
        <v>0</v>
      </c>
      <c r="BH687" s="239">
        <f>IF(N687="sníž. přenesená",J687,0)</f>
        <v>0</v>
      </c>
      <c r="BI687" s="239">
        <f>IF(N687="nulová",J687,0)</f>
        <v>0</v>
      </c>
      <c r="BJ687" s="18" t="s">
        <v>83</v>
      </c>
      <c r="BK687" s="239">
        <f>ROUND(I687*H687,2)</f>
        <v>0</v>
      </c>
      <c r="BL687" s="18" t="s">
        <v>335</v>
      </c>
      <c r="BM687" s="238" t="s">
        <v>1922</v>
      </c>
    </row>
    <row r="688" spans="1:65" s="2" customFormat="1" ht="24.15" customHeight="1">
      <c r="A688" s="39"/>
      <c r="B688" s="40"/>
      <c r="C688" s="227" t="s">
        <v>1348</v>
      </c>
      <c r="D688" s="227" t="s">
        <v>159</v>
      </c>
      <c r="E688" s="228" t="s">
        <v>1255</v>
      </c>
      <c r="F688" s="229" t="s">
        <v>1256</v>
      </c>
      <c r="G688" s="230" t="s">
        <v>414</v>
      </c>
      <c r="H688" s="231">
        <v>0.761</v>
      </c>
      <c r="I688" s="232"/>
      <c r="J688" s="233">
        <f>ROUND(I688*H688,2)</f>
        <v>0</v>
      </c>
      <c r="K688" s="229" t="s">
        <v>218</v>
      </c>
      <c r="L688" s="45"/>
      <c r="M688" s="234" t="s">
        <v>1</v>
      </c>
      <c r="N688" s="235" t="s">
        <v>41</v>
      </c>
      <c r="O688" s="92"/>
      <c r="P688" s="236">
        <f>O688*H688</f>
        <v>0</v>
      </c>
      <c r="Q688" s="236">
        <v>0</v>
      </c>
      <c r="R688" s="236">
        <f>Q688*H688</f>
        <v>0</v>
      </c>
      <c r="S688" s="236">
        <v>0</v>
      </c>
      <c r="T688" s="237">
        <f>S688*H688</f>
        <v>0</v>
      </c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R688" s="238" t="s">
        <v>335</v>
      </c>
      <c r="AT688" s="238" t="s">
        <v>159</v>
      </c>
      <c r="AU688" s="238" t="s">
        <v>85</v>
      </c>
      <c r="AY688" s="18" t="s">
        <v>156</v>
      </c>
      <c r="BE688" s="239">
        <f>IF(N688="základní",J688,0)</f>
        <v>0</v>
      </c>
      <c r="BF688" s="239">
        <f>IF(N688="snížená",J688,0)</f>
        <v>0</v>
      </c>
      <c r="BG688" s="239">
        <f>IF(N688="zákl. přenesená",J688,0)</f>
        <v>0</v>
      </c>
      <c r="BH688" s="239">
        <f>IF(N688="sníž. přenesená",J688,0)</f>
        <v>0</v>
      </c>
      <c r="BI688" s="239">
        <f>IF(N688="nulová",J688,0)</f>
        <v>0</v>
      </c>
      <c r="BJ688" s="18" t="s">
        <v>83</v>
      </c>
      <c r="BK688" s="239">
        <f>ROUND(I688*H688,2)</f>
        <v>0</v>
      </c>
      <c r="BL688" s="18" t="s">
        <v>335</v>
      </c>
      <c r="BM688" s="238" t="s">
        <v>1923</v>
      </c>
    </row>
    <row r="689" spans="1:63" s="12" customFormat="1" ht="22.8" customHeight="1">
      <c r="A689" s="12"/>
      <c r="B689" s="211"/>
      <c r="C689" s="212"/>
      <c r="D689" s="213" t="s">
        <v>75</v>
      </c>
      <c r="E689" s="225" t="s">
        <v>1258</v>
      </c>
      <c r="F689" s="225" t="s">
        <v>1259</v>
      </c>
      <c r="G689" s="212"/>
      <c r="H689" s="212"/>
      <c r="I689" s="215"/>
      <c r="J689" s="226">
        <f>BK689</f>
        <v>0</v>
      </c>
      <c r="K689" s="212"/>
      <c r="L689" s="217"/>
      <c r="M689" s="218"/>
      <c r="N689" s="219"/>
      <c r="O689" s="219"/>
      <c r="P689" s="220">
        <f>SUM(P690:P695)</f>
        <v>0</v>
      </c>
      <c r="Q689" s="219"/>
      <c r="R689" s="220">
        <f>SUM(R690:R695)</f>
        <v>0.00468</v>
      </c>
      <c r="S689" s="219"/>
      <c r="T689" s="221">
        <f>SUM(T690:T695)</f>
        <v>0</v>
      </c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R689" s="222" t="s">
        <v>85</v>
      </c>
      <c r="AT689" s="223" t="s">
        <v>75</v>
      </c>
      <c r="AU689" s="223" t="s">
        <v>83</v>
      </c>
      <c r="AY689" s="222" t="s">
        <v>156</v>
      </c>
      <c r="BK689" s="224">
        <f>SUM(BK690:BK695)</f>
        <v>0</v>
      </c>
    </row>
    <row r="690" spans="1:65" s="2" customFormat="1" ht="16.5" customHeight="1">
      <c r="A690" s="39"/>
      <c r="B690" s="40"/>
      <c r="C690" s="227" t="s">
        <v>1353</v>
      </c>
      <c r="D690" s="227" t="s">
        <v>159</v>
      </c>
      <c r="E690" s="228" t="s">
        <v>1924</v>
      </c>
      <c r="F690" s="229" t="s">
        <v>1925</v>
      </c>
      <c r="G690" s="230" t="s">
        <v>342</v>
      </c>
      <c r="H690" s="231">
        <v>4.5</v>
      </c>
      <c r="I690" s="232"/>
      <c r="J690" s="233">
        <f>ROUND(I690*H690,2)</f>
        <v>0</v>
      </c>
      <c r="K690" s="229" t="s">
        <v>218</v>
      </c>
      <c r="L690" s="45"/>
      <c r="M690" s="234" t="s">
        <v>1</v>
      </c>
      <c r="N690" s="235" t="s">
        <v>41</v>
      </c>
      <c r="O690" s="92"/>
      <c r="P690" s="236">
        <f>O690*H690</f>
        <v>0</v>
      </c>
      <c r="Q690" s="236">
        <v>0.00034</v>
      </c>
      <c r="R690" s="236">
        <f>Q690*H690</f>
        <v>0.0015300000000000001</v>
      </c>
      <c r="S690" s="236">
        <v>0</v>
      </c>
      <c r="T690" s="237">
        <f>S690*H690</f>
        <v>0</v>
      </c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R690" s="238" t="s">
        <v>335</v>
      </c>
      <c r="AT690" s="238" t="s">
        <v>159</v>
      </c>
      <c r="AU690" s="238" t="s">
        <v>85</v>
      </c>
      <c r="AY690" s="18" t="s">
        <v>156</v>
      </c>
      <c r="BE690" s="239">
        <f>IF(N690="základní",J690,0)</f>
        <v>0</v>
      </c>
      <c r="BF690" s="239">
        <f>IF(N690="snížená",J690,0)</f>
        <v>0</v>
      </c>
      <c r="BG690" s="239">
        <f>IF(N690="zákl. přenesená",J690,0)</f>
        <v>0</v>
      </c>
      <c r="BH690" s="239">
        <f>IF(N690="sníž. přenesená",J690,0)</f>
        <v>0</v>
      </c>
      <c r="BI690" s="239">
        <f>IF(N690="nulová",J690,0)</f>
        <v>0</v>
      </c>
      <c r="BJ690" s="18" t="s">
        <v>83</v>
      </c>
      <c r="BK690" s="239">
        <f>ROUND(I690*H690,2)</f>
        <v>0</v>
      </c>
      <c r="BL690" s="18" t="s">
        <v>335</v>
      </c>
      <c r="BM690" s="238" t="s">
        <v>1926</v>
      </c>
    </row>
    <row r="691" spans="1:51" s="13" customFormat="1" ht="12">
      <c r="A691" s="13"/>
      <c r="B691" s="255"/>
      <c r="C691" s="256"/>
      <c r="D691" s="257" t="s">
        <v>225</v>
      </c>
      <c r="E691" s="258" t="s">
        <v>1</v>
      </c>
      <c r="F691" s="259" t="s">
        <v>746</v>
      </c>
      <c r="G691" s="256"/>
      <c r="H691" s="258" t="s">
        <v>1</v>
      </c>
      <c r="I691" s="260"/>
      <c r="J691" s="256"/>
      <c r="K691" s="256"/>
      <c r="L691" s="261"/>
      <c r="M691" s="262"/>
      <c r="N691" s="263"/>
      <c r="O691" s="263"/>
      <c r="P691" s="263"/>
      <c r="Q691" s="263"/>
      <c r="R691" s="263"/>
      <c r="S691" s="263"/>
      <c r="T691" s="264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T691" s="265" t="s">
        <v>225</v>
      </c>
      <c r="AU691" s="265" t="s">
        <v>85</v>
      </c>
      <c r="AV691" s="13" t="s">
        <v>83</v>
      </c>
      <c r="AW691" s="13" t="s">
        <v>32</v>
      </c>
      <c r="AX691" s="13" t="s">
        <v>76</v>
      </c>
      <c r="AY691" s="265" t="s">
        <v>156</v>
      </c>
    </row>
    <row r="692" spans="1:51" s="14" customFormat="1" ht="12">
      <c r="A692" s="14"/>
      <c r="B692" s="266"/>
      <c r="C692" s="267"/>
      <c r="D692" s="257" t="s">
        <v>225</v>
      </c>
      <c r="E692" s="268" t="s">
        <v>1</v>
      </c>
      <c r="F692" s="269" t="s">
        <v>1927</v>
      </c>
      <c r="G692" s="267"/>
      <c r="H692" s="270">
        <v>4.5</v>
      </c>
      <c r="I692" s="271"/>
      <c r="J692" s="267"/>
      <c r="K692" s="267"/>
      <c r="L692" s="272"/>
      <c r="M692" s="273"/>
      <c r="N692" s="274"/>
      <c r="O692" s="274"/>
      <c r="P692" s="274"/>
      <c r="Q692" s="274"/>
      <c r="R692" s="274"/>
      <c r="S692" s="274"/>
      <c r="T692" s="275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T692" s="276" t="s">
        <v>225</v>
      </c>
      <c r="AU692" s="276" t="s">
        <v>85</v>
      </c>
      <c r="AV692" s="14" t="s">
        <v>85</v>
      </c>
      <c r="AW692" s="14" t="s">
        <v>32</v>
      </c>
      <c r="AX692" s="14" t="s">
        <v>76</v>
      </c>
      <c r="AY692" s="276" t="s">
        <v>156</v>
      </c>
    </row>
    <row r="693" spans="1:51" s="15" customFormat="1" ht="12">
      <c r="A693" s="15"/>
      <c r="B693" s="277"/>
      <c r="C693" s="278"/>
      <c r="D693" s="257" t="s">
        <v>225</v>
      </c>
      <c r="E693" s="279" t="s">
        <v>1</v>
      </c>
      <c r="F693" s="280" t="s">
        <v>228</v>
      </c>
      <c r="G693" s="278"/>
      <c r="H693" s="281">
        <v>4.5</v>
      </c>
      <c r="I693" s="282"/>
      <c r="J693" s="278"/>
      <c r="K693" s="278"/>
      <c r="L693" s="283"/>
      <c r="M693" s="284"/>
      <c r="N693" s="285"/>
      <c r="O693" s="285"/>
      <c r="P693" s="285"/>
      <c r="Q693" s="285"/>
      <c r="R693" s="285"/>
      <c r="S693" s="285"/>
      <c r="T693" s="286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T693" s="287" t="s">
        <v>225</v>
      </c>
      <c r="AU693" s="287" t="s">
        <v>85</v>
      </c>
      <c r="AV693" s="15" t="s">
        <v>173</v>
      </c>
      <c r="AW693" s="15" t="s">
        <v>32</v>
      </c>
      <c r="AX693" s="15" t="s">
        <v>83</v>
      </c>
      <c r="AY693" s="287" t="s">
        <v>156</v>
      </c>
    </row>
    <row r="694" spans="1:65" s="2" customFormat="1" ht="24.15" customHeight="1">
      <c r="A694" s="39"/>
      <c r="B694" s="40"/>
      <c r="C694" s="245" t="s">
        <v>1358</v>
      </c>
      <c r="D694" s="245" t="s">
        <v>220</v>
      </c>
      <c r="E694" s="246" t="s">
        <v>1928</v>
      </c>
      <c r="F694" s="247" t="s">
        <v>1929</v>
      </c>
      <c r="G694" s="248" t="s">
        <v>342</v>
      </c>
      <c r="H694" s="249">
        <v>5</v>
      </c>
      <c r="I694" s="250"/>
      <c r="J694" s="251">
        <f>ROUND(I694*H694,2)</f>
        <v>0</v>
      </c>
      <c r="K694" s="247" t="s">
        <v>218</v>
      </c>
      <c r="L694" s="252"/>
      <c r="M694" s="253" t="s">
        <v>1</v>
      </c>
      <c r="N694" s="254" t="s">
        <v>41</v>
      </c>
      <c r="O694" s="92"/>
      <c r="P694" s="236">
        <f>O694*H694</f>
        <v>0</v>
      </c>
      <c r="Q694" s="236">
        <v>0.00063</v>
      </c>
      <c r="R694" s="236">
        <f>Q694*H694</f>
        <v>0.00315</v>
      </c>
      <c r="S694" s="236">
        <v>0</v>
      </c>
      <c r="T694" s="237">
        <f>S694*H694</f>
        <v>0</v>
      </c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R694" s="238" t="s">
        <v>477</v>
      </c>
      <c r="AT694" s="238" t="s">
        <v>220</v>
      </c>
      <c r="AU694" s="238" t="s">
        <v>85</v>
      </c>
      <c r="AY694" s="18" t="s">
        <v>156</v>
      </c>
      <c r="BE694" s="239">
        <f>IF(N694="základní",J694,0)</f>
        <v>0</v>
      </c>
      <c r="BF694" s="239">
        <f>IF(N694="snížená",J694,0)</f>
        <v>0</v>
      </c>
      <c r="BG694" s="239">
        <f>IF(N694="zákl. přenesená",J694,0)</f>
        <v>0</v>
      </c>
      <c r="BH694" s="239">
        <f>IF(N694="sníž. přenesená",J694,0)</f>
        <v>0</v>
      </c>
      <c r="BI694" s="239">
        <f>IF(N694="nulová",J694,0)</f>
        <v>0</v>
      </c>
      <c r="BJ694" s="18" t="s">
        <v>83</v>
      </c>
      <c r="BK694" s="239">
        <f>ROUND(I694*H694,2)</f>
        <v>0</v>
      </c>
      <c r="BL694" s="18" t="s">
        <v>335</v>
      </c>
      <c r="BM694" s="238" t="s">
        <v>1930</v>
      </c>
    </row>
    <row r="695" spans="1:65" s="2" customFormat="1" ht="24.15" customHeight="1">
      <c r="A695" s="39"/>
      <c r="B695" s="40"/>
      <c r="C695" s="227" t="s">
        <v>1364</v>
      </c>
      <c r="D695" s="227" t="s">
        <v>159</v>
      </c>
      <c r="E695" s="228" t="s">
        <v>1328</v>
      </c>
      <c r="F695" s="229" t="s">
        <v>1329</v>
      </c>
      <c r="G695" s="230" t="s">
        <v>414</v>
      </c>
      <c r="H695" s="231">
        <v>0.005</v>
      </c>
      <c r="I695" s="232"/>
      <c r="J695" s="233">
        <f>ROUND(I695*H695,2)</f>
        <v>0</v>
      </c>
      <c r="K695" s="229" t="s">
        <v>218</v>
      </c>
      <c r="L695" s="45"/>
      <c r="M695" s="234" t="s">
        <v>1</v>
      </c>
      <c r="N695" s="235" t="s">
        <v>41</v>
      </c>
      <c r="O695" s="92"/>
      <c r="P695" s="236">
        <f>O695*H695</f>
        <v>0</v>
      </c>
      <c r="Q695" s="236">
        <v>0</v>
      </c>
      <c r="R695" s="236">
        <f>Q695*H695</f>
        <v>0</v>
      </c>
      <c r="S695" s="236">
        <v>0</v>
      </c>
      <c r="T695" s="237">
        <f>S695*H695</f>
        <v>0</v>
      </c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R695" s="238" t="s">
        <v>335</v>
      </c>
      <c r="AT695" s="238" t="s">
        <v>159</v>
      </c>
      <c r="AU695" s="238" t="s">
        <v>85</v>
      </c>
      <c r="AY695" s="18" t="s">
        <v>156</v>
      </c>
      <c r="BE695" s="239">
        <f>IF(N695="základní",J695,0)</f>
        <v>0</v>
      </c>
      <c r="BF695" s="239">
        <f>IF(N695="snížená",J695,0)</f>
        <v>0</v>
      </c>
      <c r="BG695" s="239">
        <f>IF(N695="zákl. přenesená",J695,0)</f>
        <v>0</v>
      </c>
      <c r="BH695" s="239">
        <f>IF(N695="sníž. přenesená",J695,0)</f>
        <v>0</v>
      </c>
      <c r="BI695" s="239">
        <f>IF(N695="nulová",J695,0)</f>
        <v>0</v>
      </c>
      <c r="BJ695" s="18" t="s">
        <v>83</v>
      </c>
      <c r="BK695" s="239">
        <f>ROUND(I695*H695,2)</f>
        <v>0</v>
      </c>
      <c r="BL695" s="18" t="s">
        <v>335</v>
      </c>
      <c r="BM695" s="238" t="s">
        <v>1931</v>
      </c>
    </row>
    <row r="696" spans="1:63" s="12" customFormat="1" ht="22.8" customHeight="1">
      <c r="A696" s="12"/>
      <c r="B696" s="211"/>
      <c r="C696" s="212"/>
      <c r="D696" s="213" t="s">
        <v>75</v>
      </c>
      <c r="E696" s="225" t="s">
        <v>563</v>
      </c>
      <c r="F696" s="225" t="s">
        <v>564</v>
      </c>
      <c r="G696" s="212"/>
      <c r="H696" s="212"/>
      <c r="I696" s="215"/>
      <c r="J696" s="226">
        <f>BK696</f>
        <v>0</v>
      </c>
      <c r="K696" s="212"/>
      <c r="L696" s="217"/>
      <c r="M696" s="218"/>
      <c r="N696" s="219"/>
      <c r="O696" s="219"/>
      <c r="P696" s="220">
        <f>SUM(P697:P710)</f>
        <v>0</v>
      </c>
      <c r="Q696" s="219"/>
      <c r="R696" s="220">
        <f>SUM(R697:R710)</f>
        <v>0.014189999999999998</v>
      </c>
      <c r="S696" s="219"/>
      <c r="T696" s="221">
        <f>SUM(T697:T710)</f>
        <v>0</v>
      </c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R696" s="222" t="s">
        <v>85</v>
      </c>
      <c r="AT696" s="223" t="s">
        <v>75</v>
      </c>
      <c r="AU696" s="223" t="s">
        <v>83</v>
      </c>
      <c r="AY696" s="222" t="s">
        <v>156</v>
      </c>
      <c r="BK696" s="224">
        <f>SUM(BK697:BK710)</f>
        <v>0</v>
      </c>
    </row>
    <row r="697" spans="1:65" s="2" customFormat="1" ht="16.5" customHeight="1">
      <c r="A697" s="39"/>
      <c r="B697" s="40"/>
      <c r="C697" s="227" t="s">
        <v>1369</v>
      </c>
      <c r="D697" s="227" t="s">
        <v>159</v>
      </c>
      <c r="E697" s="228" t="s">
        <v>1932</v>
      </c>
      <c r="F697" s="229" t="s">
        <v>1933</v>
      </c>
      <c r="G697" s="230" t="s">
        <v>342</v>
      </c>
      <c r="H697" s="231">
        <v>43</v>
      </c>
      <c r="I697" s="232"/>
      <c r="J697" s="233">
        <f>ROUND(I697*H697,2)</f>
        <v>0</v>
      </c>
      <c r="K697" s="229" t="s">
        <v>218</v>
      </c>
      <c r="L697" s="45"/>
      <c r="M697" s="234" t="s">
        <v>1</v>
      </c>
      <c r="N697" s="235" t="s">
        <v>41</v>
      </c>
      <c r="O697" s="92"/>
      <c r="P697" s="236">
        <f>O697*H697</f>
        <v>0</v>
      </c>
      <c r="Q697" s="236">
        <v>0</v>
      </c>
      <c r="R697" s="236">
        <f>Q697*H697</f>
        <v>0</v>
      </c>
      <c r="S697" s="236">
        <v>0</v>
      </c>
      <c r="T697" s="237">
        <f>S697*H697</f>
        <v>0</v>
      </c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  <c r="AR697" s="238" t="s">
        <v>335</v>
      </c>
      <c r="AT697" s="238" t="s">
        <v>159</v>
      </c>
      <c r="AU697" s="238" t="s">
        <v>85</v>
      </c>
      <c r="AY697" s="18" t="s">
        <v>156</v>
      </c>
      <c r="BE697" s="239">
        <f>IF(N697="základní",J697,0)</f>
        <v>0</v>
      </c>
      <c r="BF697" s="239">
        <f>IF(N697="snížená",J697,0)</f>
        <v>0</v>
      </c>
      <c r="BG697" s="239">
        <f>IF(N697="zákl. přenesená",J697,0)</f>
        <v>0</v>
      </c>
      <c r="BH697" s="239">
        <f>IF(N697="sníž. přenesená",J697,0)</f>
        <v>0</v>
      </c>
      <c r="BI697" s="239">
        <f>IF(N697="nulová",J697,0)</f>
        <v>0</v>
      </c>
      <c r="BJ697" s="18" t="s">
        <v>83</v>
      </c>
      <c r="BK697" s="239">
        <f>ROUND(I697*H697,2)</f>
        <v>0</v>
      </c>
      <c r="BL697" s="18" t="s">
        <v>335</v>
      </c>
      <c r="BM697" s="238" t="s">
        <v>1934</v>
      </c>
    </row>
    <row r="698" spans="1:51" s="13" customFormat="1" ht="12">
      <c r="A698" s="13"/>
      <c r="B698" s="255"/>
      <c r="C698" s="256"/>
      <c r="D698" s="257" t="s">
        <v>225</v>
      </c>
      <c r="E698" s="258" t="s">
        <v>1</v>
      </c>
      <c r="F698" s="259" t="s">
        <v>744</v>
      </c>
      <c r="G698" s="256"/>
      <c r="H698" s="258" t="s">
        <v>1</v>
      </c>
      <c r="I698" s="260"/>
      <c r="J698" s="256"/>
      <c r="K698" s="256"/>
      <c r="L698" s="261"/>
      <c r="M698" s="262"/>
      <c r="N698" s="263"/>
      <c r="O698" s="263"/>
      <c r="P698" s="263"/>
      <c r="Q698" s="263"/>
      <c r="R698" s="263"/>
      <c r="S698" s="263"/>
      <c r="T698" s="264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T698" s="265" t="s">
        <v>225</v>
      </c>
      <c r="AU698" s="265" t="s">
        <v>85</v>
      </c>
      <c r="AV698" s="13" t="s">
        <v>83</v>
      </c>
      <c r="AW698" s="13" t="s">
        <v>32</v>
      </c>
      <c r="AX698" s="13" t="s">
        <v>76</v>
      </c>
      <c r="AY698" s="265" t="s">
        <v>156</v>
      </c>
    </row>
    <row r="699" spans="1:51" s="14" customFormat="1" ht="12">
      <c r="A699" s="14"/>
      <c r="B699" s="266"/>
      <c r="C699" s="267"/>
      <c r="D699" s="257" t="s">
        <v>225</v>
      </c>
      <c r="E699" s="268" t="s">
        <v>1</v>
      </c>
      <c r="F699" s="269" t="s">
        <v>344</v>
      </c>
      <c r="G699" s="267"/>
      <c r="H699" s="270">
        <v>18</v>
      </c>
      <c r="I699" s="271"/>
      <c r="J699" s="267"/>
      <c r="K699" s="267"/>
      <c r="L699" s="272"/>
      <c r="M699" s="273"/>
      <c r="N699" s="274"/>
      <c r="O699" s="274"/>
      <c r="P699" s="274"/>
      <c r="Q699" s="274"/>
      <c r="R699" s="274"/>
      <c r="S699" s="274"/>
      <c r="T699" s="275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T699" s="276" t="s">
        <v>225</v>
      </c>
      <c r="AU699" s="276" t="s">
        <v>85</v>
      </c>
      <c r="AV699" s="14" t="s">
        <v>85</v>
      </c>
      <c r="AW699" s="14" t="s">
        <v>32</v>
      </c>
      <c r="AX699" s="14" t="s">
        <v>76</v>
      </c>
      <c r="AY699" s="276" t="s">
        <v>156</v>
      </c>
    </row>
    <row r="700" spans="1:51" s="13" customFormat="1" ht="12">
      <c r="A700" s="13"/>
      <c r="B700" s="255"/>
      <c r="C700" s="256"/>
      <c r="D700" s="257" t="s">
        <v>225</v>
      </c>
      <c r="E700" s="258" t="s">
        <v>1</v>
      </c>
      <c r="F700" s="259" t="s">
        <v>745</v>
      </c>
      <c r="G700" s="256"/>
      <c r="H700" s="258" t="s">
        <v>1</v>
      </c>
      <c r="I700" s="260"/>
      <c r="J700" s="256"/>
      <c r="K700" s="256"/>
      <c r="L700" s="261"/>
      <c r="M700" s="262"/>
      <c r="N700" s="263"/>
      <c r="O700" s="263"/>
      <c r="P700" s="263"/>
      <c r="Q700" s="263"/>
      <c r="R700" s="263"/>
      <c r="S700" s="263"/>
      <c r="T700" s="264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265" t="s">
        <v>225</v>
      </c>
      <c r="AU700" s="265" t="s">
        <v>85</v>
      </c>
      <c r="AV700" s="13" t="s">
        <v>83</v>
      </c>
      <c r="AW700" s="13" t="s">
        <v>32</v>
      </c>
      <c r="AX700" s="13" t="s">
        <v>76</v>
      </c>
      <c r="AY700" s="265" t="s">
        <v>156</v>
      </c>
    </row>
    <row r="701" spans="1:51" s="14" customFormat="1" ht="12">
      <c r="A701" s="14"/>
      <c r="B701" s="266"/>
      <c r="C701" s="267"/>
      <c r="D701" s="257" t="s">
        <v>225</v>
      </c>
      <c r="E701" s="268" t="s">
        <v>1</v>
      </c>
      <c r="F701" s="269" t="s">
        <v>223</v>
      </c>
      <c r="G701" s="267"/>
      <c r="H701" s="270">
        <v>8</v>
      </c>
      <c r="I701" s="271"/>
      <c r="J701" s="267"/>
      <c r="K701" s="267"/>
      <c r="L701" s="272"/>
      <c r="M701" s="273"/>
      <c r="N701" s="274"/>
      <c r="O701" s="274"/>
      <c r="P701" s="274"/>
      <c r="Q701" s="274"/>
      <c r="R701" s="274"/>
      <c r="S701" s="274"/>
      <c r="T701" s="275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T701" s="276" t="s">
        <v>225</v>
      </c>
      <c r="AU701" s="276" t="s">
        <v>85</v>
      </c>
      <c r="AV701" s="14" t="s">
        <v>85</v>
      </c>
      <c r="AW701" s="14" t="s">
        <v>32</v>
      </c>
      <c r="AX701" s="14" t="s">
        <v>76</v>
      </c>
      <c r="AY701" s="276" t="s">
        <v>156</v>
      </c>
    </row>
    <row r="702" spans="1:51" s="13" customFormat="1" ht="12">
      <c r="A702" s="13"/>
      <c r="B702" s="255"/>
      <c r="C702" s="256"/>
      <c r="D702" s="257" t="s">
        <v>225</v>
      </c>
      <c r="E702" s="258" t="s">
        <v>1</v>
      </c>
      <c r="F702" s="259" t="s">
        <v>1755</v>
      </c>
      <c r="G702" s="256"/>
      <c r="H702" s="258" t="s">
        <v>1</v>
      </c>
      <c r="I702" s="260"/>
      <c r="J702" s="256"/>
      <c r="K702" s="256"/>
      <c r="L702" s="261"/>
      <c r="M702" s="262"/>
      <c r="N702" s="263"/>
      <c r="O702" s="263"/>
      <c r="P702" s="263"/>
      <c r="Q702" s="263"/>
      <c r="R702" s="263"/>
      <c r="S702" s="263"/>
      <c r="T702" s="264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265" t="s">
        <v>225</v>
      </c>
      <c r="AU702" s="265" t="s">
        <v>85</v>
      </c>
      <c r="AV702" s="13" t="s">
        <v>83</v>
      </c>
      <c r="AW702" s="13" t="s">
        <v>32</v>
      </c>
      <c r="AX702" s="13" t="s">
        <v>76</v>
      </c>
      <c r="AY702" s="265" t="s">
        <v>156</v>
      </c>
    </row>
    <row r="703" spans="1:51" s="14" customFormat="1" ht="12">
      <c r="A703" s="14"/>
      <c r="B703" s="266"/>
      <c r="C703" s="267"/>
      <c r="D703" s="257" t="s">
        <v>225</v>
      </c>
      <c r="E703" s="268" t="s">
        <v>1</v>
      </c>
      <c r="F703" s="269" t="s">
        <v>274</v>
      </c>
      <c r="G703" s="267"/>
      <c r="H703" s="270">
        <v>11</v>
      </c>
      <c r="I703" s="271"/>
      <c r="J703" s="267"/>
      <c r="K703" s="267"/>
      <c r="L703" s="272"/>
      <c r="M703" s="273"/>
      <c r="N703" s="274"/>
      <c r="O703" s="274"/>
      <c r="P703" s="274"/>
      <c r="Q703" s="274"/>
      <c r="R703" s="274"/>
      <c r="S703" s="274"/>
      <c r="T703" s="275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T703" s="276" t="s">
        <v>225</v>
      </c>
      <c r="AU703" s="276" t="s">
        <v>85</v>
      </c>
      <c r="AV703" s="14" t="s">
        <v>85</v>
      </c>
      <c r="AW703" s="14" t="s">
        <v>32</v>
      </c>
      <c r="AX703" s="14" t="s">
        <v>76</v>
      </c>
      <c r="AY703" s="276" t="s">
        <v>156</v>
      </c>
    </row>
    <row r="704" spans="1:51" s="13" customFormat="1" ht="12">
      <c r="A704" s="13"/>
      <c r="B704" s="255"/>
      <c r="C704" s="256"/>
      <c r="D704" s="257" t="s">
        <v>225</v>
      </c>
      <c r="E704" s="258" t="s">
        <v>1</v>
      </c>
      <c r="F704" s="259" t="s">
        <v>746</v>
      </c>
      <c r="G704" s="256"/>
      <c r="H704" s="258" t="s">
        <v>1</v>
      </c>
      <c r="I704" s="260"/>
      <c r="J704" s="256"/>
      <c r="K704" s="256"/>
      <c r="L704" s="261"/>
      <c r="M704" s="262"/>
      <c r="N704" s="263"/>
      <c r="O704" s="263"/>
      <c r="P704" s="263"/>
      <c r="Q704" s="263"/>
      <c r="R704" s="263"/>
      <c r="S704" s="263"/>
      <c r="T704" s="264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T704" s="265" t="s">
        <v>225</v>
      </c>
      <c r="AU704" s="265" t="s">
        <v>85</v>
      </c>
      <c r="AV704" s="13" t="s">
        <v>83</v>
      </c>
      <c r="AW704" s="13" t="s">
        <v>32</v>
      </c>
      <c r="AX704" s="13" t="s">
        <v>76</v>
      </c>
      <c r="AY704" s="265" t="s">
        <v>156</v>
      </c>
    </row>
    <row r="705" spans="1:51" s="14" customFormat="1" ht="12">
      <c r="A705" s="14"/>
      <c r="B705" s="266"/>
      <c r="C705" s="267"/>
      <c r="D705" s="257" t="s">
        <v>225</v>
      </c>
      <c r="E705" s="268" t="s">
        <v>1</v>
      </c>
      <c r="F705" s="269" t="s">
        <v>186</v>
      </c>
      <c r="G705" s="267"/>
      <c r="H705" s="270">
        <v>6</v>
      </c>
      <c r="I705" s="271"/>
      <c r="J705" s="267"/>
      <c r="K705" s="267"/>
      <c r="L705" s="272"/>
      <c r="M705" s="273"/>
      <c r="N705" s="274"/>
      <c r="O705" s="274"/>
      <c r="P705" s="274"/>
      <c r="Q705" s="274"/>
      <c r="R705" s="274"/>
      <c r="S705" s="274"/>
      <c r="T705" s="275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T705" s="276" t="s">
        <v>225</v>
      </c>
      <c r="AU705" s="276" t="s">
        <v>85</v>
      </c>
      <c r="AV705" s="14" t="s">
        <v>85</v>
      </c>
      <c r="AW705" s="14" t="s">
        <v>32</v>
      </c>
      <c r="AX705" s="14" t="s">
        <v>76</v>
      </c>
      <c r="AY705" s="276" t="s">
        <v>156</v>
      </c>
    </row>
    <row r="706" spans="1:51" s="15" customFormat="1" ht="12">
      <c r="A706" s="15"/>
      <c r="B706" s="277"/>
      <c r="C706" s="278"/>
      <c r="D706" s="257" t="s">
        <v>225</v>
      </c>
      <c r="E706" s="279" t="s">
        <v>1</v>
      </c>
      <c r="F706" s="280" t="s">
        <v>228</v>
      </c>
      <c r="G706" s="278"/>
      <c r="H706" s="281">
        <v>43</v>
      </c>
      <c r="I706" s="282"/>
      <c r="J706" s="278"/>
      <c r="K706" s="278"/>
      <c r="L706" s="283"/>
      <c r="M706" s="284"/>
      <c r="N706" s="285"/>
      <c r="O706" s="285"/>
      <c r="P706" s="285"/>
      <c r="Q706" s="285"/>
      <c r="R706" s="285"/>
      <c r="S706" s="285"/>
      <c r="T706" s="286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T706" s="287" t="s">
        <v>225</v>
      </c>
      <c r="AU706" s="287" t="s">
        <v>85</v>
      </c>
      <c r="AV706" s="15" t="s">
        <v>173</v>
      </c>
      <c r="AW706" s="15" t="s">
        <v>32</v>
      </c>
      <c r="AX706" s="15" t="s">
        <v>83</v>
      </c>
      <c r="AY706" s="287" t="s">
        <v>156</v>
      </c>
    </row>
    <row r="707" spans="1:65" s="2" customFormat="1" ht="16.5" customHeight="1">
      <c r="A707" s="39"/>
      <c r="B707" s="40"/>
      <c r="C707" s="245" t="s">
        <v>1375</v>
      </c>
      <c r="D707" s="245" t="s">
        <v>220</v>
      </c>
      <c r="E707" s="246" t="s">
        <v>1935</v>
      </c>
      <c r="F707" s="247" t="s">
        <v>1936</v>
      </c>
      <c r="G707" s="248" t="s">
        <v>342</v>
      </c>
      <c r="H707" s="249">
        <v>47.3</v>
      </c>
      <c r="I707" s="250"/>
      <c r="J707" s="251">
        <f>ROUND(I707*H707,2)</f>
        <v>0</v>
      </c>
      <c r="K707" s="247" t="s">
        <v>218</v>
      </c>
      <c r="L707" s="252"/>
      <c r="M707" s="253" t="s">
        <v>1</v>
      </c>
      <c r="N707" s="254" t="s">
        <v>41</v>
      </c>
      <c r="O707" s="92"/>
      <c r="P707" s="236">
        <f>O707*H707</f>
        <v>0</v>
      </c>
      <c r="Q707" s="236">
        <v>0.0003</v>
      </c>
      <c r="R707" s="236">
        <f>Q707*H707</f>
        <v>0.014189999999999998</v>
      </c>
      <c r="S707" s="236">
        <v>0</v>
      </c>
      <c r="T707" s="237">
        <f>S707*H707</f>
        <v>0</v>
      </c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  <c r="AR707" s="238" t="s">
        <v>477</v>
      </c>
      <c r="AT707" s="238" t="s">
        <v>220</v>
      </c>
      <c r="AU707" s="238" t="s">
        <v>85</v>
      </c>
      <c r="AY707" s="18" t="s">
        <v>156</v>
      </c>
      <c r="BE707" s="239">
        <f>IF(N707="základní",J707,0)</f>
        <v>0</v>
      </c>
      <c r="BF707" s="239">
        <f>IF(N707="snížená",J707,0)</f>
        <v>0</v>
      </c>
      <c r="BG707" s="239">
        <f>IF(N707="zákl. přenesená",J707,0)</f>
        <v>0</v>
      </c>
      <c r="BH707" s="239">
        <f>IF(N707="sníž. přenesená",J707,0)</f>
        <v>0</v>
      </c>
      <c r="BI707" s="239">
        <f>IF(N707="nulová",J707,0)</f>
        <v>0</v>
      </c>
      <c r="BJ707" s="18" t="s">
        <v>83</v>
      </c>
      <c r="BK707" s="239">
        <f>ROUND(I707*H707,2)</f>
        <v>0</v>
      </c>
      <c r="BL707" s="18" t="s">
        <v>335</v>
      </c>
      <c r="BM707" s="238" t="s">
        <v>1937</v>
      </c>
    </row>
    <row r="708" spans="1:51" s="14" customFormat="1" ht="12">
      <c r="A708" s="14"/>
      <c r="B708" s="266"/>
      <c r="C708" s="267"/>
      <c r="D708" s="257" t="s">
        <v>225</v>
      </c>
      <c r="E708" s="268" t="s">
        <v>1</v>
      </c>
      <c r="F708" s="269" t="s">
        <v>1938</v>
      </c>
      <c r="G708" s="267"/>
      <c r="H708" s="270">
        <v>47.3</v>
      </c>
      <c r="I708" s="271"/>
      <c r="J708" s="267"/>
      <c r="K708" s="267"/>
      <c r="L708" s="272"/>
      <c r="M708" s="273"/>
      <c r="N708" s="274"/>
      <c r="O708" s="274"/>
      <c r="P708" s="274"/>
      <c r="Q708" s="274"/>
      <c r="R708" s="274"/>
      <c r="S708" s="274"/>
      <c r="T708" s="275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T708" s="276" t="s">
        <v>225</v>
      </c>
      <c r="AU708" s="276" t="s">
        <v>85</v>
      </c>
      <c r="AV708" s="14" t="s">
        <v>85</v>
      </c>
      <c r="AW708" s="14" t="s">
        <v>32</v>
      </c>
      <c r="AX708" s="14" t="s">
        <v>76</v>
      </c>
      <c r="AY708" s="276" t="s">
        <v>156</v>
      </c>
    </row>
    <row r="709" spans="1:51" s="15" customFormat="1" ht="12">
      <c r="A709" s="15"/>
      <c r="B709" s="277"/>
      <c r="C709" s="278"/>
      <c r="D709" s="257" t="s">
        <v>225</v>
      </c>
      <c r="E709" s="279" t="s">
        <v>1</v>
      </c>
      <c r="F709" s="280" t="s">
        <v>228</v>
      </c>
      <c r="G709" s="278"/>
      <c r="H709" s="281">
        <v>47.3</v>
      </c>
      <c r="I709" s="282"/>
      <c r="J709" s="278"/>
      <c r="K709" s="278"/>
      <c r="L709" s="283"/>
      <c r="M709" s="284"/>
      <c r="N709" s="285"/>
      <c r="O709" s="285"/>
      <c r="P709" s="285"/>
      <c r="Q709" s="285"/>
      <c r="R709" s="285"/>
      <c r="S709" s="285"/>
      <c r="T709" s="286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T709" s="287" t="s">
        <v>225</v>
      </c>
      <c r="AU709" s="287" t="s">
        <v>85</v>
      </c>
      <c r="AV709" s="15" t="s">
        <v>173</v>
      </c>
      <c r="AW709" s="15" t="s">
        <v>32</v>
      </c>
      <c r="AX709" s="15" t="s">
        <v>83</v>
      </c>
      <c r="AY709" s="287" t="s">
        <v>156</v>
      </c>
    </row>
    <row r="710" spans="1:65" s="2" customFormat="1" ht="24.15" customHeight="1">
      <c r="A710" s="39"/>
      <c r="B710" s="40"/>
      <c r="C710" s="227" t="s">
        <v>1395</v>
      </c>
      <c r="D710" s="227" t="s">
        <v>159</v>
      </c>
      <c r="E710" s="228" t="s">
        <v>1370</v>
      </c>
      <c r="F710" s="229" t="s">
        <v>1371</v>
      </c>
      <c r="G710" s="230" t="s">
        <v>414</v>
      </c>
      <c r="H710" s="231">
        <v>0.014</v>
      </c>
      <c r="I710" s="232"/>
      <c r="J710" s="233">
        <f>ROUND(I710*H710,2)</f>
        <v>0</v>
      </c>
      <c r="K710" s="229" t="s">
        <v>218</v>
      </c>
      <c r="L710" s="45"/>
      <c r="M710" s="234" t="s">
        <v>1</v>
      </c>
      <c r="N710" s="235" t="s">
        <v>41</v>
      </c>
      <c r="O710" s="92"/>
      <c r="P710" s="236">
        <f>O710*H710</f>
        <v>0</v>
      </c>
      <c r="Q710" s="236">
        <v>0</v>
      </c>
      <c r="R710" s="236">
        <f>Q710*H710</f>
        <v>0</v>
      </c>
      <c r="S710" s="236">
        <v>0</v>
      </c>
      <c r="T710" s="237">
        <f>S710*H710</f>
        <v>0</v>
      </c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R710" s="238" t="s">
        <v>335</v>
      </c>
      <c r="AT710" s="238" t="s">
        <v>159</v>
      </c>
      <c r="AU710" s="238" t="s">
        <v>85</v>
      </c>
      <c r="AY710" s="18" t="s">
        <v>156</v>
      </c>
      <c r="BE710" s="239">
        <f>IF(N710="základní",J710,0)</f>
        <v>0</v>
      </c>
      <c r="BF710" s="239">
        <f>IF(N710="snížená",J710,0)</f>
        <v>0</v>
      </c>
      <c r="BG710" s="239">
        <f>IF(N710="zákl. přenesená",J710,0)</f>
        <v>0</v>
      </c>
      <c r="BH710" s="239">
        <f>IF(N710="sníž. přenesená",J710,0)</f>
        <v>0</v>
      </c>
      <c r="BI710" s="239">
        <f>IF(N710="nulová",J710,0)</f>
        <v>0</v>
      </c>
      <c r="BJ710" s="18" t="s">
        <v>83</v>
      </c>
      <c r="BK710" s="239">
        <f>ROUND(I710*H710,2)</f>
        <v>0</v>
      </c>
      <c r="BL710" s="18" t="s">
        <v>335</v>
      </c>
      <c r="BM710" s="238" t="s">
        <v>1939</v>
      </c>
    </row>
    <row r="711" spans="1:63" s="12" customFormat="1" ht="22.8" customHeight="1">
      <c r="A711" s="12"/>
      <c r="B711" s="211"/>
      <c r="C711" s="212"/>
      <c r="D711" s="213" t="s">
        <v>75</v>
      </c>
      <c r="E711" s="225" t="s">
        <v>1940</v>
      </c>
      <c r="F711" s="225" t="s">
        <v>1941</v>
      </c>
      <c r="G711" s="212"/>
      <c r="H711" s="212"/>
      <c r="I711" s="215"/>
      <c r="J711" s="226">
        <f>BK711</f>
        <v>0</v>
      </c>
      <c r="K711" s="212"/>
      <c r="L711" s="217"/>
      <c r="M711" s="218"/>
      <c r="N711" s="219"/>
      <c r="O711" s="219"/>
      <c r="P711" s="220">
        <f>SUM(P712:P727)</f>
        <v>0</v>
      </c>
      <c r="Q711" s="219"/>
      <c r="R711" s="220">
        <f>SUM(R712:R727)</f>
        <v>0.16692</v>
      </c>
      <c r="S711" s="219"/>
      <c r="T711" s="221">
        <f>SUM(T712:T727)</f>
        <v>0</v>
      </c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R711" s="222" t="s">
        <v>85</v>
      </c>
      <c r="AT711" s="223" t="s">
        <v>75</v>
      </c>
      <c r="AU711" s="223" t="s">
        <v>83</v>
      </c>
      <c r="AY711" s="222" t="s">
        <v>156</v>
      </c>
      <c r="BK711" s="224">
        <f>SUM(BK712:BK727)</f>
        <v>0</v>
      </c>
    </row>
    <row r="712" spans="1:65" s="2" customFormat="1" ht="16.5" customHeight="1">
      <c r="A712" s="39"/>
      <c r="B712" s="40"/>
      <c r="C712" s="227" t="s">
        <v>1401</v>
      </c>
      <c r="D712" s="227" t="s">
        <v>159</v>
      </c>
      <c r="E712" s="228" t="s">
        <v>1942</v>
      </c>
      <c r="F712" s="229" t="s">
        <v>1943</v>
      </c>
      <c r="G712" s="230" t="s">
        <v>237</v>
      </c>
      <c r="H712" s="231">
        <v>39</v>
      </c>
      <c r="I712" s="232"/>
      <c r="J712" s="233">
        <f>ROUND(I712*H712,2)</f>
        <v>0</v>
      </c>
      <c r="K712" s="229" t="s">
        <v>218</v>
      </c>
      <c r="L712" s="45"/>
      <c r="M712" s="234" t="s">
        <v>1</v>
      </c>
      <c r="N712" s="235" t="s">
        <v>41</v>
      </c>
      <c r="O712" s="92"/>
      <c r="P712" s="236">
        <f>O712*H712</f>
        <v>0</v>
      </c>
      <c r="Q712" s="236">
        <v>0</v>
      </c>
      <c r="R712" s="236">
        <f>Q712*H712</f>
        <v>0</v>
      </c>
      <c r="S712" s="236">
        <v>0</v>
      </c>
      <c r="T712" s="237">
        <f>S712*H712</f>
        <v>0</v>
      </c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R712" s="238" t="s">
        <v>335</v>
      </c>
      <c r="AT712" s="238" t="s">
        <v>159</v>
      </c>
      <c r="AU712" s="238" t="s">
        <v>85</v>
      </c>
      <c r="AY712" s="18" t="s">
        <v>156</v>
      </c>
      <c r="BE712" s="239">
        <f>IF(N712="základní",J712,0)</f>
        <v>0</v>
      </c>
      <c r="BF712" s="239">
        <f>IF(N712="snížená",J712,0)</f>
        <v>0</v>
      </c>
      <c r="BG712" s="239">
        <f>IF(N712="zákl. přenesená",J712,0)</f>
        <v>0</v>
      </c>
      <c r="BH712" s="239">
        <f>IF(N712="sníž. přenesená",J712,0)</f>
        <v>0</v>
      </c>
      <c r="BI712" s="239">
        <f>IF(N712="nulová",J712,0)</f>
        <v>0</v>
      </c>
      <c r="BJ712" s="18" t="s">
        <v>83</v>
      </c>
      <c r="BK712" s="239">
        <f>ROUND(I712*H712,2)</f>
        <v>0</v>
      </c>
      <c r="BL712" s="18" t="s">
        <v>335</v>
      </c>
      <c r="BM712" s="238" t="s">
        <v>1944</v>
      </c>
    </row>
    <row r="713" spans="1:51" s="13" customFormat="1" ht="12">
      <c r="A713" s="13"/>
      <c r="B713" s="255"/>
      <c r="C713" s="256"/>
      <c r="D713" s="257" t="s">
        <v>225</v>
      </c>
      <c r="E713" s="258" t="s">
        <v>1</v>
      </c>
      <c r="F713" s="259" t="s">
        <v>744</v>
      </c>
      <c r="G713" s="256"/>
      <c r="H713" s="258" t="s">
        <v>1</v>
      </c>
      <c r="I713" s="260"/>
      <c r="J713" s="256"/>
      <c r="K713" s="256"/>
      <c r="L713" s="261"/>
      <c r="M713" s="262"/>
      <c r="N713" s="263"/>
      <c r="O713" s="263"/>
      <c r="P713" s="263"/>
      <c r="Q713" s="263"/>
      <c r="R713" s="263"/>
      <c r="S713" s="263"/>
      <c r="T713" s="264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265" t="s">
        <v>225</v>
      </c>
      <c r="AU713" s="265" t="s">
        <v>85</v>
      </c>
      <c r="AV713" s="13" t="s">
        <v>83</v>
      </c>
      <c r="AW713" s="13" t="s">
        <v>32</v>
      </c>
      <c r="AX713" s="13" t="s">
        <v>76</v>
      </c>
      <c r="AY713" s="265" t="s">
        <v>156</v>
      </c>
    </row>
    <row r="714" spans="1:51" s="14" customFormat="1" ht="12">
      <c r="A714" s="14"/>
      <c r="B714" s="266"/>
      <c r="C714" s="267"/>
      <c r="D714" s="257" t="s">
        <v>225</v>
      </c>
      <c r="E714" s="268" t="s">
        <v>1</v>
      </c>
      <c r="F714" s="269" t="s">
        <v>306</v>
      </c>
      <c r="G714" s="267"/>
      <c r="H714" s="270">
        <v>12</v>
      </c>
      <c r="I714" s="271"/>
      <c r="J714" s="267"/>
      <c r="K714" s="267"/>
      <c r="L714" s="272"/>
      <c r="M714" s="273"/>
      <c r="N714" s="274"/>
      <c r="O714" s="274"/>
      <c r="P714" s="274"/>
      <c r="Q714" s="274"/>
      <c r="R714" s="274"/>
      <c r="S714" s="274"/>
      <c r="T714" s="275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T714" s="276" t="s">
        <v>225</v>
      </c>
      <c r="AU714" s="276" t="s">
        <v>85</v>
      </c>
      <c r="AV714" s="14" t="s">
        <v>85</v>
      </c>
      <c r="AW714" s="14" t="s">
        <v>32</v>
      </c>
      <c r="AX714" s="14" t="s">
        <v>76</v>
      </c>
      <c r="AY714" s="276" t="s">
        <v>156</v>
      </c>
    </row>
    <row r="715" spans="1:51" s="13" customFormat="1" ht="12">
      <c r="A715" s="13"/>
      <c r="B715" s="255"/>
      <c r="C715" s="256"/>
      <c r="D715" s="257" t="s">
        <v>225</v>
      </c>
      <c r="E715" s="258" t="s">
        <v>1</v>
      </c>
      <c r="F715" s="259" t="s">
        <v>745</v>
      </c>
      <c r="G715" s="256"/>
      <c r="H715" s="258" t="s">
        <v>1</v>
      </c>
      <c r="I715" s="260"/>
      <c r="J715" s="256"/>
      <c r="K715" s="256"/>
      <c r="L715" s="261"/>
      <c r="M715" s="262"/>
      <c r="N715" s="263"/>
      <c r="O715" s="263"/>
      <c r="P715" s="263"/>
      <c r="Q715" s="263"/>
      <c r="R715" s="263"/>
      <c r="S715" s="263"/>
      <c r="T715" s="264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T715" s="265" t="s">
        <v>225</v>
      </c>
      <c r="AU715" s="265" t="s">
        <v>85</v>
      </c>
      <c r="AV715" s="13" t="s">
        <v>83</v>
      </c>
      <c r="AW715" s="13" t="s">
        <v>32</v>
      </c>
      <c r="AX715" s="13" t="s">
        <v>76</v>
      </c>
      <c r="AY715" s="265" t="s">
        <v>156</v>
      </c>
    </row>
    <row r="716" spans="1:51" s="14" customFormat="1" ht="12">
      <c r="A716" s="14"/>
      <c r="B716" s="266"/>
      <c r="C716" s="267"/>
      <c r="D716" s="257" t="s">
        <v>225</v>
      </c>
      <c r="E716" s="268" t="s">
        <v>1</v>
      </c>
      <c r="F716" s="269" t="s">
        <v>256</v>
      </c>
      <c r="G716" s="267"/>
      <c r="H716" s="270">
        <v>7</v>
      </c>
      <c r="I716" s="271"/>
      <c r="J716" s="267"/>
      <c r="K716" s="267"/>
      <c r="L716" s="272"/>
      <c r="M716" s="273"/>
      <c r="N716" s="274"/>
      <c r="O716" s="274"/>
      <c r="P716" s="274"/>
      <c r="Q716" s="274"/>
      <c r="R716" s="274"/>
      <c r="S716" s="274"/>
      <c r="T716" s="275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T716" s="276" t="s">
        <v>225</v>
      </c>
      <c r="AU716" s="276" t="s">
        <v>85</v>
      </c>
      <c r="AV716" s="14" t="s">
        <v>85</v>
      </c>
      <c r="AW716" s="14" t="s">
        <v>32</v>
      </c>
      <c r="AX716" s="14" t="s">
        <v>76</v>
      </c>
      <c r="AY716" s="276" t="s">
        <v>156</v>
      </c>
    </row>
    <row r="717" spans="1:51" s="13" customFormat="1" ht="12">
      <c r="A717" s="13"/>
      <c r="B717" s="255"/>
      <c r="C717" s="256"/>
      <c r="D717" s="257" t="s">
        <v>225</v>
      </c>
      <c r="E717" s="258" t="s">
        <v>1</v>
      </c>
      <c r="F717" s="259" t="s">
        <v>754</v>
      </c>
      <c r="G717" s="256"/>
      <c r="H717" s="258" t="s">
        <v>1</v>
      </c>
      <c r="I717" s="260"/>
      <c r="J717" s="256"/>
      <c r="K717" s="256"/>
      <c r="L717" s="261"/>
      <c r="M717" s="262"/>
      <c r="N717" s="263"/>
      <c r="O717" s="263"/>
      <c r="P717" s="263"/>
      <c r="Q717" s="263"/>
      <c r="R717" s="263"/>
      <c r="S717" s="263"/>
      <c r="T717" s="264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T717" s="265" t="s">
        <v>225</v>
      </c>
      <c r="AU717" s="265" t="s">
        <v>85</v>
      </c>
      <c r="AV717" s="13" t="s">
        <v>83</v>
      </c>
      <c r="AW717" s="13" t="s">
        <v>32</v>
      </c>
      <c r="AX717" s="13" t="s">
        <v>76</v>
      </c>
      <c r="AY717" s="265" t="s">
        <v>156</v>
      </c>
    </row>
    <row r="718" spans="1:51" s="14" customFormat="1" ht="12">
      <c r="A718" s="14"/>
      <c r="B718" s="266"/>
      <c r="C718" s="267"/>
      <c r="D718" s="257" t="s">
        <v>225</v>
      </c>
      <c r="E718" s="268" t="s">
        <v>1</v>
      </c>
      <c r="F718" s="269" t="s">
        <v>155</v>
      </c>
      <c r="G718" s="267"/>
      <c r="H718" s="270">
        <v>5</v>
      </c>
      <c r="I718" s="271"/>
      <c r="J718" s="267"/>
      <c r="K718" s="267"/>
      <c r="L718" s="272"/>
      <c r="M718" s="273"/>
      <c r="N718" s="274"/>
      <c r="O718" s="274"/>
      <c r="P718" s="274"/>
      <c r="Q718" s="274"/>
      <c r="R718" s="274"/>
      <c r="S718" s="274"/>
      <c r="T718" s="275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T718" s="276" t="s">
        <v>225</v>
      </c>
      <c r="AU718" s="276" t="s">
        <v>85</v>
      </c>
      <c r="AV718" s="14" t="s">
        <v>85</v>
      </c>
      <c r="AW718" s="14" t="s">
        <v>32</v>
      </c>
      <c r="AX718" s="14" t="s">
        <v>76</v>
      </c>
      <c r="AY718" s="276" t="s">
        <v>156</v>
      </c>
    </row>
    <row r="719" spans="1:51" s="13" customFormat="1" ht="12">
      <c r="A719" s="13"/>
      <c r="B719" s="255"/>
      <c r="C719" s="256"/>
      <c r="D719" s="257" t="s">
        <v>225</v>
      </c>
      <c r="E719" s="258" t="s">
        <v>1</v>
      </c>
      <c r="F719" s="259" t="s">
        <v>747</v>
      </c>
      <c r="G719" s="256"/>
      <c r="H719" s="258" t="s">
        <v>1</v>
      </c>
      <c r="I719" s="260"/>
      <c r="J719" s="256"/>
      <c r="K719" s="256"/>
      <c r="L719" s="261"/>
      <c r="M719" s="262"/>
      <c r="N719" s="263"/>
      <c r="O719" s="263"/>
      <c r="P719" s="263"/>
      <c r="Q719" s="263"/>
      <c r="R719" s="263"/>
      <c r="S719" s="263"/>
      <c r="T719" s="264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T719" s="265" t="s">
        <v>225</v>
      </c>
      <c r="AU719" s="265" t="s">
        <v>85</v>
      </c>
      <c r="AV719" s="13" t="s">
        <v>83</v>
      </c>
      <c r="AW719" s="13" t="s">
        <v>32</v>
      </c>
      <c r="AX719" s="13" t="s">
        <v>76</v>
      </c>
      <c r="AY719" s="265" t="s">
        <v>156</v>
      </c>
    </row>
    <row r="720" spans="1:51" s="14" customFormat="1" ht="12">
      <c r="A720" s="14"/>
      <c r="B720" s="266"/>
      <c r="C720" s="267"/>
      <c r="D720" s="257" t="s">
        <v>225</v>
      </c>
      <c r="E720" s="268" t="s">
        <v>1</v>
      </c>
      <c r="F720" s="269" t="s">
        <v>8</v>
      </c>
      <c r="G720" s="267"/>
      <c r="H720" s="270">
        <v>15</v>
      </c>
      <c r="I720" s="271"/>
      <c r="J720" s="267"/>
      <c r="K720" s="267"/>
      <c r="L720" s="272"/>
      <c r="M720" s="273"/>
      <c r="N720" s="274"/>
      <c r="O720" s="274"/>
      <c r="P720" s="274"/>
      <c r="Q720" s="274"/>
      <c r="R720" s="274"/>
      <c r="S720" s="274"/>
      <c r="T720" s="275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T720" s="276" t="s">
        <v>225</v>
      </c>
      <c r="AU720" s="276" t="s">
        <v>85</v>
      </c>
      <c r="AV720" s="14" t="s">
        <v>85</v>
      </c>
      <c r="AW720" s="14" t="s">
        <v>32</v>
      </c>
      <c r="AX720" s="14" t="s">
        <v>76</v>
      </c>
      <c r="AY720" s="276" t="s">
        <v>156</v>
      </c>
    </row>
    <row r="721" spans="1:51" s="15" customFormat="1" ht="12">
      <c r="A721" s="15"/>
      <c r="B721" s="277"/>
      <c r="C721" s="278"/>
      <c r="D721" s="257" t="s">
        <v>225</v>
      </c>
      <c r="E721" s="279" t="s">
        <v>1</v>
      </c>
      <c r="F721" s="280" t="s">
        <v>228</v>
      </c>
      <c r="G721" s="278"/>
      <c r="H721" s="281">
        <v>39</v>
      </c>
      <c r="I721" s="282"/>
      <c r="J721" s="278"/>
      <c r="K721" s="278"/>
      <c r="L721" s="283"/>
      <c r="M721" s="284"/>
      <c r="N721" s="285"/>
      <c r="O721" s="285"/>
      <c r="P721" s="285"/>
      <c r="Q721" s="285"/>
      <c r="R721" s="285"/>
      <c r="S721" s="285"/>
      <c r="T721" s="286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T721" s="287" t="s">
        <v>225</v>
      </c>
      <c r="AU721" s="287" t="s">
        <v>85</v>
      </c>
      <c r="AV721" s="15" t="s">
        <v>173</v>
      </c>
      <c r="AW721" s="15" t="s">
        <v>32</v>
      </c>
      <c r="AX721" s="15" t="s">
        <v>83</v>
      </c>
      <c r="AY721" s="287" t="s">
        <v>156</v>
      </c>
    </row>
    <row r="722" spans="1:65" s="2" customFormat="1" ht="24.15" customHeight="1">
      <c r="A722" s="39"/>
      <c r="B722" s="40"/>
      <c r="C722" s="227" t="s">
        <v>1405</v>
      </c>
      <c r="D722" s="227" t="s">
        <v>159</v>
      </c>
      <c r="E722" s="228" t="s">
        <v>1945</v>
      </c>
      <c r="F722" s="229" t="s">
        <v>1946</v>
      </c>
      <c r="G722" s="230" t="s">
        <v>237</v>
      </c>
      <c r="H722" s="231">
        <v>39</v>
      </c>
      <c r="I722" s="232"/>
      <c r="J722" s="233">
        <f>ROUND(I722*H722,2)</f>
        <v>0</v>
      </c>
      <c r="K722" s="229" t="s">
        <v>218</v>
      </c>
      <c r="L722" s="45"/>
      <c r="M722" s="234" t="s">
        <v>1</v>
      </c>
      <c r="N722" s="235" t="s">
        <v>41</v>
      </c>
      <c r="O722" s="92"/>
      <c r="P722" s="236">
        <f>O722*H722</f>
        <v>0</v>
      </c>
      <c r="Q722" s="236">
        <v>0.0003</v>
      </c>
      <c r="R722" s="236">
        <f>Q722*H722</f>
        <v>0.011699999999999999</v>
      </c>
      <c r="S722" s="236">
        <v>0</v>
      </c>
      <c r="T722" s="237">
        <f>S722*H722</f>
        <v>0</v>
      </c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  <c r="AR722" s="238" t="s">
        <v>335</v>
      </c>
      <c r="AT722" s="238" t="s">
        <v>159</v>
      </c>
      <c r="AU722" s="238" t="s">
        <v>85</v>
      </c>
      <c r="AY722" s="18" t="s">
        <v>156</v>
      </c>
      <c r="BE722" s="239">
        <f>IF(N722="základní",J722,0)</f>
        <v>0</v>
      </c>
      <c r="BF722" s="239">
        <f>IF(N722="snížená",J722,0)</f>
        <v>0</v>
      </c>
      <c r="BG722" s="239">
        <f>IF(N722="zákl. přenesená",J722,0)</f>
        <v>0</v>
      </c>
      <c r="BH722" s="239">
        <f>IF(N722="sníž. přenesená",J722,0)</f>
        <v>0</v>
      </c>
      <c r="BI722" s="239">
        <f>IF(N722="nulová",J722,0)</f>
        <v>0</v>
      </c>
      <c r="BJ722" s="18" t="s">
        <v>83</v>
      </c>
      <c r="BK722" s="239">
        <f>ROUND(I722*H722,2)</f>
        <v>0</v>
      </c>
      <c r="BL722" s="18" t="s">
        <v>335</v>
      </c>
      <c r="BM722" s="238" t="s">
        <v>1947</v>
      </c>
    </row>
    <row r="723" spans="1:65" s="2" customFormat="1" ht="16.5" customHeight="1">
      <c r="A723" s="39"/>
      <c r="B723" s="40"/>
      <c r="C723" s="227" t="s">
        <v>1410</v>
      </c>
      <c r="D723" s="227" t="s">
        <v>159</v>
      </c>
      <c r="E723" s="228" t="s">
        <v>1948</v>
      </c>
      <c r="F723" s="229" t="s">
        <v>1949</v>
      </c>
      <c r="G723" s="230" t="s">
        <v>237</v>
      </c>
      <c r="H723" s="231">
        <v>78</v>
      </c>
      <c r="I723" s="232"/>
      <c r="J723" s="233">
        <f>ROUND(I723*H723,2)</f>
        <v>0</v>
      </c>
      <c r="K723" s="229" t="s">
        <v>218</v>
      </c>
      <c r="L723" s="45"/>
      <c r="M723" s="234" t="s">
        <v>1</v>
      </c>
      <c r="N723" s="235" t="s">
        <v>41</v>
      </c>
      <c r="O723" s="92"/>
      <c r="P723" s="236">
        <f>O723*H723</f>
        <v>0</v>
      </c>
      <c r="Q723" s="236">
        <v>0.00024</v>
      </c>
      <c r="R723" s="236">
        <f>Q723*H723</f>
        <v>0.01872</v>
      </c>
      <c r="S723" s="236">
        <v>0</v>
      </c>
      <c r="T723" s="237">
        <f>S723*H723</f>
        <v>0</v>
      </c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  <c r="AR723" s="238" t="s">
        <v>335</v>
      </c>
      <c r="AT723" s="238" t="s">
        <v>159</v>
      </c>
      <c r="AU723" s="238" t="s">
        <v>85</v>
      </c>
      <c r="AY723" s="18" t="s">
        <v>156</v>
      </c>
      <c r="BE723" s="239">
        <f>IF(N723="základní",J723,0)</f>
        <v>0</v>
      </c>
      <c r="BF723" s="239">
        <f>IF(N723="snížená",J723,0)</f>
        <v>0</v>
      </c>
      <c r="BG723" s="239">
        <f>IF(N723="zákl. přenesená",J723,0)</f>
        <v>0</v>
      </c>
      <c r="BH723" s="239">
        <f>IF(N723="sníž. přenesená",J723,0)</f>
        <v>0</v>
      </c>
      <c r="BI723" s="239">
        <f>IF(N723="nulová",J723,0)</f>
        <v>0</v>
      </c>
      <c r="BJ723" s="18" t="s">
        <v>83</v>
      </c>
      <c r="BK723" s="239">
        <f>ROUND(I723*H723,2)</f>
        <v>0</v>
      </c>
      <c r="BL723" s="18" t="s">
        <v>335</v>
      </c>
      <c r="BM723" s="238" t="s">
        <v>1950</v>
      </c>
    </row>
    <row r="724" spans="1:51" s="14" customFormat="1" ht="12">
      <c r="A724" s="14"/>
      <c r="B724" s="266"/>
      <c r="C724" s="267"/>
      <c r="D724" s="257" t="s">
        <v>225</v>
      </c>
      <c r="E724" s="268" t="s">
        <v>1</v>
      </c>
      <c r="F724" s="269" t="s">
        <v>1951</v>
      </c>
      <c r="G724" s="267"/>
      <c r="H724" s="270">
        <v>78</v>
      </c>
      <c r="I724" s="271"/>
      <c r="J724" s="267"/>
      <c r="K724" s="267"/>
      <c r="L724" s="272"/>
      <c r="M724" s="273"/>
      <c r="N724" s="274"/>
      <c r="O724" s="274"/>
      <c r="P724" s="274"/>
      <c r="Q724" s="274"/>
      <c r="R724" s="274"/>
      <c r="S724" s="274"/>
      <c r="T724" s="275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T724" s="276" t="s">
        <v>225</v>
      </c>
      <c r="AU724" s="276" t="s">
        <v>85</v>
      </c>
      <c r="AV724" s="14" t="s">
        <v>85</v>
      </c>
      <c r="AW724" s="14" t="s">
        <v>32</v>
      </c>
      <c r="AX724" s="14" t="s">
        <v>76</v>
      </c>
      <c r="AY724" s="276" t="s">
        <v>156</v>
      </c>
    </row>
    <row r="725" spans="1:51" s="15" customFormat="1" ht="12">
      <c r="A725" s="15"/>
      <c r="B725" s="277"/>
      <c r="C725" s="278"/>
      <c r="D725" s="257" t="s">
        <v>225</v>
      </c>
      <c r="E725" s="279" t="s">
        <v>1</v>
      </c>
      <c r="F725" s="280" t="s">
        <v>228</v>
      </c>
      <c r="G725" s="278"/>
      <c r="H725" s="281">
        <v>78</v>
      </c>
      <c r="I725" s="282"/>
      <c r="J725" s="278"/>
      <c r="K725" s="278"/>
      <c r="L725" s="283"/>
      <c r="M725" s="284"/>
      <c r="N725" s="285"/>
      <c r="O725" s="285"/>
      <c r="P725" s="285"/>
      <c r="Q725" s="285"/>
      <c r="R725" s="285"/>
      <c r="S725" s="285"/>
      <c r="T725" s="286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T725" s="287" t="s">
        <v>225</v>
      </c>
      <c r="AU725" s="287" t="s">
        <v>85</v>
      </c>
      <c r="AV725" s="15" t="s">
        <v>173</v>
      </c>
      <c r="AW725" s="15" t="s">
        <v>32</v>
      </c>
      <c r="AX725" s="15" t="s">
        <v>83</v>
      </c>
      <c r="AY725" s="287" t="s">
        <v>156</v>
      </c>
    </row>
    <row r="726" spans="1:65" s="2" customFormat="1" ht="16.5" customHeight="1">
      <c r="A726" s="39"/>
      <c r="B726" s="40"/>
      <c r="C726" s="227" t="s">
        <v>1414</v>
      </c>
      <c r="D726" s="227" t="s">
        <v>159</v>
      </c>
      <c r="E726" s="228" t="s">
        <v>1952</v>
      </c>
      <c r="F726" s="229" t="s">
        <v>1953</v>
      </c>
      <c r="G726" s="230" t="s">
        <v>237</v>
      </c>
      <c r="H726" s="231">
        <v>39</v>
      </c>
      <c r="I726" s="232"/>
      <c r="J726" s="233">
        <f>ROUND(I726*H726,2)</f>
        <v>0</v>
      </c>
      <c r="K726" s="229" t="s">
        <v>218</v>
      </c>
      <c r="L726" s="45"/>
      <c r="M726" s="234" t="s">
        <v>1</v>
      </c>
      <c r="N726" s="235" t="s">
        <v>41</v>
      </c>
      <c r="O726" s="92"/>
      <c r="P726" s="236">
        <f>O726*H726</f>
        <v>0</v>
      </c>
      <c r="Q726" s="236">
        <v>0.0035</v>
      </c>
      <c r="R726" s="236">
        <f>Q726*H726</f>
        <v>0.1365</v>
      </c>
      <c r="S726" s="236">
        <v>0</v>
      </c>
      <c r="T726" s="237">
        <f>S726*H726</f>
        <v>0</v>
      </c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R726" s="238" t="s">
        <v>335</v>
      </c>
      <c r="AT726" s="238" t="s">
        <v>159</v>
      </c>
      <c r="AU726" s="238" t="s">
        <v>85</v>
      </c>
      <c r="AY726" s="18" t="s">
        <v>156</v>
      </c>
      <c r="BE726" s="239">
        <f>IF(N726="základní",J726,0)</f>
        <v>0</v>
      </c>
      <c r="BF726" s="239">
        <f>IF(N726="snížená",J726,0)</f>
        <v>0</v>
      </c>
      <c r="BG726" s="239">
        <f>IF(N726="zákl. přenesená",J726,0)</f>
        <v>0</v>
      </c>
      <c r="BH726" s="239">
        <f>IF(N726="sníž. přenesená",J726,0)</f>
        <v>0</v>
      </c>
      <c r="BI726" s="239">
        <f>IF(N726="nulová",J726,0)</f>
        <v>0</v>
      </c>
      <c r="BJ726" s="18" t="s">
        <v>83</v>
      </c>
      <c r="BK726" s="239">
        <f>ROUND(I726*H726,2)</f>
        <v>0</v>
      </c>
      <c r="BL726" s="18" t="s">
        <v>335</v>
      </c>
      <c r="BM726" s="238" t="s">
        <v>1954</v>
      </c>
    </row>
    <row r="727" spans="1:65" s="2" customFormat="1" ht="24.15" customHeight="1">
      <c r="A727" s="39"/>
      <c r="B727" s="40"/>
      <c r="C727" s="227" t="s">
        <v>1431</v>
      </c>
      <c r="D727" s="227" t="s">
        <v>159</v>
      </c>
      <c r="E727" s="228" t="s">
        <v>1955</v>
      </c>
      <c r="F727" s="229" t="s">
        <v>1956</v>
      </c>
      <c r="G727" s="230" t="s">
        <v>414</v>
      </c>
      <c r="H727" s="231">
        <v>0.167</v>
      </c>
      <c r="I727" s="232"/>
      <c r="J727" s="233">
        <f>ROUND(I727*H727,2)</f>
        <v>0</v>
      </c>
      <c r="K727" s="229" t="s">
        <v>218</v>
      </c>
      <c r="L727" s="45"/>
      <c r="M727" s="234" t="s">
        <v>1</v>
      </c>
      <c r="N727" s="235" t="s">
        <v>41</v>
      </c>
      <c r="O727" s="92"/>
      <c r="P727" s="236">
        <f>O727*H727</f>
        <v>0</v>
      </c>
      <c r="Q727" s="236">
        <v>0</v>
      </c>
      <c r="R727" s="236">
        <f>Q727*H727</f>
        <v>0</v>
      </c>
      <c r="S727" s="236">
        <v>0</v>
      </c>
      <c r="T727" s="237">
        <f>S727*H727</f>
        <v>0</v>
      </c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  <c r="AE727" s="39"/>
      <c r="AR727" s="238" t="s">
        <v>335</v>
      </c>
      <c r="AT727" s="238" t="s">
        <v>159</v>
      </c>
      <c r="AU727" s="238" t="s">
        <v>85</v>
      </c>
      <c r="AY727" s="18" t="s">
        <v>156</v>
      </c>
      <c r="BE727" s="239">
        <f>IF(N727="základní",J727,0)</f>
        <v>0</v>
      </c>
      <c r="BF727" s="239">
        <f>IF(N727="snížená",J727,0)</f>
        <v>0</v>
      </c>
      <c r="BG727" s="239">
        <f>IF(N727="zákl. přenesená",J727,0)</f>
        <v>0</v>
      </c>
      <c r="BH727" s="239">
        <f>IF(N727="sníž. přenesená",J727,0)</f>
        <v>0</v>
      </c>
      <c r="BI727" s="239">
        <f>IF(N727="nulová",J727,0)</f>
        <v>0</v>
      </c>
      <c r="BJ727" s="18" t="s">
        <v>83</v>
      </c>
      <c r="BK727" s="239">
        <f>ROUND(I727*H727,2)</f>
        <v>0</v>
      </c>
      <c r="BL727" s="18" t="s">
        <v>335</v>
      </c>
      <c r="BM727" s="238" t="s">
        <v>1957</v>
      </c>
    </row>
    <row r="728" spans="1:63" s="12" customFormat="1" ht="22.8" customHeight="1">
      <c r="A728" s="12"/>
      <c r="B728" s="211"/>
      <c r="C728" s="212"/>
      <c r="D728" s="213" t="s">
        <v>75</v>
      </c>
      <c r="E728" s="225" t="s">
        <v>583</v>
      </c>
      <c r="F728" s="225" t="s">
        <v>584</v>
      </c>
      <c r="G728" s="212"/>
      <c r="H728" s="212"/>
      <c r="I728" s="215"/>
      <c r="J728" s="226">
        <f>BK728</f>
        <v>0</v>
      </c>
      <c r="K728" s="212"/>
      <c r="L728" s="217"/>
      <c r="M728" s="218"/>
      <c r="N728" s="219"/>
      <c r="O728" s="219"/>
      <c r="P728" s="220">
        <f>SUM(P729:P746)</f>
        <v>0</v>
      </c>
      <c r="Q728" s="219"/>
      <c r="R728" s="220">
        <f>SUM(R729:R746)</f>
        <v>0.32273599999999997</v>
      </c>
      <c r="S728" s="219"/>
      <c r="T728" s="221">
        <f>SUM(T729:T746)</f>
        <v>0</v>
      </c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R728" s="222" t="s">
        <v>85</v>
      </c>
      <c r="AT728" s="223" t="s">
        <v>75</v>
      </c>
      <c r="AU728" s="223" t="s">
        <v>83</v>
      </c>
      <c r="AY728" s="222" t="s">
        <v>156</v>
      </c>
      <c r="BK728" s="224">
        <f>SUM(BK729:BK746)</f>
        <v>0</v>
      </c>
    </row>
    <row r="729" spans="1:65" s="2" customFormat="1" ht="24.15" customHeight="1">
      <c r="A729" s="39"/>
      <c r="B729" s="40"/>
      <c r="C729" s="227" t="s">
        <v>1435</v>
      </c>
      <c r="D729" s="227" t="s">
        <v>159</v>
      </c>
      <c r="E729" s="228" t="s">
        <v>1451</v>
      </c>
      <c r="F729" s="229" t="s">
        <v>1452</v>
      </c>
      <c r="G729" s="230" t="s">
        <v>237</v>
      </c>
      <c r="H729" s="231">
        <v>666.3</v>
      </c>
      <c r="I729" s="232"/>
      <c r="J729" s="233">
        <f>ROUND(I729*H729,2)</f>
        <v>0</v>
      </c>
      <c r="K729" s="229" t="s">
        <v>218</v>
      </c>
      <c r="L729" s="45"/>
      <c r="M729" s="234" t="s">
        <v>1</v>
      </c>
      <c r="N729" s="235" t="s">
        <v>41</v>
      </c>
      <c r="O729" s="92"/>
      <c r="P729" s="236">
        <f>O729*H729</f>
        <v>0</v>
      </c>
      <c r="Q729" s="236">
        <v>0.0004</v>
      </c>
      <c r="R729" s="236">
        <f>Q729*H729</f>
        <v>0.26652</v>
      </c>
      <c r="S729" s="236">
        <v>0</v>
      </c>
      <c r="T729" s="237">
        <f>S729*H729</f>
        <v>0</v>
      </c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  <c r="AR729" s="238" t="s">
        <v>335</v>
      </c>
      <c r="AT729" s="238" t="s">
        <v>159</v>
      </c>
      <c r="AU729" s="238" t="s">
        <v>85</v>
      </c>
      <c r="AY729" s="18" t="s">
        <v>156</v>
      </c>
      <c r="BE729" s="239">
        <f>IF(N729="základní",J729,0)</f>
        <v>0</v>
      </c>
      <c r="BF729" s="239">
        <f>IF(N729="snížená",J729,0)</f>
        <v>0</v>
      </c>
      <c r="BG729" s="239">
        <f>IF(N729="zákl. přenesená",J729,0)</f>
        <v>0</v>
      </c>
      <c r="BH729" s="239">
        <f>IF(N729="sníž. přenesená",J729,0)</f>
        <v>0</v>
      </c>
      <c r="BI729" s="239">
        <f>IF(N729="nulová",J729,0)</f>
        <v>0</v>
      </c>
      <c r="BJ729" s="18" t="s">
        <v>83</v>
      </c>
      <c r="BK729" s="239">
        <f>ROUND(I729*H729,2)</f>
        <v>0</v>
      </c>
      <c r="BL729" s="18" t="s">
        <v>335</v>
      </c>
      <c r="BM729" s="238" t="s">
        <v>1958</v>
      </c>
    </row>
    <row r="730" spans="1:51" s="13" customFormat="1" ht="12">
      <c r="A730" s="13"/>
      <c r="B730" s="255"/>
      <c r="C730" s="256"/>
      <c r="D730" s="257" t="s">
        <v>225</v>
      </c>
      <c r="E730" s="258" t="s">
        <v>1</v>
      </c>
      <c r="F730" s="259" t="s">
        <v>1454</v>
      </c>
      <c r="G730" s="256"/>
      <c r="H730" s="258" t="s">
        <v>1</v>
      </c>
      <c r="I730" s="260"/>
      <c r="J730" s="256"/>
      <c r="K730" s="256"/>
      <c r="L730" s="261"/>
      <c r="M730" s="262"/>
      <c r="N730" s="263"/>
      <c r="O730" s="263"/>
      <c r="P730" s="263"/>
      <c r="Q730" s="263"/>
      <c r="R730" s="263"/>
      <c r="S730" s="263"/>
      <c r="T730" s="264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T730" s="265" t="s">
        <v>225</v>
      </c>
      <c r="AU730" s="265" t="s">
        <v>85</v>
      </c>
      <c r="AV730" s="13" t="s">
        <v>83</v>
      </c>
      <c r="AW730" s="13" t="s">
        <v>32</v>
      </c>
      <c r="AX730" s="13" t="s">
        <v>76</v>
      </c>
      <c r="AY730" s="265" t="s">
        <v>156</v>
      </c>
    </row>
    <row r="731" spans="1:51" s="14" customFormat="1" ht="12">
      <c r="A731" s="14"/>
      <c r="B731" s="266"/>
      <c r="C731" s="267"/>
      <c r="D731" s="257" t="s">
        <v>225</v>
      </c>
      <c r="E731" s="268" t="s">
        <v>1</v>
      </c>
      <c r="F731" s="269" t="s">
        <v>1455</v>
      </c>
      <c r="G731" s="267"/>
      <c r="H731" s="270">
        <v>666.3</v>
      </c>
      <c r="I731" s="271"/>
      <c r="J731" s="267"/>
      <c r="K731" s="267"/>
      <c r="L731" s="272"/>
      <c r="M731" s="273"/>
      <c r="N731" s="274"/>
      <c r="O731" s="274"/>
      <c r="P731" s="274"/>
      <c r="Q731" s="274"/>
      <c r="R731" s="274"/>
      <c r="S731" s="274"/>
      <c r="T731" s="275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T731" s="276" t="s">
        <v>225</v>
      </c>
      <c r="AU731" s="276" t="s">
        <v>85</v>
      </c>
      <c r="AV731" s="14" t="s">
        <v>85</v>
      </c>
      <c r="AW731" s="14" t="s">
        <v>32</v>
      </c>
      <c r="AX731" s="14" t="s">
        <v>76</v>
      </c>
      <c r="AY731" s="276" t="s">
        <v>156</v>
      </c>
    </row>
    <row r="732" spans="1:51" s="15" customFormat="1" ht="12">
      <c r="A732" s="15"/>
      <c r="B732" s="277"/>
      <c r="C732" s="278"/>
      <c r="D732" s="257" t="s">
        <v>225</v>
      </c>
      <c r="E732" s="279" t="s">
        <v>1</v>
      </c>
      <c r="F732" s="280" t="s">
        <v>228</v>
      </c>
      <c r="G732" s="278"/>
      <c r="H732" s="281">
        <v>666.3</v>
      </c>
      <c r="I732" s="282"/>
      <c r="J732" s="278"/>
      <c r="K732" s="278"/>
      <c r="L732" s="283"/>
      <c r="M732" s="284"/>
      <c r="N732" s="285"/>
      <c r="O732" s="285"/>
      <c r="P732" s="285"/>
      <c r="Q732" s="285"/>
      <c r="R732" s="285"/>
      <c r="S732" s="285"/>
      <c r="T732" s="286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T732" s="287" t="s">
        <v>225</v>
      </c>
      <c r="AU732" s="287" t="s">
        <v>85</v>
      </c>
      <c r="AV732" s="15" t="s">
        <v>173</v>
      </c>
      <c r="AW732" s="15" t="s">
        <v>32</v>
      </c>
      <c r="AX732" s="15" t="s">
        <v>83</v>
      </c>
      <c r="AY732" s="287" t="s">
        <v>156</v>
      </c>
    </row>
    <row r="733" spans="1:65" s="2" customFormat="1" ht="24.15" customHeight="1">
      <c r="A733" s="39"/>
      <c r="B733" s="40"/>
      <c r="C733" s="227" t="s">
        <v>1441</v>
      </c>
      <c r="D733" s="227" t="s">
        <v>159</v>
      </c>
      <c r="E733" s="228" t="s">
        <v>1959</v>
      </c>
      <c r="F733" s="229" t="s">
        <v>1960</v>
      </c>
      <c r="G733" s="230" t="s">
        <v>237</v>
      </c>
      <c r="H733" s="231">
        <v>145.2</v>
      </c>
      <c r="I733" s="232"/>
      <c r="J733" s="233">
        <f>ROUND(I733*H733,2)</f>
        <v>0</v>
      </c>
      <c r="K733" s="229" t="s">
        <v>218</v>
      </c>
      <c r="L733" s="45"/>
      <c r="M733" s="234" t="s">
        <v>1</v>
      </c>
      <c r="N733" s="235" t="s">
        <v>41</v>
      </c>
      <c r="O733" s="92"/>
      <c r="P733" s="236">
        <f>O733*H733</f>
        <v>0</v>
      </c>
      <c r="Q733" s="236">
        <v>0.00013</v>
      </c>
      <c r="R733" s="236">
        <f>Q733*H733</f>
        <v>0.018875999999999997</v>
      </c>
      <c r="S733" s="236">
        <v>0</v>
      </c>
      <c r="T733" s="237">
        <f>S733*H733</f>
        <v>0</v>
      </c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R733" s="238" t="s">
        <v>335</v>
      </c>
      <c r="AT733" s="238" t="s">
        <v>159</v>
      </c>
      <c r="AU733" s="238" t="s">
        <v>85</v>
      </c>
      <c r="AY733" s="18" t="s">
        <v>156</v>
      </c>
      <c r="BE733" s="239">
        <f>IF(N733="základní",J733,0)</f>
        <v>0</v>
      </c>
      <c r="BF733" s="239">
        <f>IF(N733="snížená",J733,0)</f>
        <v>0</v>
      </c>
      <c r="BG733" s="239">
        <f>IF(N733="zákl. přenesená",J733,0)</f>
        <v>0</v>
      </c>
      <c r="BH733" s="239">
        <f>IF(N733="sníž. přenesená",J733,0)</f>
        <v>0</v>
      </c>
      <c r="BI733" s="239">
        <f>IF(N733="nulová",J733,0)</f>
        <v>0</v>
      </c>
      <c r="BJ733" s="18" t="s">
        <v>83</v>
      </c>
      <c r="BK733" s="239">
        <f>ROUND(I733*H733,2)</f>
        <v>0</v>
      </c>
      <c r="BL733" s="18" t="s">
        <v>335</v>
      </c>
      <c r="BM733" s="238" t="s">
        <v>1961</v>
      </c>
    </row>
    <row r="734" spans="1:51" s="13" customFormat="1" ht="12">
      <c r="A734" s="13"/>
      <c r="B734" s="255"/>
      <c r="C734" s="256"/>
      <c r="D734" s="257" t="s">
        <v>225</v>
      </c>
      <c r="E734" s="258" t="s">
        <v>1</v>
      </c>
      <c r="F734" s="259" t="s">
        <v>1962</v>
      </c>
      <c r="G734" s="256"/>
      <c r="H734" s="258" t="s">
        <v>1</v>
      </c>
      <c r="I734" s="260"/>
      <c r="J734" s="256"/>
      <c r="K734" s="256"/>
      <c r="L734" s="261"/>
      <c r="M734" s="262"/>
      <c r="N734" s="263"/>
      <c r="O734" s="263"/>
      <c r="P734" s="263"/>
      <c r="Q734" s="263"/>
      <c r="R734" s="263"/>
      <c r="S734" s="263"/>
      <c r="T734" s="264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T734" s="265" t="s">
        <v>225</v>
      </c>
      <c r="AU734" s="265" t="s">
        <v>85</v>
      </c>
      <c r="AV734" s="13" t="s">
        <v>83</v>
      </c>
      <c r="AW734" s="13" t="s">
        <v>32</v>
      </c>
      <c r="AX734" s="13" t="s">
        <v>76</v>
      </c>
      <c r="AY734" s="265" t="s">
        <v>156</v>
      </c>
    </row>
    <row r="735" spans="1:51" s="14" customFormat="1" ht="12">
      <c r="A735" s="14"/>
      <c r="B735" s="266"/>
      <c r="C735" s="267"/>
      <c r="D735" s="257" t="s">
        <v>225</v>
      </c>
      <c r="E735" s="268" t="s">
        <v>1</v>
      </c>
      <c r="F735" s="269" t="s">
        <v>1963</v>
      </c>
      <c r="G735" s="267"/>
      <c r="H735" s="270">
        <v>145.2</v>
      </c>
      <c r="I735" s="271"/>
      <c r="J735" s="267"/>
      <c r="K735" s="267"/>
      <c r="L735" s="272"/>
      <c r="M735" s="273"/>
      <c r="N735" s="274"/>
      <c r="O735" s="274"/>
      <c r="P735" s="274"/>
      <c r="Q735" s="274"/>
      <c r="R735" s="274"/>
      <c r="S735" s="274"/>
      <c r="T735" s="275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T735" s="276" t="s">
        <v>225</v>
      </c>
      <c r="AU735" s="276" t="s">
        <v>85</v>
      </c>
      <c r="AV735" s="14" t="s">
        <v>85</v>
      </c>
      <c r="AW735" s="14" t="s">
        <v>32</v>
      </c>
      <c r="AX735" s="14" t="s">
        <v>76</v>
      </c>
      <c r="AY735" s="276" t="s">
        <v>156</v>
      </c>
    </row>
    <row r="736" spans="1:51" s="15" customFormat="1" ht="12">
      <c r="A736" s="15"/>
      <c r="B736" s="277"/>
      <c r="C736" s="278"/>
      <c r="D736" s="257" t="s">
        <v>225</v>
      </c>
      <c r="E736" s="279" t="s">
        <v>1</v>
      </c>
      <c r="F736" s="280" t="s">
        <v>228</v>
      </c>
      <c r="G736" s="278"/>
      <c r="H736" s="281">
        <v>145.2</v>
      </c>
      <c r="I736" s="282"/>
      <c r="J736" s="278"/>
      <c r="K736" s="278"/>
      <c r="L736" s="283"/>
      <c r="M736" s="284"/>
      <c r="N736" s="285"/>
      <c r="O736" s="285"/>
      <c r="P736" s="285"/>
      <c r="Q736" s="285"/>
      <c r="R736" s="285"/>
      <c r="S736" s="285"/>
      <c r="T736" s="286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T736" s="287" t="s">
        <v>225</v>
      </c>
      <c r="AU736" s="287" t="s">
        <v>85</v>
      </c>
      <c r="AV736" s="15" t="s">
        <v>173</v>
      </c>
      <c r="AW736" s="15" t="s">
        <v>32</v>
      </c>
      <c r="AX736" s="15" t="s">
        <v>83</v>
      </c>
      <c r="AY736" s="287" t="s">
        <v>156</v>
      </c>
    </row>
    <row r="737" spans="1:65" s="2" customFormat="1" ht="24.15" customHeight="1">
      <c r="A737" s="39"/>
      <c r="B737" s="40"/>
      <c r="C737" s="227" t="s">
        <v>1446</v>
      </c>
      <c r="D737" s="227" t="s">
        <v>159</v>
      </c>
      <c r="E737" s="228" t="s">
        <v>1964</v>
      </c>
      <c r="F737" s="229" t="s">
        <v>1965</v>
      </c>
      <c r="G737" s="230" t="s">
        <v>237</v>
      </c>
      <c r="H737" s="231">
        <v>145.2</v>
      </c>
      <c r="I737" s="232"/>
      <c r="J737" s="233">
        <f>ROUND(I737*H737,2)</f>
        <v>0</v>
      </c>
      <c r="K737" s="229" t="s">
        <v>218</v>
      </c>
      <c r="L737" s="45"/>
      <c r="M737" s="234" t="s">
        <v>1</v>
      </c>
      <c r="N737" s="235" t="s">
        <v>41</v>
      </c>
      <c r="O737" s="92"/>
      <c r="P737" s="236">
        <f>O737*H737</f>
        <v>0</v>
      </c>
      <c r="Q737" s="236">
        <v>0.00025</v>
      </c>
      <c r="R737" s="236">
        <f>Q737*H737</f>
        <v>0.0363</v>
      </c>
      <c r="S737" s="236">
        <v>0</v>
      </c>
      <c r="T737" s="237">
        <f>S737*H737</f>
        <v>0</v>
      </c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R737" s="238" t="s">
        <v>335</v>
      </c>
      <c r="AT737" s="238" t="s">
        <v>159</v>
      </c>
      <c r="AU737" s="238" t="s">
        <v>85</v>
      </c>
      <c r="AY737" s="18" t="s">
        <v>156</v>
      </c>
      <c r="BE737" s="239">
        <f>IF(N737="základní",J737,0)</f>
        <v>0</v>
      </c>
      <c r="BF737" s="239">
        <f>IF(N737="snížená",J737,0)</f>
        <v>0</v>
      </c>
      <c r="BG737" s="239">
        <f>IF(N737="zákl. přenesená",J737,0)</f>
        <v>0</v>
      </c>
      <c r="BH737" s="239">
        <f>IF(N737="sníž. přenesená",J737,0)</f>
        <v>0</v>
      </c>
      <c r="BI737" s="239">
        <f>IF(N737="nulová",J737,0)</f>
        <v>0</v>
      </c>
      <c r="BJ737" s="18" t="s">
        <v>83</v>
      </c>
      <c r="BK737" s="239">
        <f>ROUND(I737*H737,2)</f>
        <v>0</v>
      </c>
      <c r="BL737" s="18" t="s">
        <v>335</v>
      </c>
      <c r="BM737" s="238" t="s">
        <v>1966</v>
      </c>
    </row>
    <row r="738" spans="1:65" s="2" customFormat="1" ht="16.5" customHeight="1">
      <c r="A738" s="39"/>
      <c r="B738" s="40"/>
      <c r="C738" s="227" t="s">
        <v>1450</v>
      </c>
      <c r="D738" s="227" t="s">
        <v>159</v>
      </c>
      <c r="E738" s="228" t="s">
        <v>1967</v>
      </c>
      <c r="F738" s="229" t="s">
        <v>1968</v>
      </c>
      <c r="G738" s="230" t="s">
        <v>237</v>
      </c>
      <c r="H738" s="231">
        <v>1.6</v>
      </c>
      <c r="I738" s="232"/>
      <c r="J738" s="233">
        <f>ROUND(I738*H738,2)</f>
        <v>0</v>
      </c>
      <c r="K738" s="229" t="s">
        <v>218</v>
      </c>
      <c r="L738" s="45"/>
      <c r="M738" s="234" t="s">
        <v>1</v>
      </c>
      <c r="N738" s="235" t="s">
        <v>41</v>
      </c>
      <c r="O738" s="92"/>
      <c r="P738" s="236">
        <f>O738*H738</f>
        <v>0</v>
      </c>
      <c r="Q738" s="236">
        <v>7E-05</v>
      </c>
      <c r="R738" s="236">
        <f>Q738*H738</f>
        <v>0.000112</v>
      </c>
      <c r="S738" s="236">
        <v>0</v>
      </c>
      <c r="T738" s="237">
        <f>S738*H738</f>
        <v>0</v>
      </c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R738" s="238" t="s">
        <v>335</v>
      </c>
      <c r="AT738" s="238" t="s">
        <v>159</v>
      </c>
      <c r="AU738" s="238" t="s">
        <v>85</v>
      </c>
      <c r="AY738" s="18" t="s">
        <v>156</v>
      </c>
      <c r="BE738" s="239">
        <f>IF(N738="základní",J738,0)</f>
        <v>0</v>
      </c>
      <c r="BF738" s="239">
        <f>IF(N738="snížená",J738,0)</f>
        <v>0</v>
      </c>
      <c r="BG738" s="239">
        <f>IF(N738="zákl. přenesená",J738,0)</f>
        <v>0</v>
      </c>
      <c r="BH738" s="239">
        <f>IF(N738="sníž. přenesená",J738,0)</f>
        <v>0</v>
      </c>
      <c r="BI738" s="239">
        <f>IF(N738="nulová",J738,0)</f>
        <v>0</v>
      </c>
      <c r="BJ738" s="18" t="s">
        <v>83</v>
      </c>
      <c r="BK738" s="239">
        <f>ROUND(I738*H738,2)</f>
        <v>0</v>
      </c>
      <c r="BL738" s="18" t="s">
        <v>335</v>
      </c>
      <c r="BM738" s="238" t="s">
        <v>1969</v>
      </c>
    </row>
    <row r="739" spans="1:51" s="13" customFormat="1" ht="12">
      <c r="A739" s="13"/>
      <c r="B739" s="255"/>
      <c r="C739" s="256"/>
      <c r="D739" s="257" t="s">
        <v>225</v>
      </c>
      <c r="E739" s="258" t="s">
        <v>1</v>
      </c>
      <c r="F739" s="259" t="s">
        <v>1970</v>
      </c>
      <c r="G739" s="256"/>
      <c r="H739" s="258" t="s">
        <v>1</v>
      </c>
      <c r="I739" s="260"/>
      <c r="J739" s="256"/>
      <c r="K739" s="256"/>
      <c r="L739" s="261"/>
      <c r="M739" s="262"/>
      <c r="N739" s="263"/>
      <c r="O739" s="263"/>
      <c r="P739" s="263"/>
      <c r="Q739" s="263"/>
      <c r="R739" s="263"/>
      <c r="S739" s="263"/>
      <c r="T739" s="264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T739" s="265" t="s">
        <v>225</v>
      </c>
      <c r="AU739" s="265" t="s">
        <v>85</v>
      </c>
      <c r="AV739" s="13" t="s">
        <v>83</v>
      </c>
      <c r="AW739" s="13" t="s">
        <v>32</v>
      </c>
      <c r="AX739" s="13" t="s">
        <v>76</v>
      </c>
      <c r="AY739" s="265" t="s">
        <v>156</v>
      </c>
    </row>
    <row r="740" spans="1:51" s="14" customFormat="1" ht="12">
      <c r="A740" s="14"/>
      <c r="B740" s="266"/>
      <c r="C740" s="267"/>
      <c r="D740" s="257" t="s">
        <v>225</v>
      </c>
      <c r="E740" s="268" t="s">
        <v>1</v>
      </c>
      <c r="F740" s="269" t="s">
        <v>1971</v>
      </c>
      <c r="G740" s="267"/>
      <c r="H740" s="270">
        <v>1.6</v>
      </c>
      <c r="I740" s="271"/>
      <c r="J740" s="267"/>
      <c r="K740" s="267"/>
      <c r="L740" s="272"/>
      <c r="M740" s="273"/>
      <c r="N740" s="274"/>
      <c r="O740" s="274"/>
      <c r="P740" s="274"/>
      <c r="Q740" s="274"/>
      <c r="R740" s="274"/>
      <c r="S740" s="274"/>
      <c r="T740" s="275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T740" s="276" t="s">
        <v>225</v>
      </c>
      <c r="AU740" s="276" t="s">
        <v>85</v>
      </c>
      <c r="AV740" s="14" t="s">
        <v>85</v>
      </c>
      <c r="AW740" s="14" t="s">
        <v>32</v>
      </c>
      <c r="AX740" s="14" t="s">
        <v>76</v>
      </c>
      <c r="AY740" s="276" t="s">
        <v>156</v>
      </c>
    </row>
    <row r="741" spans="1:51" s="15" customFormat="1" ht="12">
      <c r="A741" s="15"/>
      <c r="B741" s="277"/>
      <c r="C741" s="278"/>
      <c r="D741" s="257" t="s">
        <v>225</v>
      </c>
      <c r="E741" s="279" t="s">
        <v>1</v>
      </c>
      <c r="F741" s="280" t="s">
        <v>228</v>
      </c>
      <c r="G741" s="278"/>
      <c r="H741" s="281">
        <v>1.6</v>
      </c>
      <c r="I741" s="282"/>
      <c r="J741" s="278"/>
      <c r="K741" s="278"/>
      <c r="L741" s="283"/>
      <c r="M741" s="284"/>
      <c r="N741" s="285"/>
      <c r="O741" s="285"/>
      <c r="P741" s="285"/>
      <c r="Q741" s="285"/>
      <c r="R741" s="285"/>
      <c r="S741" s="285"/>
      <c r="T741" s="286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T741" s="287" t="s">
        <v>225</v>
      </c>
      <c r="AU741" s="287" t="s">
        <v>85</v>
      </c>
      <c r="AV741" s="15" t="s">
        <v>173</v>
      </c>
      <c r="AW741" s="15" t="s">
        <v>32</v>
      </c>
      <c r="AX741" s="15" t="s">
        <v>83</v>
      </c>
      <c r="AY741" s="287" t="s">
        <v>156</v>
      </c>
    </row>
    <row r="742" spans="1:65" s="2" customFormat="1" ht="24.15" customHeight="1">
      <c r="A742" s="39"/>
      <c r="B742" s="40"/>
      <c r="C742" s="227" t="s">
        <v>1456</v>
      </c>
      <c r="D742" s="227" t="s">
        <v>159</v>
      </c>
      <c r="E742" s="228" t="s">
        <v>1457</v>
      </c>
      <c r="F742" s="229" t="s">
        <v>1458</v>
      </c>
      <c r="G742" s="230" t="s">
        <v>237</v>
      </c>
      <c r="H742" s="231">
        <v>3.2</v>
      </c>
      <c r="I742" s="232"/>
      <c r="J742" s="233">
        <f>ROUND(I742*H742,2)</f>
        <v>0</v>
      </c>
      <c r="K742" s="229" t="s">
        <v>218</v>
      </c>
      <c r="L742" s="45"/>
      <c r="M742" s="234" t="s">
        <v>1</v>
      </c>
      <c r="N742" s="235" t="s">
        <v>41</v>
      </c>
      <c r="O742" s="92"/>
      <c r="P742" s="236">
        <f>O742*H742</f>
        <v>0</v>
      </c>
      <c r="Q742" s="236">
        <v>0.00017</v>
      </c>
      <c r="R742" s="236">
        <f>Q742*H742</f>
        <v>0.0005440000000000001</v>
      </c>
      <c r="S742" s="236">
        <v>0</v>
      </c>
      <c r="T742" s="237">
        <f>S742*H742</f>
        <v>0</v>
      </c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R742" s="238" t="s">
        <v>335</v>
      </c>
      <c r="AT742" s="238" t="s">
        <v>159</v>
      </c>
      <c r="AU742" s="238" t="s">
        <v>85</v>
      </c>
      <c r="AY742" s="18" t="s">
        <v>156</v>
      </c>
      <c r="BE742" s="239">
        <f>IF(N742="základní",J742,0)</f>
        <v>0</v>
      </c>
      <c r="BF742" s="239">
        <f>IF(N742="snížená",J742,0)</f>
        <v>0</v>
      </c>
      <c r="BG742" s="239">
        <f>IF(N742="zákl. přenesená",J742,0)</f>
        <v>0</v>
      </c>
      <c r="BH742" s="239">
        <f>IF(N742="sníž. přenesená",J742,0)</f>
        <v>0</v>
      </c>
      <c r="BI742" s="239">
        <f>IF(N742="nulová",J742,0)</f>
        <v>0</v>
      </c>
      <c r="BJ742" s="18" t="s">
        <v>83</v>
      </c>
      <c r="BK742" s="239">
        <f>ROUND(I742*H742,2)</f>
        <v>0</v>
      </c>
      <c r="BL742" s="18" t="s">
        <v>335</v>
      </c>
      <c r="BM742" s="238" t="s">
        <v>1972</v>
      </c>
    </row>
    <row r="743" spans="1:51" s="13" customFormat="1" ht="12">
      <c r="A743" s="13"/>
      <c r="B743" s="255"/>
      <c r="C743" s="256"/>
      <c r="D743" s="257" t="s">
        <v>225</v>
      </c>
      <c r="E743" s="258" t="s">
        <v>1</v>
      </c>
      <c r="F743" s="259" t="s">
        <v>1970</v>
      </c>
      <c r="G743" s="256"/>
      <c r="H743" s="258" t="s">
        <v>1</v>
      </c>
      <c r="I743" s="260"/>
      <c r="J743" s="256"/>
      <c r="K743" s="256"/>
      <c r="L743" s="261"/>
      <c r="M743" s="262"/>
      <c r="N743" s="263"/>
      <c r="O743" s="263"/>
      <c r="P743" s="263"/>
      <c r="Q743" s="263"/>
      <c r="R743" s="263"/>
      <c r="S743" s="263"/>
      <c r="T743" s="264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T743" s="265" t="s">
        <v>225</v>
      </c>
      <c r="AU743" s="265" t="s">
        <v>85</v>
      </c>
      <c r="AV743" s="13" t="s">
        <v>83</v>
      </c>
      <c r="AW743" s="13" t="s">
        <v>32</v>
      </c>
      <c r="AX743" s="13" t="s">
        <v>76</v>
      </c>
      <c r="AY743" s="265" t="s">
        <v>156</v>
      </c>
    </row>
    <row r="744" spans="1:51" s="14" customFormat="1" ht="12">
      <c r="A744" s="14"/>
      <c r="B744" s="266"/>
      <c r="C744" s="267"/>
      <c r="D744" s="257" t="s">
        <v>225</v>
      </c>
      <c r="E744" s="268" t="s">
        <v>1</v>
      </c>
      <c r="F744" s="269" t="s">
        <v>1973</v>
      </c>
      <c r="G744" s="267"/>
      <c r="H744" s="270">
        <v>3.2</v>
      </c>
      <c r="I744" s="271"/>
      <c r="J744" s="267"/>
      <c r="K744" s="267"/>
      <c r="L744" s="272"/>
      <c r="M744" s="273"/>
      <c r="N744" s="274"/>
      <c r="O744" s="274"/>
      <c r="P744" s="274"/>
      <c r="Q744" s="274"/>
      <c r="R744" s="274"/>
      <c r="S744" s="274"/>
      <c r="T744" s="275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T744" s="276" t="s">
        <v>225</v>
      </c>
      <c r="AU744" s="276" t="s">
        <v>85</v>
      </c>
      <c r="AV744" s="14" t="s">
        <v>85</v>
      </c>
      <c r="AW744" s="14" t="s">
        <v>32</v>
      </c>
      <c r="AX744" s="14" t="s">
        <v>76</v>
      </c>
      <c r="AY744" s="276" t="s">
        <v>156</v>
      </c>
    </row>
    <row r="745" spans="1:51" s="15" customFormat="1" ht="12">
      <c r="A745" s="15"/>
      <c r="B745" s="277"/>
      <c r="C745" s="278"/>
      <c r="D745" s="257" t="s">
        <v>225</v>
      </c>
      <c r="E745" s="279" t="s">
        <v>1</v>
      </c>
      <c r="F745" s="280" t="s">
        <v>228</v>
      </c>
      <c r="G745" s="278"/>
      <c r="H745" s="281">
        <v>3.2</v>
      </c>
      <c r="I745" s="282"/>
      <c r="J745" s="278"/>
      <c r="K745" s="278"/>
      <c r="L745" s="283"/>
      <c r="M745" s="284"/>
      <c r="N745" s="285"/>
      <c r="O745" s="285"/>
      <c r="P745" s="285"/>
      <c r="Q745" s="285"/>
      <c r="R745" s="285"/>
      <c r="S745" s="285"/>
      <c r="T745" s="286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T745" s="287" t="s">
        <v>225</v>
      </c>
      <c r="AU745" s="287" t="s">
        <v>85</v>
      </c>
      <c r="AV745" s="15" t="s">
        <v>173</v>
      </c>
      <c r="AW745" s="15" t="s">
        <v>32</v>
      </c>
      <c r="AX745" s="15" t="s">
        <v>83</v>
      </c>
      <c r="AY745" s="287" t="s">
        <v>156</v>
      </c>
    </row>
    <row r="746" spans="1:65" s="2" customFormat="1" ht="24.15" customHeight="1">
      <c r="A746" s="39"/>
      <c r="B746" s="40"/>
      <c r="C746" s="227" t="s">
        <v>1462</v>
      </c>
      <c r="D746" s="227" t="s">
        <v>159</v>
      </c>
      <c r="E746" s="228" t="s">
        <v>1463</v>
      </c>
      <c r="F746" s="229" t="s">
        <v>1464</v>
      </c>
      <c r="G746" s="230" t="s">
        <v>237</v>
      </c>
      <c r="H746" s="231">
        <v>3.2</v>
      </c>
      <c r="I746" s="232"/>
      <c r="J746" s="233">
        <f>ROUND(I746*H746,2)</f>
        <v>0</v>
      </c>
      <c r="K746" s="229" t="s">
        <v>218</v>
      </c>
      <c r="L746" s="45"/>
      <c r="M746" s="240" t="s">
        <v>1</v>
      </c>
      <c r="N746" s="241" t="s">
        <v>41</v>
      </c>
      <c r="O746" s="242"/>
      <c r="P746" s="243">
        <f>O746*H746</f>
        <v>0</v>
      </c>
      <c r="Q746" s="243">
        <v>0.00012</v>
      </c>
      <c r="R746" s="243">
        <f>Q746*H746</f>
        <v>0.000384</v>
      </c>
      <c r="S746" s="243">
        <v>0</v>
      </c>
      <c r="T746" s="244">
        <f>S746*H746</f>
        <v>0</v>
      </c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R746" s="238" t="s">
        <v>335</v>
      </c>
      <c r="AT746" s="238" t="s">
        <v>159</v>
      </c>
      <c r="AU746" s="238" t="s">
        <v>85</v>
      </c>
      <c r="AY746" s="18" t="s">
        <v>156</v>
      </c>
      <c r="BE746" s="239">
        <f>IF(N746="základní",J746,0)</f>
        <v>0</v>
      </c>
      <c r="BF746" s="239">
        <f>IF(N746="snížená",J746,0)</f>
        <v>0</v>
      </c>
      <c r="BG746" s="239">
        <f>IF(N746="zákl. přenesená",J746,0)</f>
        <v>0</v>
      </c>
      <c r="BH746" s="239">
        <f>IF(N746="sníž. přenesená",J746,0)</f>
        <v>0</v>
      </c>
      <c r="BI746" s="239">
        <f>IF(N746="nulová",J746,0)</f>
        <v>0</v>
      </c>
      <c r="BJ746" s="18" t="s">
        <v>83</v>
      </c>
      <c r="BK746" s="239">
        <f>ROUND(I746*H746,2)</f>
        <v>0</v>
      </c>
      <c r="BL746" s="18" t="s">
        <v>335</v>
      </c>
      <c r="BM746" s="238" t="s">
        <v>1974</v>
      </c>
    </row>
    <row r="747" spans="1:31" s="2" customFormat="1" ht="6.95" customHeight="1">
      <c r="A747" s="39"/>
      <c r="B747" s="67"/>
      <c r="C747" s="68"/>
      <c r="D747" s="68"/>
      <c r="E747" s="68"/>
      <c r="F747" s="68"/>
      <c r="G747" s="68"/>
      <c r="H747" s="68"/>
      <c r="I747" s="68"/>
      <c r="J747" s="68"/>
      <c r="K747" s="68"/>
      <c r="L747" s="45"/>
      <c r="M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</row>
  </sheetData>
  <sheetProtection password="CC35" sheet="1" objects="1" scenarios="1" formatColumns="0" formatRows="0" autoFilter="0"/>
  <autoFilter ref="C142:K74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31:H131"/>
    <mergeCell ref="E133:H133"/>
    <mergeCell ref="E135:H13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110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85</v>
      </c>
    </row>
    <row r="4" spans="2:46" s="1" customFormat="1" ht="24.95" customHeight="1">
      <c r="B4" s="21"/>
      <c r="D4" s="149" t="s">
        <v>129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26.25" customHeight="1">
      <c r="B7" s="21"/>
      <c r="E7" s="152" t="str">
        <f>'Rekapitulace stavby'!K6</f>
        <v>Rekonstrukce objektu mateřské školy č.p. 367 na parc. č. st. 412 a 2464/4 v k.ú. Horní Cerekev</v>
      </c>
      <c r="F7" s="151"/>
      <c r="G7" s="151"/>
      <c r="H7" s="151"/>
      <c r="L7" s="21"/>
    </row>
    <row r="8" spans="2:12" s="1" customFormat="1" ht="12" customHeight="1">
      <c r="B8" s="21"/>
      <c r="D8" s="151" t="s">
        <v>130</v>
      </c>
      <c r="L8" s="21"/>
    </row>
    <row r="9" spans="1:31" s="2" customFormat="1" ht="16.5" customHeight="1">
      <c r="A9" s="39"/>
      <c r="B9" s="45"/>
      <c r="C9" s="39"/>
      <c r="D9" s="39"/>
      <c r="E9" s="152" t="s">
        <v>190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132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1975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18</v>
      </c>
      <c r="E13" s="39"/>
      <c r="F13" s="142" t="s">
        <v>1</v>
      </c>
      <c r="G13" s="39"/>
      <c r="H13" s="39"/>
      <c r="I13" s="151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20</v>
      </c>
      <c r="E14" s="39"/>
      <c r="F14" s="142" t="s">
        <v>21</v>
      </c>
      <c r="G14" s="39"/>
      <c r="H14" s="39"/>
      <c r="I14" s="151" t="s">
        <v>22</v>
      </c>
      <c r="J14" s="154" t="str">
        <f>'Rekapitulace stavby'!AN8</f>
        <v>20. 11. 2020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24</v>
      </c>
      <c r="E16" s="39"/>
      <c r="F16" s="39"/>
      <c r="G16" s="39"/>
      <c r="H16" s="39"/>
      <c r="I16" s="151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1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28</v>
      </c>
      <c r="E19" s="39"/>
      <c r="F19" s="39"/>
      <c r="G19" s="39"/>
      <c r="H19" s="39"/>
      <c r="I19" s="151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30</v>
      </c>
      <c r="E22" s="39"/>
      <c r="F22" s="39"/>
      <c r="G22" s="39"/>
      <c r="H22" s="39"/>
      <c r="I22" s="151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1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33</v>
      </c>
      <c r="E25" s="39"/>
      <c r="F25" s="39"/>
      <c r="G25" s="39"/>
      <c r="H25" s="39"/>
      <c r="I25" s="151" t="s">
        <v>25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34</v>
      </c>
      <c r="F26" s="39"/>
      <c r="G26" s="39"/>
      <c r="H26" s="39"/>
      <c r="I26" s="151" t="s">
        <v>27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36</v>
      </c>
      <c r="E32" s="39"/>
      <c r="F32" s="39"/>
      <c r="G32" s="39"/>
      <c r="H32" s="39"/>
      <c r="I32" s="39"/>
      <c r="J32" s="161">
        <f>ROUND(J129,2)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38</v>
      </c>
      <c r="G34" s="39"/>
      <c r="H34" s="39"/>
      <c r="I34" s="162" t="s">
        <v>37</v>
      </c>
      <c r="J34" s="162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40</v>
      </c>
      <c r="E35" s="151" t="s">
        <v>41</v>
      </c>
      <c r="F35" s="164">
        <f>ROUND((SUM(BE129:BE208)),2)</f>
        <v>0</v>
      </c>
      <c r="G35" s="39"/>
      <c r="H35" s="39"/>
      <c r="I35" s="165">
        <v>0.21</v>
      </c>
      <c r="J35" s="164">
        <f>ROUND(((SUM(BE129:BE208))*I35),2)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42</v>
      </c>
      <c r="F36" s="164">
        <f>ROUND((SUM(BF129:BF208)),2)</f>
        <v>0</v>
      </c>
      <c r="G36" s="39"/>
      <c r="H36" s="39"/>
      <c r="I36" s="165">
        <v>0.15</v>
      </c>
      <c r="J36" s="164">
        <f>ROUND(((SUM(BF129:BF208))*I36),2)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43</v>
      </c>
      <c r="F37" s="164">
        <f>ROUND((SUM(BG129:BG208)),2)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44</v>
      </c>
      <c r="F38" s="164">
        <f>ROUND((SUM(BH129:BH208)),2)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45</v>
      </c>
      <c r="F39" s="164">
        <f>ROUND((SUM(BI129:BI208)),2)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46</v>
      </c>
      <c r="E41" s="168"/>
      <c r="F41" s="168"/>
      <c r="G41" s="169" t="s">
        <v>47</v>
      </c>
      <c r="H41" s="170" t="s">
        <v>48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49</v>
      </c>
      <c r="E50" s="174"/>
      <c r="F50" s="174"/>
      <c r="G50" s="173" t="s">
        <v>50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51</v>
      </c>
      <c r="E61" s="176"/>
      <c r="F61" s="177" t="s">
        <v>52</v>
      </c>
      <c r="G61" s="175" t="s">
        <v>51</v>
      </c>
      <c r="H61" s="176"/>
      <c r="I61" s="176"/>
      <c r="J61" s="178" t="s">
        <v>52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53</v>
      </c>
      <c r="E65" s="179"/>
      <c r="F65" s="179"/>
      <c r="G65" s="173" t="s">
        <v>54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51</v>
      </c>
      <c r="E76" s="176"/>
      <c r="F76" s="177" t="s">
        <v>52</v>
      </c>
      <c r="G76" s="175" t="s">
        <v>51</v>
      </c>
      <c r="H76" s="176"/>
      <c r="I76" s="176"/>
      <c r="J76" s="178" t="s">
        <v>52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84" t="str">
        <f>E7</f>
        <v>Rekonstrukce objektu mateřské školy č.p. 367 na parc. č. st. 412 a 2464/4 v k.ú. Horní Cerekev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130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190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132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01-2 - Tepelné čerpadlo - stavební připravenost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Horní Cerekev</v>
      </c>
      <c r="G91" s="41"/>
      <c r="H91" s="41"/>
      <c r="I91" s="33" t="s">
        <v>22</v>
      </c>
      <c r="J91" s="80" t="str">
        <f>IF(J14="","",J14)</f>
        <v>20. 11. 2020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>Město Horní Cerekev</v>
      </c>
      <c r="G93" s="41"/>
      <c r="H93" s="41"/>
      <c r="I93" s="33" t="s">
        <v>30</v>
      </c>
      <c r="J93" s="37" t="str">
        <f>E23</f>
        <v>INTEGRA Pelhřimov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 xml:space="preserve"> 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135</v>
      </c>
      <c r="D96" s="186"/>
      <c r="E96" s="186"/>
      <c r="F96" s="186"/>
      <c r="G96" s="186"/>
      <c r="H96" s="186"/>
      <c r="I96" s="186"/>
      <c r="J96" s="187" t="s">
        <v>136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137</v>
      </c>
      <c r="D98" s="41"/>
      <c r="E98" s="41"/>
      <c r="F98" s="41"/>
      <c r="G98" s="41"/>
      <c r="H98" s="41"/>
      <c r="I98" s="41"/>
      <c r="J98" s="111">
        <f>J129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138</v>
      </c>
    </row>
    <row r="99" spans="1:31" s="9" customFormat="1" ht="24.95" customHeight="1">
      <c r="A99" s="9"/>
      <c r="B99" s="189"/>
      <c r="C99" s="190"/>
      <c r="D99" s="191" t="s">
        <v>192</v>
      </c>
      <c r="E99" s="192"/>
      <c r="F99" s="192"/>
      <c r="G99" s="192"/>
      <c r="H99" s="192"/>
      <c r="I99" s="192"/>
      <c r="J99" s="193">
        <f>J130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4"/>
      <c r="D100" s="196" t="s">
        <v>1481</v>
      </c>
      <c r="E100" s="197"/>
      <c r="F100" s="197"/>
      <c r="G100" s="197"/>
      <c r="H100" s="197"/>
      <c r="I100" s="197"/>
      <c r="J100" s="198">
        <f>J131</f>
        <v>0</v>
      </c>
      <c r="K100" s="134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4"/>
      <c r="D101" s="196" t="s">
        <v>1482</v>
      </c>
      <c r="E101" s="197"/>
      <c r="F101" s="197"/>
      <c r="G101" s="197"/>
      <c r="H101" s="197"/>
      <c r="I101" s="197"/>
      <c r="J101" s="198">
        <f>J161</f>
        <v>0</v>
      </c>
      <c r="K101" s="134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5"/>
      <c r="C102" s="134"/>
      <c r="D102" s="196" t="s">
        <v>193</v>
      </c>
      <c r="E102" s="197"/>
      <c r="F102" s="197"/>
      <c r="G102" s="197"/>
      <c r="H102" s="197"/>
      <c r="I102" s="197"/>
      <c r="J102" s="198">
        <f>J175</f>
        <v>0</v>
      </c>
      <c r="K102" s="134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5"/>
      <c r="C103" s="134"/>
      <c r="D103" s="196" t="s">
        <v>1976</v>
      </c>
      <c r="E103" s="197"/>
      <c r="F103" s="197"/>
      <c r="G103" s="197"/>
      <c r="H103" s="197"/>
      <c r="I103" s="197"/>
      <c r="J103" s="198">
        <f>J187</f>
        <v>0</v>
      </c>
      <c r="K103" s="134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5"/>
      <c r="C104" s="134"/>
      <c r="D104" s="196" t="s">
        <v>195</v>
      </c>
      <c r="E104" s="197"/>
      <c r="F104" s="197"/>
      <c r="G104" s="197"/>
      <c r="H104" s="197"/>
      <c r="I104" s="197"/>
      <c r="J104" s="198">
        <f>J193</f>
        <v>0</v>
      </c>
      <c r="K104" s="134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5"/>
      <c r="C105" s="134"/>
      <c r="D105" s="196" t="s">
        <v>199</v>
      </c>
      <c r="E105" s="197"/>
      <c r="F105" s="197"/>
      <c r="G105" s="197"/>
      <c r="H105" s="197"/>
      <c r="I105" s="197"/>
      <c r="J105" s="198">
        <f>J201</f>
        <v>0</v>
      </c>
      <c r="K105" s="134"/>
      <c r="L105" s="19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89"/>
      <c r="C106" s="190"/>
      <c r="D106" s="191" t="s">
        <v>200</v>
      </c>
      <c r="E106" s="192"/>
      <c r="F106" s="192"/>
      <c r="G106" s="192"/>
      <c r="H106" s="192"/>
      <c r="I106" s="192"/>
      <c r="J106" s="193">
        <f>J203</f>
        <v>0</v>
      </c>
      <c r="K106" s="190"/>
      <c r="L106" s="194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95"/>
      <c r="C107" s="134"/>
      <c r="D107" s="196" t="s">
        <v>202</v>
      </c>
      <c r="E107" s="197"/>
      <c r="F107" s="197"/>
      <c r="G107" s="197"/>
      <c r="H107" s="197"/>
      <c r="I107" s="197"/>
      <c r="J107" s="198">
        <f>J204</f>
        <v>0</v>
      </c>
      <c r="K107" s="134"/>
      <c r="L107" s="19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9"/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6.95" customHeight="1">
      <c r="A109" s="39"/>
      <c r="B109" s="67"/>
      <c r="C109" s="68"/>
      <c r="D109" s="68"/>
      <c r="E109" s="68"/>
      <c r="F109" s="68"/>
      <c r="G109" s="68"/>
      <c r="H109" s="68"/>
      <c r="I109" s="68"/>
      <c r="J109" s="68"/>
      <c r="K109" s="68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3" spans="1:31" s="2" customFormat="1" ht="6.95" customHeight="1">
      <c r="A113" s="39"/>
      <c r="B113" s="69"/>
      <c r="C113" s="70"/>
      <c r="D113" s="70"/>
      <c r="E113" s="70"/>
      <c r="F113" s="70"/>
      <c r="G113" s="70"/>
      <c r="H113" s="70"/>
      <c r="I113" s="70"/>
      <c r="J113" s="70"/>
      <c r="K113" s="70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24.95" customHeight="1">
      <c r="A114" s="39"/>
      <c r="B114" s="40"/>
      <c r="C114" s="24" t="s">
        <v>141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16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26.25" customHeight="1">
      <c r="A117" s="39"/>
      <c r="B117" s="40"/>
      <c r="C117" s="41"/>
      <c r="D117" s="41"/>
      <c r="E117" s="184" t="str">
        <f>E7</f>
        <v>Rekonstrukce objektu mateřské školy č.p. 367 na parc. č. st. 412 a 2464/4 v k.ú. Horní Cerekev</v>
      </c>
      <c r="F117" s="33"/>
      <c r="G117" s="33"/>
      <c r="H117" s="33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2:12" s="1" customFormat="1" ht="12" customHeight="1">
      <c r="B118" s="22"/>
      <c r="C118" s="33" t="s">
        <v>130</v>
      </c>
      <c r="D118" s="23"/>
      <c r="E118" s="23"/>
      <c r="F118" s="23"/>
      <c r="G118" s="23"/>
      <c r="H118" s="23"/>
      <c r="I118" s="23"/>
      <c r="J118" s="23"/>
      <c r="K118" s="23"/>
      <c r="L118" s="21"/>
    </row>
    <row r="119" spans="1:31" s="2" customFormat="1" ht="16.5" customHeight="1">
      <c r="A119" s="39"/>
      <c r="B119" s="40"/>
      <c r="C119" s="41"/>
      <c r="D119" s="41"/>
      <c r="E119" s="184" t="s">
        <v>190</v>
      </c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132</v>
      </c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6.5" customHeight="1">
      <c r="A121" s="39"/>
      <c r="B121" s="40"/>
      <c r="C121" s="41"/>
      <c r="D121" s="41"/>
      <c r="E121" s="77" t="str">
        <f>E11</f>
        <v>01-2 - Tepelné čerpadlo - stavební připravenost</v>
      </c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6.95" customHeight="1">
      <c r="A122" s="39"/>
      <c r="B122" s="40"/>
      <c r="C122" s="41"/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2" customHeight="1">
      <c r="A123" s="39"/>
      <c r="B123" s="40"/>
      <c r="C123" s="33" t="s">
        <v>20</v>
      </c>
      <c r="D123" s="41"/>
      <c r="E123" s="41"/>
      <c r="F123" s="28" t="str">
        <f>F14</f>
        <v>Horní Cerekev</v>
      </c>
      <c r="G123" s="41"/>
      <c r="H123" s="41"/>
      <c r="I123" s="33" t="s">
        <v>22</v>
      </c>
      <c r="J123" s="80" t="str">
        <f>IF(J14="","",J14)</f>
        <v>20. 11. 2020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5.15" customHeight="1">
      <c r="A125" s="39"/>
      <c r="B125" s="40"/>
      <c r="C125" s="33" t="s">
        <v>24</v>
      </c>
      <c r="D125" s="41"/>
      <c r="E125" s="41"/>
      <c r="F125" s="28" t="str">
        <f>E17</f>
        <v>Město Horní Cerekev</v>
      </c>
      <c r="G125" s="41"/>
      <c r="H125" s="41"/>
      <c r="I125" s="33" t="s">
        <v>30</v>
      </c>
      <c r="J125" s="37" t="str">
        <f>E23</f>
        <v>INTEGRA Pelhřimov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5.15" customHeight="1">
      <c r="A126" s="39"/>
      <c r="B126" s="40"/>
      <c r="C126" s="33" t="s">
        <v>28</v>
      </c>
      <c r="D126" s="41"/>
      <c r="E126" s="41"/>
      <c r="F126" s="28" t="str">
        <f>IF(E20="","",E20)</f>
        <v>Vyplň údaj</v>
      </c>
      <c r="G126" s="41"/>
      <c r="H126" s="41"/>
      <c r="I126" s="33" t="s">
        <v>33</v>
      </c>
      <c r="J126" s="37" t="str">
        <f>E26</f>
        <v xml:space="preserve"> </v>
      </c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0.3" customHeight="1">
      <c r="A127" s="39"/>
      <c r="B127" s="40"/>
      <c r="C127" s="41"/>
      <c r="D127" s="41"/>
      <c r="E127" s="41"/>
      <c r="F127" s="41"/>
      <c r="G127" s="41"/>
      <c r="H127" s="41"/>
      <c r="I127" s="41"/>
      <c r="J127" s="41"/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11" customFormat="1" ht="29.25" customHeight="1">
      <c r="A128" s="200"/>
      <c r="B128" s="201"/>
      <c r="C128" s="202" t="s">
        <v>142</v>
      </c>
      <c r="D128" s="203" t="s">
        <v>61</v>
      </c>
      <c r="E128" s="203" t="s">
        <v>57</v>
      </c>
      <c r="F128" s="203" t="s">
        <v>58</v>
      </c>
      <c r="G128" s="203" t="s">
        <v>143</v>
      </c>
      <c r="H128" s="203" t="s">
        <v>144</v>
      </c>
      <c r="I128" s="203" t="s">
        <v>145</v>
      </c>
      <c r="J128" s="203" t="s">
        <v>136</v>
      </c>
      <c r="K128" s="204" t="s">
        <v>146</v>
      </c>
      <c r="L128" s="205"/>
      <c r="M128" s="101" t="s">
        <v>1</v>
      </c>
      <c r="N128" s="102" t="s">
        <v>40</v>
      </c>
      <c r="O128" s="102" t="s">
        <v>147</v>
      </c>
      <c r="P128" s="102" t="s">
        <v>148</v>
      </c>
      <c r="Q128" s="102" t="s">
        <v>149</v>
      </c>
      <c r="R128" s="102" t="s">
        <v>150</v>
      </c>
      <c r="S128" s="102" t="s">
        <v>151</v>
      </c>
      <c r="T128" s="103" t="s">
        <v>152</v>
      </c>
      <c r="U128" s="200"/>
      <c r="V128" s="200"/>
      <c r="W128" s="200"/>
      <c r="X128" s="200"/>
      <c r="Y128" s="200"/>
      <c r="Z128" s="200"/>
      <c r="AA128" s="200"/>
      <c r="AB128" s="200"/>
      <c r="AC128" s="200"/>
      <c r="AD128" s="200"/>
      <c r="AE128" s="200"/>
    </row>
    <row r="129" spans="1:63" s="2" customFormat="1" ht="22.8" customHeight="1">
      <c r="A129" s="39"/>
      <c r="B129" s="40"/>
      <c r="C129" s="108" t="s">
        <v>153</v>
      </c>
      <c r="D129" s="41"/>
      <c r="E129" s="41"/>
      <c r="F129" s="41"/>
      <c r="G129" s="41"/>
      <c r="H129" s="41"/>
      <c r="I129" s="41"/>
      <c r="J129" s="206">
        <f>BK129</f>
        <v>0</v>
      </c>
      <c r="K129" s="41"/>
      <c r="L129" s="45"/>
      <c r="M129" s="104"/>
      <c r="N129" s="207"/>
      <c r="O129" s="105"/>
      <c r="P129" s="208">
        <f>P130+P203</f>
        <v>0</v>
      </c>
      <c r="Q129" s="105"/>
      <c r="R129" s="208">
        <f>R130+R203</f>
        <v>21.909689479999997</v>
      </c>
      <c r="S129" s="105"/>
      <c r="T129" s="209">
        <f>T130+T203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75</v>
      </c>
      <c r="AU129" s="18" t="s">
        <v>138</v>
      </c>
      <c r="BK129" s="210">
        <f>BK130+BK203</f>
        <v>0</v>
      </c>
    </row>
    <row r="130" spans="1:63" s="12" customFormat="1" ht="25.9" customHeight="1">
      <c r="A130" s="12"/>
      <c r="B130" s="211"/>
      <c r="C130" s="212"/>
      <c r="D130" s="213" t="s">
        <v>75</v>
      </c>
      <c r="E130" s="214" t="s">
        <v>212</v>
      </c>
      <c r="F130" s="214" t="s">
        <v>213</v>
      </c>
      <c r="G130" s="212"/>
      <c r="H130" s="212"/>
      <c r="I130" s="215"/>
      <c r="J130" s="216">
        <f>BK130</f>
        <v>0</v>
      </c>
      <c r="K130" s="212"/>
      <c r="L130" s="217"/>
      <c r="M130" s="218"/>
      <c r="N130" s="219"/>
      <c r="O130" s="219"/>
      <c r="P130" s="220">
        <f>P131+P161+P175+P187+P193+P201</f>
        <v>0</v>
      </c>
      <c r="Q130" s="219"/>
      <c r="R130" s="220">
        <f>R131+R161+R175+R187+R193+R201</f>
        <v>21.90870548</v>
      </c>
      <c r="S130" s="219"/>
      <c r="T130" s="221">
        <f>T131+T161+T175+T187+T193+T201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2" t="s">
        <v>83</v>
      </c>
      <c r="AT130" s="223" t="s">
        <v>75</v>
      </c>
      <c r="AU130" s="223" t="s">
        <v>76</v>
      </c>
      <c r="AY130" s="222" t="s">
        <v>156</v>
      </c>
      <c r="BK130" s="224">
        <f>BK131+BK161+BK175+BK187+BK193+BK201</f>
        <v>0</v>
      </c>
    </row>
    <row r="131" spans="1:63" s="12" customFormat="1" ht="22.8" customHeight="1">
      <c r="A131" s="12"/>
      <c r="B131" s="211"/>
      <c r="C131" s="212"/>
      <c r="D131" s="213" t="s">
        <v>75</v>
      </c>
      <c r="E131" s="225" t="s">
        <v>83</v>
      </c>
      <c r="F131" s="225" t="s">
        <v>1488</v>
      </c>
      <c r="G131" s="212"/>
      <c r="H131" s="212"/>
      <c r="I131" s="215"/>
      <c r="J131" s="226">
        <f>BK131</f>
        <v>0</v>
      </c>
      <c r="K131" s="212"/>
      <c r="L131" s="217"/>
      <c r="M131" s="218"/>
      <c r="N131" s="219"/>
      <c r="O131" s="219"/>
      <c r="P131" s="220">
        <f>SUM(P132:P160)</f>
        <v>0</v>
      </c>
      <c r="Q131" s="219"/>
      <c r="R131" s="220">
        <f>SUM(R132:R160)</f>
        <v>0</v>
      </c>
      <c r="S131" s="219"/>
      <c r="T131" s="221">
        <f>SUM(T132:T160)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2" t="s">
        <v>83</v>
      </c>
      <c r="AT131" s="223" t="s">
        <v>75</v>
      </c>
      <c r="AU131" s="223" t="s">
        <v>83</v>
      </c>
      <c r="AY131" s="222" t="s">
        <v>156</v>
      </c>
      <c r="BK131" s="224">
        <f>SUM(BK132:BK160)</f>
        <v>0</v>
      </c>
    </row>
    <row r="132" spans="1:65" s="2" customFormat="1" ht="24.15" customHeight="1">
      <c r="A132" s="39"/>
      <c r="B132" s="40"/>
      <c r="C132" s="227" t="s">
        <v>83</v>
      </c>
      <c r="D132" s="227" t="s">
        <v>159</v>
      </c>
      <c r="E132" s="228" t="s">
        <v>1977</v>
      </c>
      <c r="F132" s="229" t="s">
        <v>1978</v>
      </c>
      <c r="G132" s="230" t="s">
        <v>342</v>
      </c>
      <c r="H132" s="231">
        <v>11.9</v>
      </c>
      <c r="I132" s="232"/>
      <c r="J132" s="233">
        <f>ROUND(I132*H132,2)</f>
        <v>0</v>
      </c>
      <c r="K132" s="229" t="s">
        <v>218</v>
      </c>
      <c r="L132" s="45"/>
      <c r="M132" s="234" t="s">
        <v>1</v>
      </c>
      <c r="N132" s="235" t="s">
        <v>41</v>
      </c>
      <c r="O132" s="92"/>
      <c r="P132" s="236">
        <f>O132*H132</f>
        <v>0</v>
      </c>
      <c r="Q132" s="236">
        <v>0</v>
      </c>
      <c r="R132" s="236">
        <f>Q132*H132</f>
        <v>0</v>
      </c>
      <c r="S132" s="236">
        <v>0</v>
      </c>
      <c r="T132" s="237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8" t="s">
        <v>173</v>
      </c>
      <c r="AT132" s="238" t="s">
        <v>159</v>
      </c>
      <c r="AU132" s="238" t="s">
        <v>85</v>
      </c>
      <c r="AY132" s="18" t="s">
        <v>156</v>
      </c>
      <c r="BE132" s="239">
        <f>IF(N132="základní",J132,0)</f>
        <v>0</v>
      </c>
      <c r="BF132" s="239">
        <f>IF(N132="snížená",J132,0)</f>
        <v>0</v>
      </c>
      <c r="BG132" s="239">
        <f>IF(N132="zákl. přenesená",J132,0)</f>
        <v>0</v>
      </c>
      <c r="BH132" s="239">
        <f>IF(N132="sníž. přenesená",J132,0)</f>
        <v>0</v>
      </c>
      <c r="BI132" s="239">
        <f>IF(N132="nulová",J132,0)</f>
        <v>0</v>
      </c>
      <c r="BJ132" s="18" t="s">
        <v>83</v>
      </c>
      <c r="BK132" s="239">
        <f>ROUND(I132*H132,2)</f>
        <v>0</v>
      </c>
      <c r="BL132" s="18" t="s">
        <v>173</v>
      </c>
      <c r="BM132" s="238" t="s">
        <v>1979</v>
      </c>
    </row>
    <row r="133" spans="1:51" s="14" customFormat="1" ht="12">
      <c r="A133" s="14"/>
      <c r="B133" s="266"/>
      <c r="C133" s="267"/>
      <c r="D133" s="257" t="s">
        <v>225</v>
      </c>
      <c r="E133" s="268" t="s">
        <v>1</v>
      </c>
      <c r="F133" s="269" t="s">
        <v>1980</v>
      </c>
      <c r="G133" s="267"/>
      <c r="H133" s="270">
        <v>11.9</v>
      </c>
      <c r="I133" s="271"/>
      <c r="J133" s="267"/>
      <c r="K133" s="267"/>
      <c r="L133" s="272"/>
      <c r="M133" s="273"/>
      <c r="N133" s="274"/>
      <c r="O133" s="274"/>
      <c r="P133" s="274"/>
      <c r="Q133" s="274"/>
      <c r="R133" s="274"/>
      <c r="S133" s="274"/>
      <c r="T133" s="275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76" t="s">
        <v>225</v>
      </c>
      <c r="AU133" s="276" t="s">
        <v>85</v>
      </c>
      <c r="AV133" s="14" t="s">
        <v>85</v>
      </c>
      <c r="AW133" s="14" t="s">
        <v>32</v>
      </c>
      <c r="AX133" s="14" t="s">
        <v>76</v>
      </c>
      <c r="AY133" s="276" t="s">
        <v>156</v>
      </c>
    </row>
    <row r="134" spans="1:51" s="15" customFormat="1" ht="12">
      <c r="A134" s="15"/>
      <c r="B134" s="277"/>
      <c r="C134" s="278"/>
      <c r="D134" s="257" t="s">
        <v>225</v>
      </c>
      <c r="E134" s="279" t="s">
        <v>1</v>
      </c>
      <c r="F134" s="280" t="s">
        <v>228</v>
      </c>
      <c r="G134" s="278"/>
      <c r="H134" s="281">
        <v>11.9</v>
      </c>
      <c r="I134" s="282"/>
      <c r="J134" s="278"/>
      <c r="K134" s="278"/>
      <c r="L134" s="283"/>
      <c r="M134" s="284"/>
      <c r="N134" s="285"/>
      <c r="O134" s="285"/>
      <c r="P134" s="285"/>
      <c r="Q134" s="285"/>
      <c r="R134" s="285"/>
      <c r="S134" s="285"/>
      <c r="T134" s="286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87" t="s">
        <v>225</v>
      </c>
      <c r="AU134" s="287" t="s">
        <v>85</v>
      </c>
      <c r="AV134" s="15" t="s">
        <v>173</v>
      </c>
      <c r="AW134" s="15" t="s">
        <v>32</v>
      </c>
      <c r="AX134" s="15" t="s">
        <v>83</v>
      </c>
      <c r="AY134" s="287" t="s">
        <v>156</v>
      </c>
    </row>
    <row r="135" spans="1:65" s="2" customFormat="1" ht="33" customHeight="1">
      <c r="A135" s="39"/>
      <c r="B135" s="40"/>
      <c r="C135" s="227" t="s">
        <v>85</v>
      </c>
      <c r="D135" s="227" t="s">
        <v>159</v>
      </c>
      <c r="E135" s="228" t="s">
        <v>1981</v>
      </c>
      <c r="F135" s="229" t="s">
        <v>1982</v>
      </c>
      <c r="G135" s="230" t="s">
        <v>729</v>
      </c>
      <c r="H135" s="231">
        <v>6.175</v>
      </c>
      <c r="I135" s="232"/>
      <c r="J135" s="233">
        <f>ROUND(I135*H135,2)</f>
        <v>0</v>
      </c>
      <c r="K135" s="229" t="s">
        <v>218</v>
      </c>
      <c r="L135" s="45"/>
      <c r="M135" s="234" t="s">
        <v>1</v>
      </c>
      <c r="N135" s="235" t="s">
        <v>41</v>
      </c>
      <c r="O135" s="92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8" t="s">
        <v>173</v>
      </c>
      <c r="AT135" s="238" t="s">
        <v>159</v>
      </c>
      <c r="AU135" s="238" t="s">
        <v>85</v>
      </c>
      <c r="AY135" s="18" t="s">
        <v>156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8" t="s">
        <v>83</v>
      </c>
      <c r="BK135" s="239">
        <f>ROUND(I135*H135,2)</f>
        <v>0</v>
      </c>
      <c r="BL135" s="18" t="s">
        <v>173</v>
      </c>
      <c r="BM135" s="238" t="s">
        <v>1983</v>
      </c>
    </row>
    <row r="136" spans="1:51" s="14" customFormat="1" ht="12">
      <c r="A136" s="14"/>
      <c r="B136" s="266"/>
      <c r="C136" s="267"/>
      <c r="D136" s="257" t="s">
        <v>225</v>
      </c>
      <c r="E136" s="268" t="s">
        <v>1</v>
      </c>
      <c r="F136" s="269" t="s">
        <v>1984</v>
      </c>
      <c r="G136" s="267"/>
      <c r="H136" s="270">
        <v>6.175</v>
      </c>
      <c r="I136" s="271"/>
      <c r="J136" s="267"/>
      <c r="K136" s="267"/>
      <c r="L136" s="272"/>
      <c r="M136" s="273"/>
      <c r="N136" s="274"/>
      <c r="O136" s="274"/>
      <c r="P136" s="274"/>
      <c r="Q136" s="274"/>
      <c r="R136" s="274"/>
      <c r="S136" s="274"/>
      <c r="T136" s="275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76" t="s">
        <v>225</v>
      </c>
      <c r="AU136" s="276" t="s">
        <v>85</v>
      </c>
      <c r="AV136" s="14" t="s">
        <v>85</v>
      </c>
      <c r="AW136" s="14" t="s">
        <v>32</v>
      </c>
      <c r="AX136" s="14" t="s">
        <v>76</v>
      </c>
      <c r="AY136" s="276" t="s">
        <v>156</v>
      </c>
    </row>
    <row r="137" spans="1:51" s="15" customFormat="1" ht="12">
      <c r="A137" s="15"/>
      <c r="B137" s="277"/>
      <c r="C137" s="278"/>
      <c r="D137" s="257" t="s">
        <v>225</v>
      </c>
      <c r="E137" s="279" t="s">
        <v>1</v>
      </c>
      <c r="F137" s="280" t="s">
        <v>228</v>
      </c>
      <c r="G137" s="278"/>
      <c r="H137" s="281">
        <v>6.175</v>
      </c>
      <c r="I137" s="282"/>
      <c r="J137" s="278"/>
      <c r="K137" s="278"/>
      <c r="L137" s="283"/>
      <c r="M137" s="284"/>
      <c r="N137" s="285"/>
      <c r="O137" s="285"/>
      <c r="P137" s="285"/>
      <c r="Q137" s="285"/>
      <c r="R137" s="285"/>
      <c r="S137" s="285"/>
      <c r="T137" s="286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87" t="s">
        <v>225</v>
      </c>
      <c r="AU137" s="287" t="s">
        <v>85</v>
      </c>
      <c r="AV137" s="15" t="s">
        <v>173</v>
      </c>
      <c r="AW137" s="15" t="s">
        <v>32</v>
      </c>
      <c r="AX137" s="15" t="s">
        <v>83</v>
      </c>
      <c r="AY137" s="287" t="s">
        <v>156</v>
      </c>
    </row>
    <row r="138" spans="1:65" s="2" customFormat="1" ht="33" customHeight="1">
      <c r="A138" s="39"/>
      <c r="B138" s="40"/>
      <c r="C138" s="227" t="s">
        <v>169</v>
      </c>
      <c r="D138" s="227" t="s">
        <v>159</v>
      </c>
      <c r="E138" s="228" t="s">
        <v>1985</v>
      </c>
      <c r="F138" s="229" t="s">
        <v>1986</v>
      </c>
      <c r="G138" s="230" t="s">
        <v>729</v>
      </c>
      <c r="H138" s="231">
        <v>1.47</v>
      </c>
      <c r="I138" s="232"/>
      <c r="J138" s="233">
        <f>ROUND(I138*H138,2)</f>
        <v>0</v>
      </c>
      <c r="K138" s="229" t="s">
        <v>218</v>
      </c>
      <c r="L138" s="45"/>
      <c r="M138" s="234" t="s">
        <v>1</v>
      </c>
      <c r="N138" s="235" t="s">
        <v>41</v>
      </c>
      <c r="O138" s="92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8" t="s">
        <v>173</v>
      </c>
      <c r="AT138" s="238" t="s">
        <v>159</v>
      </c>
      <c r="AU138" s="238" t="s">
        <v>85</v>
      </c>
      <c r="AY138" s="18" t="s">
        <v>156</v>
      </c>
      <c r="BE138" s="239">
        <f>IF(N138="základní",J138,0)</f>
        <v>0</v>
      </c>
      <c r="BF138" s="239">
        <f>IF(N138="snížená",J138,0)</f>
        <v>0</v>
      </c>
      <c r="BG138" s="239">
        <f>IF(N138="zákl. přenesená",J138,0)</f>
        <v>0</v>
      </c>
      <c r="BH138" s="239">
        <f>IF(N138="sníž. přenesená",J138,0)</f>
        <v>0</v>
      </c>
      <c r="BI138" s="239">
        <f>IF(N138="nulová",J138,0)</f>
        <v>0</v>
      </c>
      <c r="BJ138" s="18" t="s">
        <v>83</v>
      </c>
      <c r="BK138" s="239">
        <f>ROUND(I138*H138,2)</f>
        <v>0</v>
      </c>
      <c r="BL138" s="18" t="s">
        <v>173</v>
      </c>
      <c r="BM138" s="238" t="s">
        <v>1987</v>
      </c>
    </row>
    <row r="139" spans="1:51" s="13" customFormat="1" ht="12">
      <c r="A139" s="13"/>
      <c r="B139" s="255"/>
      <c r="C139" s="256"/>
      <c r="D139" s="257" t="s">
        <v>225</v>
      </c>
      <c r="E139" s="258" t="s">
        <v>1</v>
      </c>
      <c r="F139" s="259" t="s">
        <v>1988</v>
      </c>
      <c r="G139" s="256"/>
      <c r="H139" s="258" t="s">
        <v>1</v>
      </c>
      <c r="I139" s="260"/>
      <c r="J139" s="256"/>
      <c r="K139" s="256"/>
      <c r="L139" s="261"/>
      <c r="M139" s="262"/>
      <c r="N139" s="263"/>
      <c r="O139" s="263"/>
      <c r="P139" s="263"/>
      <c r="Q139" s="263"/>
      <c r="R139" s="263"/>
      <c r="S139" s="263"/>
      <c r="T139" s="26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5" t="s">
        <v>225</v>
      </c>
      <c r="AU139" s="265" t="s">
        <v>85</v>
      </c>
      <c r="AV139" s="13" t="s">
        <v>83</v>
      </c>
      <c r="AW139" s="13" t="s">
        <v>32</v>
      </c>
      <c r="AX139" s="13" t="s">
        <v>76</v>
      </c>
      <c r="AY139" s="265" t="s">
        <v>156</v>
      </c>
    </row>
    <row r="140" spans="1:51" s="14" customFormat="1" ht="12">
      <c r="A140" s="14"/>
      <c r="B140" s="266"/>
      <c r="C140" s="267"/>
      <c r="D140" s="257" t="s">
        <v>225</v>
      </c>
      <c r="E140" s="268" t="s">
        <v>1</v>
      </c>
      <c r="F140" s="269" t="s">
        <v>1989</v>
      </c>
      <c r="G140" s="267"/>
      <c r="H140" s="270">
        <v>1.47</v>
      </c>
      <c r="I140" s="271"/>
      <c r="J140" s="267"/>
      <c r="K140" s="267"/>
      <c r="L140" s="272"/>
      <c r="M140" s="273"/>
      <c r="N140" s="274"/>
      <c r="O140" s="274"/>
      <c r="P140" s="274"/>
      <c r="Q140" s="274"/>
      <c r="R140" s="274"/>
      <c r="S140" s="274"/>
      <c r="T140" s="275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76" t="s">
        <v>225</v>
      </c>
      <c r="AU140" s="276" t="s">
        <v>85</v>
      </c>
      <c r="AV140" s="14" t="s">
        <v>85</v>
      </c>
      <c r="AW140" s="14" t="s">
        <v>32</v>
      </c>
      <c r="AX140" s="14" t="s">
        <v>76</v>
      </c>
      <c r="AY140" s="276" t="s">
        <v>156</v>
      </c>
    </row>
    <row r="141" spans="1:51" s="15" customFormat="1" ht="12">
      <c r="A141" s="15"/>
      <c r="B141" s="277"/>
      <c r="C141" s="278"/>
      <c r="D141" s="257" t="s">
        <v>225</v>
      </c>
      <c r="E141" s="279" t="s">
        <v>1</v>
      </c>
      <c r="F141" s="280" t="s">
        <v>228</v>
      </c>
      <c r="G141" s="278"/>
      <c r="H141" s="281">
        <v>1.47</v>
      </c>
      <c r="I141" s="282"/>
      <c r="J141" s="278"/>
      <c r="K141" s="278"/>
      <c r="L141" s="283"/>
      <c r="M141" s="284"/>
      <c r="N141" s="285"/>
      <c r="O141" s="285"/>
      <c r="P141" s="285"/>
      <c r="Q141" s="285"/>
      <c r="R141" s="285"/>
      <c r="S141" s="285"/>
      <c r="T141" s="286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87" t="s">
        <v>225</v>
      </c>
      <c r="AU141" s="287" t="s">
        <v>85</v>
      </c>
      <c r="AV141" s="15" t="s">
        <v>173</v>
      </c>
      <c r="AW141" s="15" t="s">
        <v>32</v>
      </c>
      <c r="AX141" s="15" t="s">
        <v>83</v>
      </c>
      <c r="AY141" s="287" t="s">
        <v>156</v>
      </c>
    </row>
    <row r="142" spans="1:65" s="2" customFormat="1" ht="24.15" customHeight="1">
      <c r="A142" s="39"/>
      <c r="B142" s="40"/>
      <c r="C142" s="227" t="s">
        <v>173</v>
      </c>
      <c r="D142" s="227" t="s">
        <v>159</v>
      </c>
      <c r="E142" s="228" t="s">
        <v>1990</v>
      </c>
      <c r="F142" s="229" t="s">
        <v>1991</v>
      </c>
      <c r="G142" s="230" t="s">
        <v>729</v>
      </c>
      <c r="H142" s="231">
        <v>0.756</v>
      </c>
      <c r="I142" s="232"/>
      <c r="J142" s="233">
        <f>ROUND(I142*H142,2)</f>
        <v>0</v>
      </c>
      <c r="K142" s="229" t="s">
        <v>218</v>
      </c>
      <c r="L142" s="45"/>
      <c r="M142" s="234" t="s">
        <v>1</v>
      </c>
      <c r="N142" s="235" t="s">
        <v>41</v>
      </c>
      <c r="O142" s="92"/>
      <c r="P142" s="236">
        <f>O142*H142</f>
        <v>0</v>
      </c>
      <c r="Q142" s="236">
        <v>0</v>
      </c>
      <c r="R142" s="236">
        <f>Q142*H142</f>
        <v>0</v>
      </c>
      <c r="S142" s="236">
        <v>0</v>
      </c>
      <c r="T142" s="237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8" t="s">
        <v>173</v>
      </c>
      <c r="AT142" s="238" t="s">
        <v>159</v>
      </c>
      <c r="AU142" s="238" t="s">
        <v>85</v>
      </c>
      <c r="AY142" s="18" t="s">
        <v>156</v>
      </c>
      <c r="BE142" s="239">
        <f>IF(N142="základní",J142,0)</f>
        <v>0</v>
      </c>
      <c r="BF142" s="239">
        <f>IF(N142="snížená",J142,0)</f>
        <v>0</v>
      </c>
      <c r="BG142" s="239">
        <f>IF(N142="zákl. přenesená",J142,0)</f>
        <v>0</v>
      </c>
      <c r="BH142" s="239">
        <f>IF(N142="sníž. přenesená",J142,0)</f>
        <v>0</v>
      </c>
      <c r="BI142" s="239">
        <f>IF(N142="nulová",J142,0)</f>
        <v>0</v>
      </c>
      <c r="BJ142" s="18" t="s">
        <v>83</v>
      </c>
      <c r="BK142" s="239">
        <f>ROUND(I142*H142,2)</f>
        <v>0</v>
      </c>
      <c r="BL142" s="18" t="s">
        <v>173</v>
      </c>
      <c r="BM142" s="238" t="s">
        <v>1992</v>
      </c>
    </row>
    <row r="143" spans="1:51" s="13" customFormat="1" ht="12">
      <c r="A143" s="13"/>
      <c r="B143" s="255"/>
      <c r="C143" s="256"/>
      <c r="D143" s="257" t="s">
        <v>225</v>
      </c>
      <c r="E143" s="258" t="s">
        <v>1</v>
      </c>
      <c r="F143" s="259" t="s">
        <v>1993</v>
      </c>
      <c r="G143" s="256"/>
      <c r="H143" s="258" t="s">
        <v>1</v>
      </c>
      <c r="I143" s="260"/>
      <c r="J143" s="256"/>
      <c r="K143" s="256"/>
      <c r="L143" s="261"/>
      <c r="M143" s="262"/>
      <c r="N143" s="263"/>
      <c r="O143" s="263"/>
      <c r="P143" s="263"/>
      <c r="Q143" s="263"/>
      <c r="R143" s="263"/>
      <c r="S143" s="263"/>
      <c r="T143" s="26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65" t="s">
        <v>225</v>
      </c>
      <c r="AU143" s="265" t="s">
        <v>85</v>
      </c>
      <c r="AV143" s="13" t="s">
        <v>83</v>
      </c>
      <c r="AW143" s="13" t="s">
        <v>32</v>
      </c>
      <c r="AX143" s="13" t="s">
        <v>76</v>
      </c>
      <c r="AY143" s="265" t="s">
        <v>156</v>
      </c>
    </row>
    <row r="144" spans="1:51" s="14" customFormat="1" ht="12">
      <c r="A144" s="14"/>
      <c r="B144" s="266"/>
      <c r="C144" s="267"/>
      <c r="D144" s="257" t="s">
        <v>225</v>
      </c>
      <c r="E144" s="268" t="s">
        <v>1</v>
      </c>
      <c r="F144" s="269" t="s">
        <v>1994</v>
      </c>
      <c r="G144" s="267"/>
      <c r="H144" s="270">
        <v>0.756</v>
      </c>
      <c r="I144" s="271"/>
      <c r="J144" s="267"/>
      <c r="K144" s="267"/>
      <c r="L144" s="272"/>
      <c r="M144" s="273"/>
      <c r="N144" s="274"/>
      <c r="O144" s="274"/>
      <c r="P144" s="274"/>
      <c r="Q144" s="274"/>
      <c r="R144" s="274"/>
      <c r="S144" s="274"/>
      <c r="T144" s="275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76" t="s">
        <v>225</v>
      </c>
      <c r="AU144" s="276" t="s">
        <v>85</v>
      </c>
      <c r="AV144" s="14" t="s">
        <v>85</v>
      </c>
      <c r="AW144" s="14" t="s">
        <v>32</v>
      </c>
      <c r="AX144" s="14" t="s">
        <v>76</v>
      </c>
      <c r="AY144" s="276" t="s">
        <v>156</v>
      </c>
    </row>
    <row r="145" spans="1:51" s="15" customFormat="1" ht="12">
      <c r="A145" s="15"/>
      <c r="B145" s="277"/>
      <c r="C145" s="278"/>
      <c r="D145" s="257" t="s">
        <v>225</v>
      </c>
      <c r="E145" s="279" t="s">
        <v>1</v>
      </c>
      <c r="F145" s="280" t="s">
        <v>228</v>
      </c>
      <c r="G145" s="278"/>
      <c r="H145" s="281">
        <v>0.756</v>
      </c>
      <c r="I145" s="282"/>
      <c r="J145" s="278"/>
      <c r="K145" s="278"/>
      <c r="L145" s="283"/>
      <c r="M145" s="284"/>
      <c r="N145" s="285"/>
      <c r="O145" s="285"/>
      <c r="P145" s="285"/>
      <c r="Q145" s="285"/>
      <c r="R145" s="285"/>
      <c r="S145" s="285"/>
      <c r="T145" s="286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T145" s="287" t="s">
        <v>225</v>
      </c>
      <c r="AU145" s="287" t="s">
        <v>85</v>
      </c>
      <c r="AV145" s="15" t="s">
        <v>173</v>
      </c>
      <c r="AW145" s="15" t="s">
        <v>32</v>
      </c>
      <c r="AX145" s="15" t="s">
        <v>83</v>
      </c>
      <c r="AY145" s="287" t="s">
        <v>156</v>
      </c>
    </row>
    <row r="146" spans="1:65" s="2" customFormat="1" ht="33" customHeight="1">
      <c r="A146" s="39"/>
      <c r="B146" s="40"/>
      <c r="C146" s="227" t="s">
        <v>155</v>
      </c>
      <c r="D146" s="227" t="s">
        <v>159</v>
      </c>
      <c r="E146" s="228" t="s">
        <v>1495</v>
      </c>
      <c r="F146" s="229" t="s">
        <v>1496</v>
      </c>
      <c r="G146" s="230" t="s">
        <v>729</v>
      </c>
      <c r="H146" s="231">
        <v>9.242</v>
      </c>
      <c r="I146" s="232"/>
      <c r="J146" s="233">
        <f>ROUND(I146*H146,2)</f>
        <v>0</v>
      </c>
      <c r="K146" s="229" t="s">
        <v>218</v>
      </c>
      <c r="L146" s="45"/>
      <c r="M146" s="234" t="s">
        <v>1</v>
      </c>
      <c r="N146" s="235" t="s">
        <v>41</v>
      </c>
      <c r="O146" s="92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8" t="s">
        <v>173</v>
      </c>
      <c r="AT146" s="238" t="s">
        <v>159</v>
      </c>
      <c r="AU146" s="238" t="s">
        <v>85</v>
      </c>
      <c r="AY146" s="18" t="s">
        <v>156</v>
      </c>
      <c r="BE146" s="239">
        <f>IF(N146="základní",J146,0)</f>
        <v>0</v>
      </c>
      <c r="BF146" s="239">
        <f>IF(N146="snížená",J146,0)</f>
        <v>0</v>
      </c>
      <c r="BG146" s="239">
        <f>IF(N146="zákl. přenesená",J146,0)</f>
        <v>0</v>
      </c>
      <c r="BH146" s="239">
        <f>IF(N146="sníž. přenesená",J146,0)</f>
        <v>0</v>
      </c>
      <c r="BI146" s="239">
        <f>IF(N146="nulová",J146,0)</f>
        <v>0</v>
      </c>
      <c r="BJ146" s="18" t="s">
        <v>83</v>
      </c>
      <c r="BK146" s="239">
        <f>ROUND(I146*H146,2)</f>
        <v>0</v>
      </c>
      <c r="BL146" s="18" t="s">
        <v>173</v>
      </c>
      <c r="BM146" s="238" t="s">
        <v>1995</v>
      </c>
    </row>
    <row r="147" spans="1:51" s="14" customFormat="1" ht="12">
      <c r="A147" s="14"/>
      <c r="B147" s="266"/>
      <c r="C147" s="267"/>
      <c r="D147" s="257" t="s">
        <v>225</v>
      </c>
      <c r="E147" s="268" t="s">
        <v>1</v>
      </c>
      <c r="F147" s="269" t="s">
        <v>1996</v>
      </c>
      <c r="G147" s="267"/>
      <c r="H147" s="270">
        <v>0.841</v>
      </c>
      <c r="I147" s="271"/>
      <c r="J147" s="267"/>
      <c r="K147" s="267"/>
      <c r="L147" s="272"/>
      <c r="M147" s="273"/>
      <c r="N147" s="274"/>
      <c r="O147" s="274"/>
      <c r="P147" s="274"/>
      <c r="Q147" s="274"/>
      <c r="R147" s="274"/>
      <c r="S147" s="274"/>
      <c r="T147" s="275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76" t="s">
        <v>225</v>
      </c>
      <c r="AU147" s="276" t="s">
        <v>85</v>
      </c>
      <c r="AV147" s="14" t="s">
        <v>85</v>
      </c>
      <c r="AW147" s="14" t="s">
        <v>32</v>
      </c>
      <c r="AX147" s="14" t="s">
        <v>76</v>
      </c>
      <c r="AY147" s="276" t="s">
        <v>156</v>
      </c>
    </row>
    <row r="148" spans="1:51" s="14" customFormat="1" ht="12">
      <c r="A148" s="14"/>
      <c r="B148" s="266"/>
      <c r="C148" s="267"/>
      <c r="D148" s="257" t="s">
        <v>225</v>
      </c>
      <c r="E148" s="268" t="s">
        <v>1</v>
      </c>
      <c r="F148" s="269" t="s">
        <v>1997</v>
      </c>
      <c r="G148" s="267"/>
      <c r="H148" s="270">
        <v>6.175</v>
      </c>
      <c r="I148" s="271"/>
      <c r="J148" s="267"/>
      <c r="K148" s="267"/>
      <c r="L148" s="272"/>
      <c r="M148" s="273"/>
      <c r="N148" s="274"/>
      <c r="O148" s="274"/>
      <c r="P148" s="274"/>
      <c r="Q148" s="274"/>
      <c r="R148" s="274"/>
      <c r="S148" s="274"/>
      <c r="T148" s="275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76" t="s">
        <v>225</v>
      </c>
      <c r="AU148" s="276" t="s">
        <v>85</v>
      </c>
      <c r="AV148" s="14" t="s">
        <v>85</v>
      </c>
      <c r="AW148" s="14" t="s">
        <v>32</v>
      </c>
      <c r="AX148" s="14" t="s">
        <v>76</v>
      </c>
      <c r="AY148" s="276" t="s">
        <v>156</v>
      </c>
    </row>
    <row r="149" spans="1:51" s="14" customFormat="1" ht="12">
      <c r="A149" s="14"/>
      <c r="B149" s="266"/>
      <c r="C149" s="267"/>
      <c r="D149" s="257" t="s">
        <v>225</v>
      </c>
      <c r="E149" s="268" t="s">
        <v>1</v>
      </c>
      <c r="F149" s="269" t="s">
        <v>1998</v>
      </c>
      <c r="G149" s="267"/>
      <c r="H149" s="270">
        <v>1.47</v>
      </c>
      <c r="I149" s="271"/>
      <c r="J149" s="267"/>
      <c r="K149" s="267"/>
      <c r="L149" s="272"/>
      <c r="M149" s="273"/>
      <c r="N149" s="274"/>
      <c r="O149" s="274"/>
      <c r="P149" s="274"/>
      <c r="Q149" s="274"/>
      <c r="R149" s="274"/>
      <c r="S149" s="274"/>
      <c r="T149" s="275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76" t="s">
        <v>225</v>
      </c>
      <c r="AU149" s="276" t="s">
        <v>85</v>
      </c>
      <c r="AV149" s="14" t="s">
        <v>85</v>
      </c>
      <c r="AW149" s="14" t="s">
        <v>32</v>
      </c>
      <c r="AX149" s="14" t="s">
        <v>76</v>
      </c>
      <c r="AY149" s="276" t="s">
        <v>156</v>
      </c>
    </row>
    <row r="150" spans="1:51" s="14" customFormat="1" ht="12">
      <c r="A150" s="14"/>
      <c r="B150" s="266"/>
      <c r="C150" s="267"/>
      <c r="D150" s="257" t="s">
        <v>225</v>
      </c>
      <c r="E150" s="268" t="s">
        <v>1</v>
      </c>
      <c r="F150" s="269" t="s">
        <v>1999</v>
      </c>
      <c r="G150" s="267"/>
      <c r="H150" s="270">
        <v>0.756</v>
      </c>
      <c r="I150" s="271"/>
      <c r="J150" s="267"/>
      <c r="K150" s="267"/>
      <c r="L150" s="272"/>
      <c r="M150" s="273"/>
      <c r="N150" s="274"/>
      <c r="O150" s="274"/>
      <c r="P150" s="274"/>
      <c r="Q150" s="274"/>
      <c r="R150" s="274"/>
      <c r="S150" s="274"/>
      <c r="T150" s="275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76" t="s">
        <v>225</v>
      </c>
      <c r="AU150" s="276" t="s">
        <v>85</v>
      </c>
      <c r="AV150" s="14" t="s">
        <v>85</v>
      </c>
      <c r="AW150" s="14" t="s">
        <v>32</v>
      </c>
      <c r="AX150" s="14" t="s">
        <v>76</v>
      </c>
      <c r="AY150" s="276" t="s">
        <v>156</v>
      </c>
    </row>
    <row r="151" spans="1:51" s="15" customFormat="1" ht="12">
      <c r="A151" s="15"/>
      <c r="B151" s="277"/>
      <c r="C151" s="278"/>
      <c r="D151" s="257" t="s">
        <v>225</v>
      </c>
      <c r="E151" s="279" t="s">
        <v>1</v>
      </c>
      <c r="F151" s="280" t="s">
        <v>228</v>
      </c>
      <c r="G151" s="278"/>
      <c r="H151" s="281">
        <v>9.242</v>
      </c>
      <c r="I151" s="282"/>
      <c r="J151" s="278"/>
      <c r="K151" s="278"/>
      <c r="L151" s="283"/>
      <c r="M151" s="284"/>
      <c r="N151" s="285"/>
      <c r="O151" s="285"/>
      <c r="P151" s="285"/>
      <c r="Q151" s="285"/>
      <c r="R151" s="285"/>
      <c r="S151" s="285"/>
      <c r="T151" s="286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87" t="s">
        <v>225</v>
      </c>
      <c r="AU151" s="287" t="s">
        <v>85</v>
      </c>
      <c r="AV151" s="15" t="s">
        <v>173</v>
      </c>
      <c r="AW151" s="15" t="s">
        <v>32</v>
      </c>
      <c r="AX151" s="15" t="s">
        <v>83</v>
      </c>
      <c r="AY151" s="287" t="s">
        <v>156</v>
      </c>
    </row>
    <row r="152" spans="1:65" s="2" customFormat="1" ht="37.8" customHeight="1">
      <c r="A152" s="39"/>
      <c r="B152" s="40"/>
      <c r="C152" s="227" t="s">
        <v>186</v>
      </c>
      <c r="D152" s="227" t="s">
        <v>159</v>
      </c>
      <c r="E152" s="228" t="s">
        <v>1498</v>
      </c>
      <c r="F152" s="229" t="s">
        <v>1499</v>
      </c>
      <c r="G152" s="230" t="s">
        <v>729</v>
      </c>
      <c r="H152" s="231">
        <v>184.84</v>
      </c>
      <c r="I152" s="232"/>
      <c r="J152" s="233">
        <f>ROUND(I152*H152,2)</f>
        <v>0</v>
      </c>
      <c r="K152" s="229" t="s">
        <v>218</v>
      </c>
      <c r="L152" s="45"/>
      <c r="M152" s="234" t="s">
        <v>1</v>
      </c>
      <c r="N152" s="235" t="s">
        <v>41</v>
      </c>
      <c r="O152" s="92"/>
      <c r="P152" s="236">
        <f>O152*H152</f>
        <v>0</v>
      </c>
      <c r="Q152" s="236">
        <v>0</v>
      </c>
      <c r="R152" s="236">
        <f>Q152*H152</f>
        <v>0</v>
      </c>
      <c r="S152" s="236">
        <v>0</v>
      </c>
      <c r="T152" s="237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8" t="s">
        <v>173</v>
      </c>
      <c r="AT152" s="238" t="s">
        <v>159</v>
      </c>
      <c r="AU152" s="238" t="s">
        <v>85</v>
      </c>
      <c r="AY152" s="18" t="s">
        <v>156</v>
      </c>
      <c r="BE152" s="239">
        <f>IF(N152="základní",J152,0)</f>
        <v>0</v>
      </c>
      <c r="BF152" s="239">
        <f>IF(N152="snížená",J152,0)</f>
        <v>0</v>
      </c>
      <c r="BG152" s="239">
        <f>IF(N152="zákl. přenesená",J152,0)</f>
        <v>0</v>
      </c>
      <c r="BH152" s="239">
        <f>IF(N152="sníž. přenesená",J152,0)</f>
        <v>0</v>
      </c>
      <c r="BI152" s="239">
        <f>IF(N152="nulová",J152,0)</f>
        <v>0</v>
      </c>
      <c r="BJ152" s="18" t="s">
        <v>83</v>
      </c>
      <c r="BK152" s="239">
        <f>ROUND(I152*H152,2)</f>
        <v>0</v>
      </c>
      <c r="BL152" s="18" t="s">
        <v>173</v>
      </c>
      <c r="BM152" s="238" t="s">
        <v>2000</v>
      </c>
    </row>
    <row r="153" spans="1:51" s="14" customFormat="1" ht="12">
      <c r="A153" s="14"/>
      <c r="B153" s="266"/>
      <c r="C153" s="267"/>
      <c r="D153" s="257" t="s">
        <v>225</v>
      </c>
      <c r="E153" s="268" t="s">
        <v>1</v>
      </c>
      <c r="F153" s="269" t="s">
        <v>2001</v>
      </c>
      <c r="G153" s="267"/>
      <c r="H153" s="270">
        <v>184.84</v>
      </c>
      <c r="I153" s="271"/>
      <c r="J153" s="267"/>
      <c r="K153" s="267"/>
      <c r="L153" s="272"/>
      <c r="M153" s="273"/>
      <c r="N153" s="274"/>
      <c r="O153" s="274"/>
      <c r="P153" s="274"/>
      <c r="Q153" s="274"/>
      <c r="R153" s="274"/>
      <c r="S153" s="274"/>
      <c r="T153" s="275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76" t="s">
        <v>225</v>
      </c>
      <c r="AU153" s="276" t="s">
        <v>85</v>
      </c>
      <c r="AV153" s="14" t="s">
        <v>85</v>
      </c>
      <c r="AW153" s="14" t="s">
        <v>32</v>
      </c>
      <c r="AX153" s="14" t="s">
        <v>76</v>
      </c>
      <c r="AY153" s="276" t="s">
        <v>156</v>
      </c>
    </row>
    <row r="154" spans="1:51" s="15" customFormat="1" ht="12">
      <c r="A154" s="15"/>
      <c r="B154" s="277"/>
      <c r="C154" s="278"/>
      <c r="D154" s="257" t="s">
        <v>225</v>
      </c>
      <c r="E154" s="279" t="s">
        <v>1</v>
      </c>
      <c r="F154" s="280" t="s">
        <v>228</v>
      </c>
      <c r="G154" s="278"/>
      <c r="H154" s="281">
        <v>184.84</v>
      </c>
      <c r="I154" s="282"/>
      <c r="J154" s="278"/>
      <c r="K154" s="278"/>
      <c r="L154" s="283"/>
      <c r="M154" s="284"/>
      <c r="N154" s="285"/>
      <c r="O154" s="285"/>
      <c r="P154" s="285"/>
      <c r="Q154" s="285"/>
      <c r="R154" s="285"/>
      <c r="S154" s="285"/>
      <c r="T154" s="286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87" t="s">
        <v>225</v>
      </c>
      <c r="AU154" s="287" t="s">
        <v>85</v>
      </c>
      <c r="AV154" s="15" t="s">
        <v>173</v>
      </c>
      <c r="AW154" s="15" t="s">
        <v>32</v>
      </c>
      <c r="AX154" s="15" t="s">
        <v>83</v>
      </c>
      <c r="AY154" s="287" t="s">
        <v>156</v>
      </c>
    </row>
    <row r="155" spans="1:65" s="2" customFormat="1" ht="24.15" customHeight="1">
      <c r="A155" s="39"/>
      <c r="B155" s="40"/>
      <c r="C155" s="227" t="s">
        <v>256</v>
      </c>
      <c r="D155" s="227" t="s">
        <v>159</v>
      </c>
      <c r="E155" s="228" t="s">
        <v>1502</v>
      </c>
      <c r="F155" s="229" t="s">
        <v>2002</v>
      </c>
      <c r="G155" s="230" t="s">
        <v>414</v>
      </c>
      <c r="H155" s="231">
        <v>19.408</v>
      </c>
      <c r="I155" s="232"/>
      <c r="J155" s="233">
        <f>ROUND(I155*H155,2)</f>
        <v>0</v>
      </c>
      <c r="K155" s="229" t="s">
        <v>218</v>
      </c>
      <c r="L155" s="45"/>
      <c r="M155" s="234" t="s">
        <v>1</v>
      </c>
      <c r="N155" s="235" t="s">
        <v>41</v>
      </c>
      <c r="O155" s="92"/>
      <c r="P155" s="236">
        <f>O155*H155</f>
        <v>0</v>
      </c>
      <c r="Q155" s="236">
        <v>0</v>
      </c>
      <c r="R155" s="236">
        <f>Q155*H155</f>
        <v>0</v>
      </c>
      <c r="S155" s="236">
        <v>0</v>
      </c>
      <c r="T155" s="237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8" t="s">
        <v>173</v>
      </c>
      <c r="AT155" s="238" t="s">
        <v>159</v>
      </c>
      <c r="AU155" s="238" t="s">
        <v>85</v>
      </c>
      <c r="AY155" s="18" t="s">
        <v>156</v>
      </c>
      <c r="BE155" s="239">
        <f>IF(N155="základní",J155,0)</f>
        <v>0</v>
      </c>
      <c r="BF155" s="239">
        <f>IF(N155="snížená",J155,0)</f>
        <v>0</v>
      </c>
      <c r="BG155" s="239">
        <f>IF(N155="zákl. přenesená",J155,0)</f>
        <v>0</v>
      </c>
      <c r="BH155" s="239">
        <f>IF(N155="sníž. přenesená",J155,0)</f>
        <v>0</v>
      </c>
      <c r="BI155" s="239">
        <f>IF(N155="nulová",J155,0)</f>
        <v>0</v>
      </c>
      <c r="BJ155" s="18" t="s">
        <v>83</v>
      </c>
      <c r="BK155" s="239">
        <f>ROUND(I155*H155,2)</f>
        <v>0</v>
      </c>
      <c r="BL155" s="18" t="s">
        <v>173</v>
      </c>
      <c r="BM155" s="238" t="s">
        <v>2003</v>
      </c>
    </row>
    <row r="156" spans="1:51" s="14" customFormat="1" ht="12">
      <c r="A156" s="14"/>
      <c r="B156" s="266"/>
      <c r="C156" s="267"/>
      <c r="D156" s="257" t="s">
        <v>225</v>
      </c>
      <c r="E156" s="268" t="s">
        <v>1</v>
      </c>
      <c r="F156" s="269" t="s">
        <v>2004</v>
      </c>
      <c r="G156" s="267"/>
      <c r="H156" s="270">
        <v>19.408</v>
      </c>
      <c r="I156" s="271"/>
      <c r="J156" s="267"/>
      <c r="K156" s="267"/>
      <c r="L156" s="272"/>
      <c r="M156" s="273"/>
      <c r="N156" s="274"/>
      <c r="O156" s="274"/>
      <c r="P156" s="274"/>
      <c r="Q156" s="274"/>
      <c r="R156" s="274"/>
      <c r="S156" s="274"/>
      <c r="T156" s="275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76" t="s">
        <v>225</v>
      </c>
      <c r="AU156" s="276" t="s">
        <v>85</v>
      </c>
      <c r="AV156" s="14" t="s">
        <v>85</v>
      </c>
      <c r="AW156" s="14" t="s">
        <v>32</v>
      </c>
      <c r="AX156" s="14" t="s">
        <v>76</v>
      </c>
      <c r="AY156" s="276" t="s">
        <v>156</v>
      </c>
    </row>
    <row r="157" spans="1:51" s="15" customFormat="1" ht="12">
      <c r="A157" s="15"/>
      <c r="B157" s="277"/>
      <c r="C157" s="278"/>
      <c r="D157" s="257" t="s">
        <v>225</v>
      </c>
      <c r="E157" s="279" t="s">
        <v>1</v>
      </c>
      <c r="F157" s="280" t="s">
        <v>228</v>
      </c>
      <c r="G157" s="278"/>
      <c r="H157" s="281">
        <v>19.408</v>
      </c>
      <c r="I157" s="282"/>
      <c r="J157" s="278"/>
      <c r="K157" s="278"/>
      <c r="L157" s="283"/>
      <c r="M157" s="284"/>
      <c r="N157" s="285"/>
      <c r="O157" s="285"/>
      <c r="P157" s="285"/>
      <c r="Q157" s="285"/>
      <c r="R157" s="285"/>
      <c r="S157" s="285"/>
      <c r="T157" s="286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287" t="s">
        <v>225</v>
      </c>
      <c r="AU157" s="287" t="s">
        <v>85</v>
      </c>
      <c r="AV157" s="15" t="s">
        <v>173</v>
      </c>
      <c r="AW157" s="15" t="s">
        <v>32</v>
      </c>
      <c r="AX157" s="15" t="s">
        <v>83</v>
      </c>
      <c r="AY157" s="287" t="s">
        <v>156</v>
      </c>
    </row>
    <row r="158" spans="1:65" s="2" customFormat="1" ht="24.15" customHeight="1">
      <c r="A158" s="39"/>
      <c r="B158" s="40"/>
      <c r="C158" s="227" t="s">
        <v>223</v>
      </c>
      <c r="D158" s="227" t="s">
        <v>159</v>
      </c>
      <c r="E158" s="228" t="s">
        <v>2005</v>
      </c>
      <c r="F158" s="229" t="s">
        <v>2006</v>
      </c>
      <c r="G158" s="230" t="s">
        <v>237</v>
      </c>
      <c r="H158" s="231">
        <v>20.9</v>
      </c>
      <c r="I158" s="232"/>
      <c r="J158" s="233">
        <f>ROUND(I158*H158,2)</f>
        <v>0</v>
      </c>
      <c r="K158" s="229" t="s">
        <v>218</v>
      </c>
      <c r="L158" s="45"/>
      <c r="M158" s="234" t="s">
        <v>1</v>
      </c>
      <c r="N158" s="235" t="s">
        <v>41</v>
      </c>
      <c r="O158" s="92"/>
      <c r="P158" s="236">
        <f>O158*H158</f>
        <v>0</v>
      </c>
      <c r="Q158" s="236">
        <v>0</v>
      </c>
      <c r="R158" s="236">
        <f>Q158*H158</f>
        <v>0</v>
      </c>
      <c r="S158" s="236">
        <v>0</v>
      </c>
      <c r="T158" s="237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8" t="s">
        <v>173</v>
      </c>
      <c r="AT158" s="238" t="s">
        <v>159</v>
      </c>
      <c r="AU158" s="238" t="s">
        <v>85</v>
      </c>
      <c r="AY158" s="18" t="s">
        <v>156</v>
      </c>
      <c r="BE158" s="239">
        <f>IF(N158="základní",J158,0)</f>
        <v>0</v>
      </c>
      <c r="BF158" s="239">
        <f>IF(N158="snížená",J158,0)</f>
        <v>0</v>
      </c>
      <c r="BG158" s="239">
        <f>IF(N158="zákl. přenesená",J158,0)</f>
        <v>0</v>
      </c>
      <c r="BH158" s="239">
        <f>IF(N158="sníž. přenesená",J158,0)</f>
        <v>0</v>
      </c>
      <c r="BI158" s="239">
        <f>IF(N158="nulová",J158,0)</f>
        <v>0</v>
      </c>
      <c r="BJ158" s="18" t="s">
        <v>83</v>
      </c>
      <c r="BK158" s="239">
        <f>ROUND(I158*H158,2)</f>
        <v>0</v>
      </c>
      <c r="BL158" s="18" t="s">
        <v>173</v>
      </c>
      <c r="BM158" s="238" t="s">
        <v>2007</v>
      </c>
    </row>
    <row r="159" spans="1:51" s="14" customFormat="1" ht="12">
      <c r="A159" s="14"/>
      <c r="B159" s="266"/>
      <c r="C159" s="267"/>
      <c r="D159" s="257" t="s">
        <v>225</v>
      </c>
      <c r="E159" s="268" t="s">
        <v>1</v>
      </c>
      <c r="F159" s="269" t="s">
        <v>2008</v>
      </c>
      <c r="G159" s="267"/>
      <c r="H159" s="270">
        <v>20.9</v>
      </c>
      <c r="I159" s="271"/>
      <c r="J159" s="267"/>
      <c r="K159" s="267"/>
      <c r="L159" s="272"/>
      <c r="M159" s="273"/>
      <c r="N159" s="274"/>
      <c r="O159" s="274"/>
      <c r="P159" s="274"/>
      <c r="Q159" s="274"/>
      <c r="R159" s="274"/>
      <c r="S159" s="274"/>
      <c r="T159" s="275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76" t="s">
        <v>225</v>
      </c>
      <c r="AU159" s="276" t="s">
        <v>85</v>
      </c>
      <c r="AV159" s="14" t="s">
        <v>85</v>
      </c>
      <c r="AW159" s="14" t="s">
        <v>32</v>
      </c>
      <c r="AX159" s="14" t="s">
        <v>76</v>
      </c>
      <c r="AY159" s="276" t="s">
        <v>156</v>
      </c>
    </row>
    <row r="160" spans="1:51" s="15" customFormat="1" ht="12">
      <c r="A160" s="15"/>
      <c r="B160" s="277"/>
      <c r="C160" s="278"/>
      <c r="D160" s="257" t="s">
        <v>225</v>
      </c>
      <c r="E160" s="279" t="s">
        <v>1</v>
      </c>
      <c r="F160" s="280" t="s">
        <v>228</v>
      </c>
      <c r="G160" s="278"/>
      <c r="H160" s="281">
        <v>20.9</v>
      </c>
      <c r="I160" s="282"/>
      <c r="J160" s="278"/>
      <c r="K160" s="278"/>
      <c r="L160" s="283"/>
      <c r="M160" s="284"/>
      <c r="N160" s="285"/>
      <c r="O160" s="285"/>
      <c r="P160" s="285"/>
      <c r="Q160" s="285"/>
      <c r="R160" s="285"/>
      <c r="S160" s="285"/>
      <c r="T160" s="286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87" t="s">
        <v>225</v>
      </c>
      <c r="AU160" s="287" t="s">
        <v>85</v>
      </c>
      <c r="AV160" s="15" t="s">
        <v>173</v>
      </c>
      <c r="AW160" s="15" t="s">
        <v>32</v>
      </c>
      <c r="AX160" s="15" t="s">
        <v>83</v>
      </c>
      <c r="AY160" s="287" t="s">
        <v>156</v>
      </c>
    </row>
    <row r="161" spans="1:63" s="12" customFormat="1" ht="22.8" customHeight="1">
      <c r="A161" s="12"/>
      <c r="B161" s="211"/>
      <c r="C161" s="212"/>
      <c r="D161" s="213" t="s">
        <v>75</v>
      </c>
      <c r="E161" s="225" t="s">
        <v>85</v>
      </c>
      <c r="F161" s="225" t="s">
        <v>1506</v>
      </c>
      <c r="G161" s="212"/>
      <c r="H161" s="212"/>
      <c r="I161" s="215"/>
      <c r="J161" s="226">
        <f>BK161</f>
        <v>0</v>
      </c>
      <c r="K161" s="212"/>
      <c r="L161" s="217"/>
      <c r="M161" s="218"/>
      <c r="N161" s="219"/>
      <c r="O161" s="219"/>
      <c r="P161" s="220">
        <f>SUM(P162:P174)</f>
        <v>0</v>
      </c>
      <c r="Q161" s="219"/>
      <c r="R161" s="220">
        <f>SUM(R162:R174)</f>
        <v>4.44380398</v>
      </c>
      <c r="S161" s="219"/>
      <c r="T161" s="221">
        <f>SUM(T162:T174)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22" t="s">
        <v>83</v>
      </c>
      <c r="AT161" s="223" t="s">
        <v>75</v>
      </c>
      <c r="AU161" s="223" t="s">
        <v>83</v>
      </c>
      <c r="AY161" s="222" t="s">
        <v>156</v>
      </c>
      <c r="BK161" s="224">
        <f>SUM(BK162:BK174)</f>
        <v>0</v>
      </c>
    </row>
    <row r="162" spans="1:65" s="2" customFormat="1" ht="33" customHeight="1">
      <c r="A162" s="39"/>
      <c r="B162" s="40"/>
      <c r="C162" s="227" t="s">
        <v>247</v>
      </c>
      <c r="D162" s="227" t="s">
        <v>159</v>
      </c>
      <c r="E162" s="228" t="s">
        <v>2009</v>
      </c>
      <c r="F162" s="229" t="s">
        <v>2010</v>
      </c>
      <c r="G162" s="230" t="s">
        <v>729</v>
      </c>
      <c r="H162" s="231">
        <v>1.47</v>
      </c>
      <c r="I162" s="232"/>
      <c r="J162" s="233">
        <f>ROUND(I162*H162,2)</f>
        <v>0</v>
      </c>
      <c r="K162" s="229" t="s">
        <v>218</v>
      </c>
      <c r="L162" s="45"/>
      <c r="M162" s="234" t="s">
        <v>1</v>
      </c>
      <c r="N162" s="235" t="s">
        <v>41</v>
      </c>
      <c r="O162" s="92"/>
      <c r="P162" s="236">
        <f>O162*H162</f>
        <v>0</v>
      </c>
      <c r="Q162" s="236">
        <v>1.63</v>
      </c>
      <c r="R162" s="236">
        <f>Q162*H162</f>
        <v>2.3960999999999997</v>
      </c>
      <c r="S162" s="236">
        <v>0</v>
      </c>
      <c r="T162" s="237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8" t="s">
        <v>173</v>
      </c>
      <c r="AT162" s="238" t="s">
        <v>159</v>
      </c>
      <c r="AU162" s="238" t="s">
        <v>85</v>
      </c>
      <c r="AY162" s="18" t="s">
        <v>156</v>
      </c>
      <c r="BE162" s="239">
        <f>IF(N162="základní",J162,0)</f>
        <v>0</v>
      </c>
      <c r="BF162" s="239">
        <f>IF(N162="snížená",J162,0)</f>
        <v>0</v>
      </c>
      <c r="BG162" s="239">
        <f>IF(N162="zákl. přenesená",J162,0)</f>
        <v>0</v>
      </c>
      <c r="BH162" s="239">
        <f>IF(N162="sníž. přenesená",J162,0)</f>
        <v>0</v>
      </c>
      <c r="BI162" s="239">
        <f>IF(N162="nulová",J162,0)</f>
        <v>0</v>
      </c>
      <c r="BJ162" s="18" t="s">
        <v>83</v>
      </c>
      <c r="BK162" s="239">
        <f>ROUND(I162*H162,2)</f>
        <v>0</v>
      </c>
      <c r="BL162" s="18" t="s">
        <v>173</v>
      </c>
      <c r="BM162" s="238" t="s">
        <v>2011</v>
      </c>
    </row>
    <row r="163" spans="1:65" s="2" customFormat="1" ht="24.15" customHeight="1">
      <c r="A163" s="39"/>
      <c r="B163" s="40"/>
      <c r="C163" s="227" t="s">
        <v>120</v>
      </c>
      <c r="D163" s="227" t="s">
        <v>159</v>
      </c>
      <c r="E163" s="228" t="s">
        <v>2012</v>
      </c>
      <c r="F163" s="229" t="s">
        <v>2013</v>
      </c>
      <c r="G163" s="230" t="s">
        <v>237</v>
      </c>
      <c r="H163" s="231">
        <v>12.39</v>
      </c>
      <c r="I163" s="232"/>
      <c r="J163" s="233">
        <f>ROUND(I163*H163,2)</f>
        <v>0</v>
      </c>
      <c r="K163" s="229" t="s">
        <v>218</v>
      </c>
      <c r="L163" s="45"/>
      <c r="M163" s="234" t="s">
        <v>1</v>
      </c>
      <c r="N163" s="235" t="s">
        <v>41</v>
      </c>
      <c r="O163" s="92"/>
      <c r="P163" s="236">
        <f>O163*H163</f>
        <v>0</v>
      </c>
      <c r="Q163" s="236">
        <v>0.00017</v>
      </c>
      <c r="R163" s="236">
        <f>Q163*H163</f>
        <v>0.0021063</v>
      </c>
      <c r="S163" s="236">
        <v>0</v>
      </c>
      <c r="T163" s="237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8" t="s">
        <v>173</v>
      </c>
      <c r="AT163" s="238" t="s">
        <v>159</v>
      </c>
      <c r="AU163" s="238" t="s">
        <v>85</v>
      </c>
      <c r="AY163" s="18" t="s">
        <v>156</v>
      </c>
      <c r="BE163" s="239">
        <f>IF(N163="základní",J163,0)</f>
        <v>0</v>
      </c>
      <c r="BF163" s="239">
        <f>IF(N163="snížená",J163,0)</f>
        <v>0</v>
      </c>
      <c r="BG163" s="239">
        <f>IF(N163="zákl. přenesená",J163,0)</f>
        <v>0</v>
      </c>
      <c r="BH163" s="239">
        <f>IF(N163="sníž. přenesená",J163,0)</f>
        <v>0</v>
      </c>
      <c r="BI163" s="239">
        <f>IF(N163="nulová",J163,0)</f>
        <v>0</v>
      </c>
      <c r="BJ163" s="18" t="s">
        <v>83</v>
      </c>
      <c r="BK163" s="239">
        <f>ROUND(I163*H163,2)</f>
        <v>0</v>
      </c>
      <c r="BL163" s="18" t="s">
        <v>173</v>
      </c>
      <c r="BM163" s="238" t="s">
        <v>2014</v>
      </c>
    </row>
    <row r="164" spans="1:51" s="14" customFormat="1" ht="12">
      <c r="A164" s="14"/>
      <c r="B164" s="266"/>
      <c r="C164" s="267"/>
      <c r="D164" s="257" t="s">
        <v>225</v>
      </c>
      <c r="E164" s="268" t="s">
        <v>1</v>
      </c>
      <c r="F164" s="269" t="s">
        <v>2015</v>
      </c>
      <c r="G164" s="267"/>
      <c r="H164" s="270">
        <v>9.1</v>
      </c>
      <c r="I164" s="271"/>
      <c r="J164" s="267"/>
      <c r="K164" s="267"/>
      <c r="L164" s="272"/>
      <c r="M164" s="273"/>
      <c r="N164" s="274"/>
      <c r="O164" s="274"/>
      <c r="P164" s="274"/>
      <c r="Q164" s="274"/>
      <c r="R164" s="274"/>
      <c r="S164" s="274"/>
      <c r="T164" s="275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76" t="s">
        <v>225</v>
      </c>
      <c r="AU164" s="276" t="s">
        <v>85</v>
      </c>
      <c r="AV164" s="14" t="s">
        <v>85</v>
      </c>
      <c r="AW164" s="14" t="s">
        <v>32</v>
      </c>
      <c r="AX164" s="14" t="s">
        <v>76</v>
      </c>
      <c r="AY164" s="276" t="s">
        <v>156</v>
      </c>
    </row>
    <row r="165" spans="1:51" s="14" customFormat="1" ht="12">
      <c r="A165" s="14"/>
      <c r="B165" s="266"/>
      <c r="C165" s="267"/>
      <c r="D165" s="257" t="s">
        <v>225</v>
      </c>
      <c r="E165" s="268" t="s">
        <v>1</v>
      </c>
      <c r="F165" s="269" t="s">
        <v>2016</v>
      </c>
      <c r="G165" s="267"/>
      <c r="H165" s="270">
        <v>0.84</v>
      </c>
      <c r="I165" s="271"/>
      <c r="J165" s="267"/>
      <c r="K165" s="267"/>
      <c r="L165" s="272"/>
      <c r="M165" s="273"/>
      <c r="N165" s="274"/>
      <c r="O165" s="274"/>
      <c r="P165" s="274"/>
      <c r="Q165" s="274"/>
      <c r="R165" s="274"/>
      <c r="S165" s="274"/>
      <c r="T165" s="275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76" t="s">
        <v>225</v>
      </c>
      <c r="AU165" s="276" t="s">
        <v>85</v>
      </c>
      <c r="AV165" s="14" t="s">
        <v>85</v>
      </c>
      <c r="AW165" s="14" t="s">
        <v>32</v>
      </c>
      <c r="AX165" s="14" t="s">
        <v>76</v>
      </c>
      <c r="AY165" s="276" t="s">
        <v>156</v>
      </c>
    </row>
    <row r="166" spans="1:51" s="14" customFormat="1" ht="12">
      <c r="A166" s="14"/>
      <c r="B166" s="266"/>
      <c r="C166" s="267"/>
      <c r="D166" s="257" t="s">
        <v>225</v>
      </c>
      <c r="E166" s="268" t="s">
        <v>1</v>
      </c>
      <c r="F166" s="269" t="s">
        <v>2017</v>
      </c>
      <c r="G166" s="267"/>
      <c r="H166" s="270">
        <v>2.45</v>
      </c>
      <c r="I166" s="271"/>
      <c r="J166" s="267"/>
      <c r="K166" s="267"/>
      <c r="L166" s="272"/>
      <c r="M166" s="273"/>
      <c r="N166" s="274"/>
      <c r="O166" s="274"/>
      <c r="P166" s="274"/>
      <c r="Q166" s="274"/>
      <c r="R166" s="274"/>
      <c r="S166" s="274"/>
      <c r="T166" s="275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76" t="s">
        <v>225</v>
      </c>
      <c r="AU166" s="276" t="s">
        <v>85</v>
      </c>
      <c r="AV166" s="14" t="s">
        <v>85</v>
      </c>
      <c r="AW166" s="14" t="s">
        <v>32</v>
      </c>
      <c r="AX166" s="14" t="s">
        <v>76</v>
      </c>
      <c r="AY166" s="276" t="s">
        <v>156</v>
      </c>
    </row>
    <row r="167" spans="1:51" s="15" customFormat="1" ht="12">
      <c r="A167" s="15"/>
      <c r="B167" s="277"/>
      <c r="C167" s="278"/>
      <c r="D167" s="257" t="s">
        <v>225</v>
      </c>
      <c r="E167" s="279" t="s">
        <v>1</v>
      </c>
      <c r="F167" s="280" t="s">
        <v>228</v>
      </c>
      <c r="G167" s="278"/>
      <c r="H167" s="281">
        <v>12.39</v>
      </c>
      <c r="I167" s="282"/>
      <c r="J167" s="278"/>
      <c r="K167" s="278"/>
      <c r="L167" s="283"/>
      <c r="M167" s="284"/>
      <c r="N167" s="285"/>
      <c r="O167" s="285"/>
      <c r="P167" s="285"/>
      <c r="Q167" s="285"/>
      <c r="R167" s="285"/>
      <c r="S167" s="285"/>
      <c r="T167" s="286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87" t="s">
        <v>225</v>
      </c>
      <c r="AU167" s="287" t="s">
        <v>85</v>
      </c>
      <c r="AV167" s="15" t="s">
        <v>173</v>
      </c>
      <c r="AW167" s="15" t="s">
        <v>32</v>
      </c>
      <c r="AX167" s="15" t="s">
        <v>83</v>
      </c>
      <c r="AY167" s="287" t="s">
        <v>156</v>
      </c>
    </row>
    <row r="168" spans="1:65" s="2" customFormat="1" ht="24.15" customHeight="1">
      <c r="A168" s="39"/>
      <c r="B168" s="40"/>
      <c r="C168" s="245" t="s">
        <v>274</v>
      </c>
      <c r="D168" s="245" t="s">
        <v>220</v>
      </c>
      <c r="E168" s="246" t="s">
        <v>2018</v>
      </c>
      <c r="F168" s="247" t="s">
        <v>2019</v>
      </c>
      <c r="G168" s="248" t="s">
        <v>237</v>
      </c>
      <c r="H168" s="249">
        <v>14.868</v>
      </c>
      <c r="I168" s="250"/>
      <c r="J168" s="251">
        <f>ROUND(I168*H168,2)</f>
        <v>0</v>
      </c>
      <c r="K168" s="247" t="s">
        <v>218</v>
      </c>
      <c r="L168" s="252"/>
      <c r="M168" s="253" t="s">
        <v>1</v>
      </c>
      <c r="N168" s="254" t="s">
        <v>41</v>
      </c>
      <c r="O168" s="92"/>
      <c r="P168" s="236">
        <f>O168*H168</f>
        <v>0</v>
      </c>
      <c r="Q168" s="236">
        <v>0.0003</v>
      </c>
      <c r="R168" s="236">
        <f>Q168*H168</f>
        <v>0.0044604</v>
      </c>
      <c r="S168" s="236">
        <v>0</v>
      </c>
      <c r="T168" s="237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8" t="s">
        <v>223</v>
      </c>
      <c r="AT168" s="238" t="s">
        <v>220</v>
      </c>
      <c r="AU168" s="238" t="s">
        <v>85</v>
      </c>
      <c r="AY168" s="18" t="s">
        <v>156</v>
      </c>
      <c r="BE168" s="239">
        <f>IF(N168="základní",J168,0)</f>
        <v>0</v>
      </c>
      <c r="BF168" s="239">
        <f>IF(N168="snížená",J168,0)</f>
        <v>0</v>
      </c>
      <c r="BG168" s="239">
        <f>IF(N168="zákl. přenesená",J168,0)</f>
        <v>0</v>
      </c>
      <c r="BH168" s="239">
        <f>IF(N168="sníž. přenesená",J168,0)</f>
        <v>0</v>
      </c>
      <c r="BI168" s="239">
        <f>IF(N168="nulová",J168,0)</f>
        <v>0</v>
      </c>
      <c r="BJ168" s="18" t="s">
        <v>83</v>
      </c>
      <c r="BK168" s="239">
        <f>ROUND(I168*H168,2)</f>
        <v>0</v>
      </c>
      <c r="BL168" s="18" t="s">
        <v>173</v>
      </c>
      <c r="BM168" s="238" t="s">
        <v>2020</v>
      </c>
    </row>
    <row r="169" spans="1:51" s="14" customFormat="1" ht="12">
      <c r="A169" s="14"/>
      <c r="B169" s="266"/>
      <c r="C169" s="267"/>
      <c r="D169" s="257" t="s">
        <v>225</v>
      </c>
      <c r="E169" s="268" t="s">
        <v>1</v>
      </c>
      <c r="F169" s="269" t="s">
        <v>2021</v>
      </c>
      <c r="G169" s="267"/>
      <c r="H169" s="270">
        <v>14.868</v>
      </c>
      <c r="I169" s="271"/>
      <c r="J169" s="267"/>
      <c r="K169" s="267"/>
      <c r="L169" s="272"/>
      <c r="M169" s="273"/>
      <c r="N169" s="274"/>
      <c r="O169" s="274"/>
      <c r="P169" s="274"/>
      <c r="Q169" s="274"/>
      <c r="R169" s="274"/>
      <c r="S169" s="274"/>
      <c r="T169" s="275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76" t="s">
        <v>225</v>
      </c>
      <c r="AU169" s="276" t="s">
        <v>85</v>
      </c>
      <c r="AV169" s="14" t="s">
        <v>85</v>
      </c>
      <c r="AW169" s="14" t="s">
        <v>32</v>
      </c>
      <c r="AX169" s="14" t="s">
        <v>76</v>
      </c>
      <c r="AY169" s="276" t="s">
        <v>156</v>
      </c>
    </row>
    <row r="170" spans="1:51" s="15" customFormat="1" ht="12">
      <c r="A170" s="15"/>
      <c r="B170" s="277"/>
      <c r="C170" s="278"/>
      <c r="D170" s="257" t="s">
        <v>225</v>
      </c>
      <c r="E170" s="279" t="s">
        <v>1</v>
      </c>
      <c r="F170" s="280" t="s">
        <v>228</v>
      </c>
      <c r="G170" s="278"/>
      <c r="H170" s="281">
        <v>14.868</v>
      </c>
      <c r="I170" s="282"/>
      <c r="J170" s="278"/>
      <c r="K170" s="278"/>
      <c r="L170" s="283"/>
      <c r="M170" s="284"/>
      <c r="N170" s="285"/>
      <c r="O170" s="285"/>
      <c r="P170" s="285"/>
      <c r="Q170" s="285"/>
      <c r="R170" s="285"/>
      <c r="S170" s="285"/>
      <c r="T170" s="286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87" t="s">
        <v>225</v>
      </c>
      <c r="AU170" s="287" t="s">
        <v>85</v>
      </c>
      <c r="AV170" s="15" t="s">
        <v>173</v>
      </c>
      <c r="AW170" s="15" t="s">
        <v>32</v>
      </c>
      <c r="AX170" s="15" t="s">
        <v>83</v>
      </c>
      <c r="AY170" s="287" t="s">
        <v>156</v>
      </c>
    </row>
    <row r="171" spans="1:65" s="2" customFormat="1" ht="16.5" customHeight="1">
      <c r="A171" s="39"/>
      <c r="B171" s="40"/>
      <c r="C171" s="227" t="s">
        <v>306</v>
      </c>
      <c r="D171" s="227" t="s">
        <v>159</v>
      </c>
      <c r="E171" s="228" t="s">
        <v>1507</v>
      </c>
      <c r="F171" s="229" t="s">
        <v>1508</v>
      </c>
      <c r="G171" s="230" t="s">
        <v>729</v>
      </c>
      <c r="H171" s="231">
        <v>0.832</v>
      </c>
      <c r="I171" s="232"/>
      <c r="J171" s="233">
        <f>ROUND(I171*H171,2)</f>
        <v>0</v>
      </c>
      <c r="K171" s="229" t="s">
        <v>218</v>
      </c>
      <c r="L171" s="45"/>
      <c r="M171" s="234" t="s">
        <v>1</v>
      </c>
      <c r="N171" s="235" t="s">
        <v>41</v>
      </c>
      <c r="O171" s="92"/>
      <c r="P171" s="236">
        <f>O171*H171</f>
        <v>0</v>
      </c>
      <c r="Q171" s="236">
        <v>2.45329</v>
      </c>
      <c r="R171" s="236">
        <f>Q171*H171</f>
        <v>2.04113728</v>
      </c>
      <c r="S171" s="236">
        <v>0</v>
      </c>
      <c r="T171" s="237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8" t="s">
        <v>173</v>
      </c>
      <c r="AT171" s="238" t="s">
        <v>159</v>
      </c>
      <c r="AU171" s="238" t="s">
        <v>85</v>
      </c>
      <c r="AY171" s="18" t="s">
        <v>156</v>
      </c>
      <c r="BE171" s="239">
        <f>IF(N171="základní",J171,0)</f>
        <v>0</v>
      </c>
      <c r="BF171" s="239">
        <f>IF(N171="snížená",J171,0)</f>
        <v>0</v>
      </c>
      <c r="BG171" s="239">
        <f>IF(N171="zákl. přenesená",J171,0)</f>
        <v>0</v>
      </c>
      <c r="BH171" s="239">
        <f>IF(N171="sníž. přenesená",J171,0)</f>
        <v>0</v>
      </c>
      <c r="BI171" s="239">
        <f>IF(N171="nulová",J171,0)</f>
        <v>0</v>
      </c>
      <c r="BJ171" s="18" t="s">
        <v>83</v>
      </c>
      <c r="BK171" s="239">
        <f>ROUND(I171*H171,2)</f>
        <v>0</v>
      </c>
      <c r="BL171" s="18" t="s">
        <v>173</v>
      </c>
      <c r="BM171" s="238" t="s">
        <v>2022</v>
      </c>
    </row>
    <row r="172" spans="1:51" s="13" customFormat="1" ht="12">
      <c r="A172" s="13"/>
      <c r="B172" s="255"/>
      <c r="C172" s="256"/>
      <c r="D172" s="257" t="s">
        <v>225</v>
      </c>
      <c r="E172" s="258" t="s">
        <v>1</v>
      </c>
      <c r="F172" s="259" t="s">
        <v>2023</v>
      </c>
      <c r="G172" s="256"/>
      <c r="H172" s="258" t="s">
        <v>1</v>
      </c>
      <c r="I172" s="260"/>
      <c r="J172" s="256"/>
      <c r="K172" s="256"/>
      <c r="L172" s="261"/>
      <c r="M172" s="262"/>
      <c r="N172" s="263"/>
      <c r="O172" s="263"/>
      <c r="P172" s="263"/>
      <c r="Q172" s="263"/>
      <c r="R172" s="263"/>
      <c r="S172" s="263"/>
      <c r="T172" s="26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65" t="s">
        <v>225</v>
      </c>
      <c r="AU172" s="265" t="s">
        <v>85</v>
      </c>
      <c r="AV172" s="13" t="s">
        <v>83</v>
      </c>
      <c r="AW172" s="13" t="s">
        <v>32</v>
      </c>
      <c r="AX172" s="13" t="s">
        <v>76</v>
      </c>
      <c r="AY172" s="265" t="s">
        <v>156</v>
      </c>
    </row>
    <row r="173" spans="1:51" s="14" customFormat="1" ht="12">
      <c r="A173" s="14"/>
      <c r="B173" s="266"/>
      <c r="C173" s="267"/>
      <c r="D173" s="257" t="s">
        <v>225</v>
      </c>
      <c r="E173" s="268" t="s">
        <v>1</v>
      </c>
      <c r="F173" s="269" t="s">
        <v>2024</v>
      </c>
      <c r="G173" s="267"/>
      <c r="H173" s="270">
        <v>0.832</v>
      </c>
      <c r="I173" s="271"/>
      <c r="J173" s="267"/>
      <c r="K173" s="267"/>
      <c r="L173" s="272"/>
      <c r="M173" s="273"/>
      <c r="N173" s="274"/>
      <c r="O173" s="274"/>
      <c r="P173" s="274"/>
      <c r="Q173" s="274"/>
      <c r="R173" s="274"/>
      <c r="S173" s="274"/>
      <c r="T173" s="275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76" t="s">
        <v>225</v>
      </c>
      <c r="AU173" s="276" t="s">
        <v>85</v>
      </c>
      <c r="AV173" s="14" t="s">
        <v>85</v>
      </c>
      <c r="AW173" s="14" t="s">
        <v>32</v>
      </c>
      <c r="AX173" s="14" t="s">
        <v>76</v>
      </c>
      <c r="AY173" s="276" t="s">
        <v>156</v>
      </c>
    </row>
    <row r="174" spans="1:51" s="15" customFormat="1" ht="12">
      <c r="A174" s="15"/>
      <c r="B174" s="277"/>
      <c r="C174" s="278"/>
      <c r="D174" s="257" t="s">
        <v>225</v>
      </c>
      <c r="E174" s="279" t="s">
        <v>1</v>
      </c>
      <c r="F174" s="280" t="s">
        <v>228</v>
      </c>
      <c r="G174" s="278"/>
      <c r="H174" s="281">
        <v>0.832</v>
      </c>
      <c r="I174" s="282"/>
      <c r="J174" s="278"/>
      <c r="K174" s="278"/>
      <c r="L174" s="283"/>
      <c r="M174" s="284"/>
      <c r="N174" s="285"/>
      <c r="O174" s="285"/>
      <c r="P174" s="285"/>
      <c r="Q174" s="285"/>
      <c r="R174" s="285"/>
      <c r="S174" s="285"/>
      <c r="T174" s="286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87" t="s">
        <v>225</v>
      </c>
      <c r="AU174" s="287" t="s">
        <v>85</v>
      </c>
      <c r="AV174" s="15" t="s">
        <v>173</v>
      </c>
      <c r="AW174" s="15" t="s">
        <v>32</v>
      </c>
      <c r="AX174" s="15" t="s">
        <v>83</v>
      </c>
      <c r="AY174" s="287" t="s">
        <v>156</v>
      </c>
    </row>
    <row r="175" spans="1:63" s="12" customFormat="1" ht="22.8" customHeight="1">
      <c r="A175" s="12"/>
      <c r="B175" s="211"/>
      <c r="C175" s="212"/>
      <c r="D175" s="213" t="s">
        <v>75</v>
      </c>
      <c r="E175" s="225" t="s">
        <v>169</v>
      </c>
      <c r="F175" s="225" t="s">
        <v>214</v>
      </c>
      <c r="G175" s="212"/>
      <c r="H175" s="212"/>
      <c r="I175" s="215"/>
      <c r="J175" s="226">
        <f>BK175</f>
        <v>0</v>
      </c>
      <c r="K175" s="212"/>
      <c r="L175" s="217"/>
      <c r="M175" s="218"/>
      <c r="N175" s="219"/>
      <c r="O175" s="219"/>
      <c r="P175" s="220">
        <f>SUM(P176:P186)</f>
        <v>0</v>
      </c>
      <c r="Q175" s="219"/>
      <c r="R175" s="220">
        <f>SUM(R176:R186)</f>
        <v>3.05203</v>
      </c>
      <c r="S175" s="219"/>
      <c r="T175" s="221">
        <f>SUM(T176:T186)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22" t="s">
        <v>83</v>
      </c>
      <c r="AT175" s="223" t="s">
        <v>75</v>
      </c>
      <c r="AU175" s="223" t="s">
        <v>83</v>
      </c>
      <c r="AY175" s="222" t="s">
        <v>156</v>
      </c>
      <c r="BK175" s="224">
        <f>SUM(BK176:BK186)</f>
        <v>0</v>
      </c>
    </row>
    <row r="176" spans="1:65" s="2" customFormat="1" ht="24.15" customHeight="1">
      <c r="A176" s="39"/>
      <c r="B176" s="40"/>
      <c r="C176" s="227" t="s">
        <v>323</v>
      </c>
      <c r="D176" s="227" t="s">
        <v>159</v>
      </c>
      <c r="E176" s="228" t="s">
        <v>2025</v>
      </c>
      <c r="F176" s="229" t="s">
        <v>2026</v>
      </c>
      <c r="G176" s="230" t="s">
        <v>217</v>
      </c>
      <c r="H176" s="231">
        <v>17</v>
      </c>
      <c r="I176" s="232"/>
      <c r="J176" s="233">
        <f>ROUND(I176*H176,2)</f>
        <v>0</v>
      </c>
      <c r="K176" s="229" t="s">
        <v>218</v>
      </c>
      <c r="L176" s="45"/>
      <c r="M176" s="234" t="s">
        <v>1</v>
      </c>
      <c r="N176" s="235" t="s">
        <v>41</v>
      </c>
      <c r="O176" s="92"/>
      <c r="P176" s="236">
        <f>O176*H176</f>
        <v>0</v>
      </c>
      <c r="Q176" s="236">
        <v>0.17489</v>
      </c>
      <c r="R176" s="236">
        <f>Q176*H176</f>
        <v>2.97313</v>
      </c>
      <c r="S176" s="236">
        <v>0</v>
      </c>
      <c r="T176" s="237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8" t="s">
        <v>173</v>
      </c>
      <c r="AT176" s="238" t="s">
        <v>159</v>
      </c>
      <c r="AU176" s="238" t="s">
        <v>85</v>
      </c>
      <c r="AY176" s="18" t="s">
        <v>156</v>
      </c>
      <c r="BE176" s="239">
        <f>IF(N176="základní",J176,0)</f>
        <v>0</v>
      </c>
      <c r="BF176" s="239">
        <f>IF(N176="snížená",J176,0)</f>
        <v>0</v>
      </c>
      <c r="BG176" s="239">
        <f>IF(N176="zákl. přenesená",J176,0)</f>
        <v>0</v>
      </c>
      <c r="BH176" s="239">
        <f>IF(N176="sníž. přenesená",J176,0)</f>
        <v>0</v>
      </c>
      <c r="BI176" s="239">
        <f>IF(N176="nulová",J176,0)</f>
        <v>0</v>
      </c>
      <c r="BJ176" s="18" t="s">
        <v>83</v>
      </c>
      <c r="BK176" s="239">
        <f>ROUND(I176*H176,2)</f>
        <v>0</v>
      </c>
      <c r="BL176" s="18" t="s">
        <v>173</v>
      </c>
      <c r="BM176" s="238" t="s">
        <v>2027</v>
      </c>
    </row>
    <row r="177" spans="1:51" s="14" customFormat="1" ht="12">
      <c r="A177" s="14"/>
      <c r="B177" s="266"/>
      <c r="C177" s="267"/>
      <c r="D177" s="257" t="s">
        <v>225</v>
      </c>
      <c r="E177" s="268" t="s">
        <v>1</v>
      </c>
      <c r="F177" s="269" t="s">
        <v>2028</v>
      </c>
      <c r="G177" s="267"/>
      <c r="H177" s="270">
        <v>17</v>
      </c>
      <c r="I177" s="271"/>
      <c r="J177" s="267"/>
      <c r="K177" s="267"/>
      <c r="L177" s="272"/>
      <c r="M177" s="273"/>
      <c r="N177" s="274"/>
      <c r="O177" s="274"/>
      <c r="P177" s="274"/>
      <c r="Q177" s="274"/>
      <c r="R177" s="274"/>
      <c r="S177" s="274"/>
      <c r="T177" s="275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76" t="s">
        <v>225</v>
      </c>
      <c r="AU177" s="276" t="s">
        <v>85</v>
      </c>
      <c r="AV177" s="14" t="s">
        <v>85</v>
      </c>
      <c r="AW177" s="14" t="s">
        <v>32</v>
      </c>
      <c r="AX177" s="14" t="s">
        <v>76</v>
      </c>
      <c r="AY177" s="276" t="s">
        <v>156</v>
      </c>
    </row>
    <row r="178" spans="1:51" s="15" customFormat="1" ht="12">
      <c r="A178" s="15"/>
      <c r="B178" s="277"/>
      <c r="C178" s="278"/>
      <c r="D178" s="257" t="s">
        <v>225</v>
      </c>
      <c r="E178" s="279" t="s">
        <v>1</v>
      </c>
      <c r="F178" s="280" t="s">
        <v>228</v>
      </c>
      <c r="G178" s="278"/>
      <c r="H178" s="281">
        <v>17</v>
      </c>
      <c r="I178" s="282"/>
      <c r="J178" s="278"/>
      <c r="K178" s="278"/>
      <c r="L178" s="283"/>
      <c r="M178" s="284"/>
      <c r="N178" s="285"/>
      <c r="O178" s="285"/>
      <c r="P178" s="285"/>
      <c r="Q178" s="285"/>
      <c r="R178" s="285"/>
      <c r="S178" s="285"/>
      <c r="T178" s="286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87" t="s">
        <v>225</v>
      </c>
      <c r="AU178" s="287" t="s">
        <v>85</v>
      </c>
      <c r="AV178" s="15" t="s">
        <v>173</v>
      </c>
      <c r="AW178" s="15" t="s">
        <v>32</v>
      </c>
      <c r="AX178" s="15" t="s">
        <v>83</v>
      </c>
      <c r="AY178" s="287" t="s">
        <v>156</v>
      </c>
    </row>
    <row r="179" spans="1:65" s="2" customFormat="1" ht="21.75" customHeight="1">
      <c r="A179" s="39"/>
      <c r="B179" s="40"/>
      <c r="C179" s="245" t="s">
        <v>328</v>
      </c>
      <c r="D179" s="245" t="s">
        <v>220</v>
      </c>
      <c r="E179" s="246" t="s">
        <v>2029</v>
      </c>
      <c r="F179" s="247" t="s">
        <v>2030</v>
      </c>
      <c r="G179" s="248" t="s">
        <v>217</v>
      </c>
      <c r="H179" s="249">
        <v>9</v>
      </c>
      <c r="I179" s="250"/>
      <c r="J179" s="251">
        <f>ROUND(I179*H179,2)</f>
        <v>0</v>
      </c>
      <c r="K179" s="247" t="s">
        <v>218</v>
      </c>
      <c r="L179" s="252"/>
      <c r="M179" s="253" t="s">
        <v>1</v>
      </c>
      <c r="N179" s="254" t="s">
        <v>41</v>
      </c>
      <c r="O179" s="92"/>
      <c r="P179" s="236">
        <f>O179*H179</f>
        <v>0</v>
      </c>
      <c r="Q179" s="236">
        <v>0.0043</v>
      </c>
      <c r="R179" s="236">
        <f>Q179*H179</f>
        <v>0.0387</v>
      </c>
      <c r="S179" s="236">
        <v>0</v>
      </c>
      <c r="T179" s="237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8" t="s">
        <v>223</v>
      </c>
      <c r="AT179" s="238" t="s">
        <v>220</v>
      </c>
      <c r="AU179" s="238" t="s">
        <v>85</v>
      </c>
      <c r="AY179" s="18" t="s">
        <v>156</v>
      </c>
      <c r="BE179" s="239">
        <f>IF(N179="základní",J179,0)</f>
        <v>0</v>
      </c>
      <c r="BF179" s="239">
        <f>IF(N179="snížená",J179,0)</f>
        <v>0</v>
      </c>
      <c r="BG179" s="239">
        <f>IF(N179="zákl. přenesená",J179,0)</f>
        <v>0</v>
      </c>
      <c r="BH179" s="239">
        <f>IF(N179="sníž. přenesená",J179,0)</f>
        <v>0</v>
      </c>
      <c r="BI179" s="239">
        <f>IF(N179="nulová",J179,0)</f>
        <v>0</v>
      </c>
      <c r="BJ179" s="18" t="s">
        <v>83</v>
      </c>
      <c r="BK179" s="239">
        <f>ROUND(I179*H179,2)</f>
        <v>0</v>
      </c>
      <c r="BL179" s="18" t="s">
        <v>173</v>
      </c>
      <c r="BM179" s="238" t="s">
        <v>2031</v>
      </c>
    </row>
    <row r="180" spans="1:65" s="2" customFormat="1" ht="24.15" customHeight="1">
      <c r="A180" s="39"/>
      <c r="B180" s="40"/>
      <c r="C180" s="245" t="s">
        <v>8</v>
      </c>
      <c r="D180" s="245" t="s">
        <v>220</v>
      </c>
      <c r="E180" s="246" t="s">
        <v>2032</v>
      </c>
      <c r="F180" s="247" t="s">
        <v>2033</v>
      </c>
      <c r="G180" s="248" t="s">
        <v>217</v>
      </c>
      <c r="H180" s="249">
        <v>6</v>
      </c>
      <c r="I180" s="250"/>
      <c r="J180" s="251">
        <f>ROUND(I180*H180,2)</f>
        <v>0</v>
      </c>
      <c r="K180" s="247" t="s">
        <v>218</v>
      </c>
      <c r="L180" s="252"/>
      <c r="M180" s="253" t="s">
        <v>1</v>
      </c>
      <c r="N180" s="254" t="s">
        <v>41</v>
      </c>
      <c r="O180" s="92"/>
      <c r="P180" s="236">
        <f>O180*H180</f>
        <v>0</v>
      </c>
      <c r="Q180" s="236">
        <v>0.0027</v>
      </c>
      <c r="R180" s="236">
        <f>Q180*H180</f>
        <v>0.0162</v>
      </c>
      <c r="S180" s="236">
        <v>0</v>
      </c>
      <c r="T180" s="237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8" t="s">
        <v>223</v>
      </c>
      <c r="AT180" s="238" t="s">
        <v>220</v>
      </c>
      <c r="AU180" s="238" t="s">
        <v>85</v>
      </c>
      <c r="AY180" s="18" t="s">
        <v>156</v>
      </c>
      <c r="BE180" s="239">
        <f>IF(N180="základní",J180,0)</f>
        <v>0</v>
      </c>
      <c r="BF180" s="239">
        <f>IF(N180="snížená",J180,0)</f>
        <v>0</v>
      </c>
      <c r="BG180" s="239">
        <f>IF(N180="zákl. přenesená",J180,0)</f>
        <v>0</v>
      </c>
      <c r="BH180" s="239">
        <f>IF(N180="sníž. přenesená",J180,0)</f>
        <v>0</v>
      </c>
      <c r="BI180" s="239">
        <f>IF(N180="nulová",J180,0)</f>
        <v>0</v>
      </c>
      <c r="BJ180" s="18" t="s">
        <v>83</v>
      </c>
      <c r="BK180" s="239">
        <f>ROUND(I180*H180,2)</f>
        <v>0</v>
      </c>
      <c r="BL180" s="18" t="s">
        <v>173</v>
      </c>
      <c r="BM180" s="238" t="s">
        <v>2034</v>
      </c>
    </row>
    <row r="181" spans="1:65" s="2" customFormat="1" ht="24.15" customHeight="1">
      <c r="A181" s="39"/>
      <c r="B181" s="40"/>
      <c r="C181" s="227" t="s">
        <v>335</v>
      </c>
      <c r="D181" s="227" t="s">
        <v>159</v>
      </c>
      <c r="E181" s="228" t="s">
        <v>2035</v>
      </c>
      <c r="F181" s="229" t="s">
        <v>2036</v>
      </c>
      <c r="G181" s="230" t="s">
        <v>217</v>
      </c>
      <c r="H181" s="231">
        <v>1</v>
      </c>
      <c r="I181" s="232"/>
      <c r="J181" s="233">
        <f>ROUND(I181*H181,2)</f>
        <v>0</v>
      </c>
      <c r="K181" s="229" t="s">
        <v>218</v>
      </c>
      <c r="L181" s="45"/>
      <c r="M181" s="234" t="s">
        <v>1</v>
      </c>
      <c r="N181" s="235" t="s">
        <v>41</v>
      </c>
      <c r="O181" s="92"/>
      <c r="P181" s="236">
        <f>O181*H181</f>
        <v>0</v>
      </c>
      <c r="Q181" s="236">
        <v>0</v>
      </c>
      <c r="R181" s="236">
        <f>Q181*H181</f>
        <v>0</v>
      </c>
      <c r="S181" s="236">
        <v>0</v>
      </c>
      <c r="T181" s="237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8" t="s">
        <v>173</v>
      </c>
      <c r="AT181" s="238" t="s">
        <v>159</v>
      </c>
      <c r="AU181" s="238" t="s">
        <v>85</v>
      </c>
      <c r="AY181" s="18" t="s">
        <v>156</v>
      </c>
      <c r="BE181" s="239">
        <f>IF(N181="základní",J181,0)</f>
        <v>0</v>
      </c>
      <c r="BF181" s="239">
        <f>IF(N181="snížená",J181,0)</f>
        <v>0</v>
      </c>
      <c r="BG181" s="239">
        <f>IF(N181="zákl. přenesená",J181,0)</f>
        <v>0</v>
      </c>
      <c r="BH181" s="239">
        <f>IF(N181="sníž. přenesená",J181,0)</f>
        <v>0</v>
      </c>
      <c r="BI181" s="239">
        <f>IF(N181="nulová",J181,0)</f>
        <v>0</v>
      </c>
      <c r="BJ181" s="18" t="s">
        <v>83</v>
      </c>
      <c r="BK181" s="239">
        <f>ROUND(I181*H181,2)</f>
        <v>0</v>
      </c>
      <c r="BL181" s="18" t="s">
        <v>173</v>
      </c>
      <c r="BM181" s="238" t="s">
        <v>2037</v>
      </c>
    </row>
    <row r="182" spans="1:65" s="2" customFormat="1" ht="24.15" customHeight="1">
      <c r="A182" s="39"/>
      <c r="B182" s="40"/>
      <c r="C182" s="245" t="s">
        <v>339</v>
      </c>
      <c r="D182" s="245" t="s">
        <v>220</v>
      </c>
      <c r="E182" s="246" t="s">
        <v>2038</v>
      </c>
      <c r="F182" s="247" t="s">
        <v>2039</v>
      </c>
      <c r="G182" s="248" t="s">
        <v>217</v>
      </c>
      <c r="H182" s="249">
        <v>1</v>
      </c>
      <c r="I182" s="250"/>
      <c r="J182" s="251">
        <f>ROUND(I182*H182,2)</f>
        <v>0</v>
      </c>
      <c r="K182" s="247" t="s">
        <v>218</v>
      </c>
      <c r="L182" s="252"/>
      <c r="M182" s="253" t="s">
        <v>1</v>
      </c>
      <c r="N182" s="254" t="s">
        <v>41</v>
      </c>
      <c r="O182" s="92"/>
      <c r="P182" s="236">
        <f>O182*H182</f>
        <v>0</v>
      </c>
      <c r="Q182" s="236">
        <v>0</v>
      </c>
      <c r="R182" s="236">
        <f>Q182*H182</f>
        <v>0</v>
      </c>
      <c r="S182" s="236">
        <v>0</v>
      </c>
      <c r="T182" s="237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8" t="s">
        <v>223</v>
      </c>
      <c r="AT182" s="238" t="s">
        <v>220</v>
      </c>
      <c r="AU182" s="238" t="s">
        <v>85</v>
      </c>
      <c r="AY182" s="18" t="s">
        <v>156</v>
      </c>
      <c r="BE182" s="239">
        <f>IF(N182="základní",J182,0)</f>
        <v>0</v>
      </c>
      <c r="BF182" s="239">
        <f>IF(N182="snížená",J182,0)</f>
        <v>0</v>
      </c>
      <c r="BG182" s="239">
        <f>IF(N182="zákl. přenesená",J182,0)</f>
        <v>0</v>
      </c>
      <c r="BH182" s="239">
        <f>IF(N182="sníž. přenesená",J182,0)</f>
        <v>0</v>
      </c>
      <c r="BI182" s="239">
        <f>IF(N182="nulová",J182,0)</f>
        <v>0</v>
      </c>
      <c r="BJ182" s="18" t="s">
        <v>83</v>
      </c>
      <c r="BK182" s="239">
        <f>ROUND(I182*H182,2)</f>
        <v>0</v>
      </c>
      <c r="BL182" s="18" t="s">
        <v>173</v>
      </c>
      <c r="BM182" s="238" t="s">
        <v>2040</v>
      </c>
    </row>
    <row r="183" spans="1:65" s="2" customFormat="1" ht="24.15" customHeight="1">
      <c r="A183" s="39"/>
      <c r="B183" s="40"/>
      <c r="C183" s="227" t="s">
        <v>344</v>
      </c>
      <c r="D183" s="227" t="s">
        <v>159</v>
      </c>
      <c r="E183" s="228" t="s">
        <v>2041</v>
      </c>
      <c r="F183" s="229" t="s">
        <v>2042</v>
      </c>
      <c r="G183" s="230" t="s">
        <v>342</v>
      </c>
      <c r="H183" s="231">
        <v>12.5</v>
      </c>
      <c r="I183" s="232"/>
      <c r="J183" s="233">
        <f>ROUND(I183*H183,2)</f>
        <v>0</v>
      </c>
      <c r="K183" s="229" t="s">
        <v>218</v>
      </c>
      <c r="L183" s="45"/>
      <c r="M183" s="234" t="s">
        <v>1</v>
      </c>
      <c r="N183" s="235" t="s">
        <v>41</v>
      </c>
      <c r="O183" s="92"/>
      <c r="P183" s="236">
        <f>O183*H183</f>
        <v>0</v>
      </c>
      <c r="Q183" s="236">
        <v>0</v>
      </c>
      <c r="R183" s="236">
        <f>Q183*H183</f>
        <v>0</v>
      </c>
      <c r="S183" s="236">
        <v>0</v>
      </c>
      <c r="T183" s="237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38" t="s">
        <v>173</v>
      </c>
      <c r="AT183" s="238" t="s">
        <v>159</v>
      </c>
      <c r="AU183" s="238" t="s">
        <v>85</v>
      </c>
      <c r="AY183" s="18" t="s">
        <v>156</v>
      </c>
      <c r="BE183" s="239">
        <f>IF(N183="základní",J183,0)</f>
        <v>0</v>
      </c>
      <c r="BF183" s="239">
        <f>IF(N183="snížená",J183,0)</f>
        <v>0</v>
      </c>
      <c r="BG183" s="239">
        <f>IF(N183="zákl. přenesená",J183,0)</f>
        <v>0</v>
      </c>
      <c r="BH183" s="239">
        <f>IF(N183="sníž. přenesená",J183,0)</f>
        <v>0</v>
      </c>
      <c r="BI183" s="239">
        <f>IF(N183="nulová",J183,0)</f>
        <v>0</v>
      </c>
      <c r="BJ183" s="18" t="s">
        <v>83</v>
      </c>
      <c r="BK183" s="239">
        <f>ROUND(I183*H183,2)</f>
        <v>0</v>
      </c>
      <c r="BL183" s="18" t="s">
        <v>173</v>
      </c>
      <c r="BM183" s="238" t="s">
        <v>2043</v>
      </c>
    </row>
    <row r="184" spans="1:51" s="14" customFormat="1" ht="12">
      <c r="A184" s="14"/>
      <c r="B184" s="266"/>
      <c r="C184" s="267"/>
      <c r="D184" s="257" t="s">
        <v>225</v>
      </c>
      <c r="E184" s="268" t="s">
        <v>1</v>
      </c>
      <c r="F184" s="269" t="s">
        <v>2044</v>
      </c>
      <c r="G184" s="267"/>
      <c r="H184" s="270">
        <v>12.5</v>
      </c>
      <c r="I184" s="271"/>
      <c r="J184" s="267"/>
      <c r="K184" s="267"/>
      <c r="L184" s="272"/>
      <c r="M184" s="273"/>
      <c r="N184" s="274"/>
      <c r="O184" s="274"/>
      <c r="P184" s="274"/>
      <c r="Q184" s="274"/>
      <c r="R184" s="274"/>
      <c r="S184" s="274"/>
      <c r="T184" s="275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76" t="s">
        <v>225</v>
      </c>
      <c r="AU184" s="276" t="s">
        <v>85</v>
      </c>
      <c r="AV184" s="14" t="s">
        <v>85</v>
      </c>
      <c r="AW184" s="14" t="s">
        <v>32</v>
      </c>
      <c r="AX184" s="14" t="s">
        <v>76</v>
      </c>
      <c r="AY184" s="276" t="s">
        <v>156</v>
      </c>
    </row>
    <row r="185" spans="1:51" s="15" customFormat="1" ht="12">
      <c r="A185" s="15"/>
      <c r="B185" s="277"/>
      <c r="C185" s="278"/>
      <c r="D185" s="257" t="s">
        <v>225</v>
      </c>
      <c r="E185" s="279" t="s">
        <v>1</v>
      </c>
      <c r="F185" s="280" t="s">
        <v>228</v>
      </c>
      <c r="G185" s="278"/>
      <c r="H185" s="281">
        <v>12.5</v>
      </c>
      <c r="I185" s="282"/>
      <c r="J185" s="278"/>
      <c r="K185" s="278"/>
      <c r="L185" s="283"/>
      <c r="M185" s="284"/>
      <c r="N185" s="285"/>
      <c r="O185" s="285"/>
      <c r="P185" s="285"/>
      <c r="Q185" s="285"/>
      <c r="R185" s="285"/>
      <c r="S185" s="285"/>
      <c r="T185" s="286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T185" s="287" t="s">
        <v>225</v>
      </c>
      <c r="AU185" s="287" t="s">
        <v>85</v>
      </c>
      <c r="AV185" s="15" t="s">
        <v>173</v>
      </c>
      <c r="AW185" s="15" t="s">
        <v>32</v>
      </c>
      <c r="AX185" s="15" t="s">
        <v>83</v>
      </c>
      <c r="AY185" s="287" t="s">
        <v>156</v>
      </c>
    </row>
    <row r="186" spans="1:65" s="2" customFormat="1" ht="33" customHeight="1">
      <c r="A186" s="39"/>
      <c r="B186" s="40"/>
      <c r="C186" s="245" t="s">
        <v>349</v>
      </c>
      <c r="D186" s="245" t="s">
        <v>220</v>
      </c>
      <c r="E186" s="246" t="s">
        <v>2045</v>
      </c>
      <c r="F186" s="247" t="s">
        <v>2046</v>
      </c>
      <c r="G186" s="248" t="s">
        <v>342</v>
      </c>
      <c r="H186" s="249">
        <v>15</v>
      </c>
      <c r="I186" s="250"/>
      <c r="J186" s="251">
        <f>ROUND(I186*H186,2)</f>
        <v>0</v>
      </c>
      <c r="K186" s="247" t="s">
        <v>1</v>
      </c>
      <c r="L186" s="252"/>
      <c r="M186" s="253" t="s">
        <v>1</v>
      </c>
      <c r="N186" s="254" t="s">
        <v>41</v>
      </c>
      <c r="O186" s="92"/>
      <c r="P186" s="236">
        <f>O186*H186</f>
        <v>0</v>
      </c>
      <c r="Q186" s="236">
        <v>0.0016</v>
      </c>
      <c r="R186" s="236">
        <f>Q186*H186</f>
        <v>0.024</v>
      </c>
      <c r="S186" s="236">
        <v>0</v>
      </c>
      <c r="T186" s="237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8" t="s">
        <v>223</v>
      </c>
      <c r="AT186" s="238" t="s">
        <v>220</v>
      </c>
      <c r="AU186" s="238" t="s">
        <v>85</v>
      </c>
      <c r="AY186" s="18" t="s">
        <v>156</v>
      </c>
      <c r="BE186" s="239">
        <f>IF(N186="základní",J186,0)</f>
        <v>0</v>
      </c>
      <c r="BF186" s="239">
        <f>IF(N186="snížená",J186,0)</f>
        <v>0</v>
      </c>
      <c r="BG186" s="239">
        <f>IF(N186="zákl. přenesená",J186,0)</f>
        <v>0</v>
      </c>
      <c r="BH186" s="239">
        <f>IF(N186="sníž. přenesená",J186,0)</f>
        <v>0</v>
      </c>
      <c r="BI186" s="239">
        <f>IF(N186="nulová",J186,0)</f>
        <v>0</v>
      </c>
      <c r="BJ186" s="18" t="s">
        <v>83</v>
      </c>
      <c r="BK186" s="239">
        <f>ROUND(I186*H186,2)</f>
        <v>0</v>
      </c>
      <c r="BL186" s="18" t="s">
        <v>173</v>
      </c>
      <c r="BM186" s="238" t="s">
        <v>2047</v>
      </c>
    </row>
    <row r="187" spans="1:63" s="12" customFormat="1" ht="22.8" customHeight="1">
      <c r="A187" s="12"/>
      <c r="B187" s="211"/>
      <c r="C187" s="212"/>
      <c r="D187" s="213" t="s">
        <v>75</v>
      </c>
      <c r="E187" s="225" t="s">
        <v>155</v>
      </c>
      <c r="F187" s="225" t="s">
        <v>2048</v>
      </c>
      <c r="G187" s="212"/>
      <c r="H187" s="212"/>
      <c r="I187" s="215"/>
      <c r="J187" s="226">
        <f>BK187</f>
        <v>0</v>
      </c>
      <c r="K187" s="212"/>
      <c r="L187" s="217"/>
      <c r="M187" s="218"/>
      <c r="N187" s="219"/>
      <c r="O187" s="219"/>
      <c r="P187" s="220">
        <f>SUM(P188:P192)</f>
        <v>0</v>
      </c>
      <c r="Q187" s="219"/>
      <c r="R187" s="220">
        <f>SUM(R188:R192)</f>
        <v>10.158159999999999</v>
      </c>
      <c r="S187" s="219"/>
      <c r="T187" s="221">
        <f>SUM(T188:T192)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22" t="s">
        <v>83</v>
      </c>
      <c r="AT187" s="223" t="s">
        <v>75</v>
      </c>
      <c r="AU187" s="223" t="s">
        <v>83</v>
      </c>
      <c r="AY187" s="222" t="s">
        <v>156</v>
      </c>
      <c r="BK187" s="224">
        <f>SUM(BK188:BK192)</f>
        <v>0</v>
      </c>
    </row>
    <row r="188" spans="1:65" s="2" customFormat="1" ht="24.15" customHeight="1">
      <c r="A188" s="39"/>
      <c r="B188" s="40"/>
      <c r="C188" s="227" t="s">
        <v>354</v>
      </c>
      <c r="D188" s="227" t="s">
        <v>159</v>
      </c>
      <c r="E188" s="228" t="s">
        <v>2049</v>
      </c>
      <c r="F188" s="229" t="s">
        <v>2050</v>
      </c>
      <c r="G188" s="230" t="s">
        <v>237</v>
      </c>
      <c r="H188" s="231">
        <v>19</v>
      </c>
      <c r="I188" s="232"/>
      <c r="J188" s="233">
        <f>ROUND(I188*H188,2)</f>
        <v>0</v>
      </c>
      <c r="K188" s="229" t="s">
        <v>218</v>
      </c>
      <c r="L188" s="45"/>
      <c r="M188" s="234" t="s">
        <v>1</v>
      </c>
      <c r="N188" s="235" t="s">
        <v>41</v>
      </c>
      <c r="O188" s="92"/>
      <c r="P188" s="236">
        <f>O188*H188</f>
        <v>0</v>
      </c>
      <c r="Q188" s="236">
        <v>0.299</v>
      </c>
      <c r="R188" s="236">
        <f>Q188*H188</f>
        <v>5.681</v>
      </c>
      <c r="S188" s="236">
        <v>0</v>
      </c>
      <c r="T188" s="237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38" t="s">
        <v>173</v>
      </c>
      <c r="AT188" s="238" t="s">
        <v>159</v>
      </c>
      <c r="AU188" s="238" t="s">
        <v>85</v>
      </c>
      <c r="AY188" s="18" t="s">
        <v>156</v>
      </c>
      <c r="BE188" s="239">
        <f>IF(N188="základní",J188,0)</f>
        <v>0</v>
      </c>
      <c r="BF188" s="239">
        <f>IF(N188="snížená",J188,0)</f>
        <v>0</v>
      </c>
      <c r="BG188" s="239">
        <f>IF(N188="zákl. přenesená",J188,0)</f>
        <v>0</v>
      </c>
      <c r="BH188" s="239">
        <f>IF(N188="sníž. přenesená",J188,0)</f>
        <v>0</v>
      </c>
      <c r="BI188" s="239">
        <f>IF(N188="nulová",J188,0)</f>
        <v>0</v>
      </c>
      <c r="BJ188" s="18" t="s">
        <v>83</v>
      </c>
      <c r="BK188" s="239">
        <f>ROUND(I188*H188,2)</f>
        <v>0</v>
      </c>
      <c r="BL188" s="18" t="s">
        <v>173</v>
      </c>
      <c r="BM188" s="238" t="s">
        <v>2051</v>
      </c>
    </row>
    <row r="189" spans="1:65" s="2" customFormat="1" ht="33" customHeight="1">
      <c r="A189" s="39"/>
      <c r="B189" s="40"/>
      <c r="C189" s="227" t="s">
        <v>7</v>
      </c>
      <c r="D189" s="227" t="s">
        <v>159</v>
      </c>
      <c r="E189" s="228" t="s">
        <v>2052</v>
      </c>
      <c r="F189" s="229" t="s">
        <v>2053</v>
      </c>
      <c r="G189" s="230" t="s">
        <v>237</v>
      </c>
      <c r="H189" s="231">
        <v>19</v>
      </c>
      <c r="I189" s="232"/>
      <c r="J189" s="233">
        <f>ROUND(I189*H189,2)</f>
        <v>0</v>
      </c>
      <c r="K189" s="229" t="s">
        <v>218</v>
      </c>
      <c r="L189" s="45"/>
      <c r="M189" s="234" t="s">
        <v>1</v>
      </c>
      <c r="N189" s="235" t="s">
        <v>41</v>
      </c>
      <c r="O189" s="92"/>
      <c r="P189" s="236">
        <f>O189*H189</f>
        <v>0</v>
      </c>
      <c r="Q189" s="236">
        <v>0.101</v>
      </c>
      <c r="R189" s="236">
        <f>Q189*H189</f>
        <v>1.919</v>
      </c>
      <c r="S189" s="236">
        <v>0</v>
      </c>
      <c r="T189" s="237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8" t="s">
        <v>173</v>
      </c>
      <c r="AT189" s="238" t="s">
        <v>159</v>
      </c>
      <c r="AU189" s="238" t="s">
        <v>85</v>
      </c>
      <c r="AY189" s="18" t="s">
        <v>156</v>
      </c>
      <c r="BE189" s="239">
        <f>IF(N189="základní",J189,0)</f>
        <v>0</v>
      </c>
      <c r="BF189" s="239">
        <f>IF(N189="snížená",J189,0)</f>
        <v>0</v>
      </c>
      <c r="BG189" s="239">
        <f>IF(N189="zákl. přenesená",J189,0)</f>
        <v>0</v>
      </c>
      <c r="BH189" s="239">
        <f>IF(N189="sníž. přenesená",J189,0)</f>
        <v>0</v>
      </c>
      <c r="BI189" s="239">
        <f>IF(N189="nulová",J189,0)</f>
        <v>0</v>
      </c>
      <c r="BJ189" s="18" t="s">
        <v>83</v>
      </c>
      <c r="BK189" s="239">
        <f>ROUND(I189*H189,2)</f>
        <v>0</v>
      </c>
      <c r="BL189" s="18" t="s">
        <v>173</v>
      </c>
      <c r="BM189" s="238" t="s">
        <v>2054</v>
      </c>
    </row>
    <row r="190" spans="1:65" s="2" customFormat="1" ht="16.5" customHeight="1">
      <c r="A190" s="39"/>
      <c r="B190" s="40"/>
      <c r="C190" s="245" t="s">
        <v>386</v>
      </c>
      <c r="D190" s="245" t="s">
        <v>220</v>
      </c>
      <c r="E190" s="246" t="s">
        <v>2055</v>
      </c>
      <c r="F190" s="247" t="s">
        <v>2056</v>
      </c>
      <c r="G190" s="248" t="s">
        <v>237</v>
      </c>
      <c r="H190" s="249">
        <v>19.38</v>
      </c>
      <c r="I190" s="250"/>
      <c r="J190" s="251">
        <f>ROUND(I190*H190,2)</f>
        <v>0</v>
      </c>
      <c r="K190" s="247" t="s">
        <v>218</v>
      </c>
      <c r="L190" s="252"/>
      <c r="M190" s="253" t="s">
        <v>1</v>
      </c>
      <c r="N190" s="254" t="s">
        <v>41</v>
      </c>
      <c r="O190" s="92"/>
      <c r="P190" s="236">
        <f>O190*H190</f>
        <v>0</v>
      </c>
      <c r="Q190" s="236">
        <v>0.132</v>
      </c>
      <c r="R190" s="236">
        <f>Q190*H190</f>
        <v>2.55816</v>
      </c>
      <c r="S190" s="236">
        <v>0</v>
      </c>
      <c r="T190" s="237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8" t="s">
        <v>223</v>
      </c>
      <c r="AT190" s="238" t="s">
        <v>220</v>
      </c>
      <c r="AU190" s="238" t="s">
        <v>85</v>
      </c>
      <c r="AY190" s="18" t="s">
        <v>156</v>
      </c>
      <c r="BE190" s="239">
        <f>IF(N190="základní",J190,0)</f>
        <v>0</v>
      </c>
      <c r="BF190" s="239">
        <f>IF(N190="snížená",J190,0)</f>
        <v>0</v>
      </c>
      <c r="BG190" s="239">
        <f>IF(N190="zákl. přenesená",J190,0)</f>
        <v>0</v>
      </c>
      <c r="BH190" s="239">
        <f>IF(N190="sníž. přenesená",J190,0)</f>
        <v>0</v>
      </c>
      <c r="BI190" s="239">
        <f>IF(N190="nulová",J190,0)</f>
        <v>0</v>
      </c>
      <c r="BJ190" s="18" t="s">
        <v>83</v>
      </c>
      <c r="BK190" s="239">
        <f>ROUND(I190*H190,2)</f>
        <v>0</v>
      </c>
      <c r="BL190" s="18" t="s">
        <v>173</v>
      </c>
      <c r="BM190" s="238" t="s">
        <v>2057</v>
      </c>
    </row>
    <row r="191" spans="1:51" s="14" customFormat="1" ht="12">
      <c r="A191" s="14"/>
      <c r="B191" s="266"/>
      <c r="C191" s="267"/>
      <c r="D191" s="257" t="s">
        <v>225</v>
      </c>
      <c r="E191" s="268" t="s">
        <v>1</v>
      </c>
      <c r="F191" s="269" t="s">
        <v>2058</v>
      </c>
      <c r="G191" s="267"/>
      <c r="H191" s="270">
        <v>19.38</v>
      </c>
      <c r="I191" s="271"/>
      <c r="J191" s="267"/>
      <c r="K191" s="267"/>
      <c r="L191" s="272"/>
      <c r="M191" s="273"/>
      <c r="N191" s="274"/>
      <c r="O191" s="274"/>
      <c r="P191" s="274"/>
      <c r="Q191" s="274"/>
      <c r="R191" s="274"/>
      <c r="S191" s="274"/>
      <c r="T191" s="275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76" t="s">
        <v>225</v>
      </c>
      <c r="AU191" s="276" t="s">
        <v>85</v>
      </c>
      <c r="AV191" s="14" t="s">
        <v>85</v>
      </c>
      <c r="AW191" s="14" t="s">
        <v>32</v>
      </c>
      <c r="AX191" s="14" t="s">
        <v>76</v>
      </c>
      <c r="AY191" s="276" t="s">
        <v>156</v>
      </c>
    </row>
    <row r="192" spans="1:51" s="15" customFormat="1" ht="12">
      <c r="A192" s="15"/>
      <c r="B192" s="277"/>
      <c r="C192" s="278"/>
      <c r="D192" s="257" t="s">
        <v>225</v>
      </c>
      <c r="E192" s="279" t="s">
        <v>1</v>
      </c>
      <c r="F192" s="280" t="s">
        <v>228</v>
      </c>
      <c r="G192" s="278"/>
      <c r="H192" s="281">
        <v>19.38</v>
      </c>
      <c r="I192" s="282"/>
      <c r="J192" s="278"/>
      <c r="K192" s="278"/>
      <c r="L192" s="283"/>
      <c r="M192" s="284"/>
      <c r="N192" s="285"/>
      <c r="O192" s="285"/>
      <c r="P192" s="285"/>
      <c r="Q192" s="285"/>
      <c r="R192" s="285"/>
      <c r="S192" s="285"/>
      <c r="T192" s="286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87" t="s">
        <v>225</v>
      </c>
      <c r="AU192" s="287" t="s">
        <v>85</v>
      </c>
      <c r="AV192" s="15" t="s">
        <v>173</v>
      </c>
      <c r="AW192" s="15" t="s">
        <v>32</v>
      </c>
      <c r="AX192" s="15" t="s">
        <v>83</v>
      </c>
      <c r="AY192" s="287" t="s">
        <v>156</v>
      </c>
    </row>
    <row r="193" spans="1:63" s="12" customFormat="1" ht="22.8" customHeight="1">
      <c r="A193" s="12"/>
      <c r="B193" s="211"/>
      <c r="C193" s="212"/>
      <c r="D193" s="213" t="s">
        <v>75</v>
      </c>
      <c r="E193" s="225" t="s">
        <v>247</v>
      </c>
      <c r="F193" s="225" t="s">
        <v>248</v>
      </c>
      <c r="G193" s="212"/>
      <c r="H193" s="212"/>
      <c r="I193" s="215"/>
      <c r="J193" s="226">
        <f>BK193</f>
        <v>0</v>
      </c>
      <c r="K193" s="212"/>
      <c r="L193" s="217"/>
      <c r="M193" s="218"/>
      <c r="N193" s="219"/>
      <c r="O193" s="219"/>
      <c r="P193" s="220">
        <f>SUM(P194:P200)</f>
        <v>0</v>
      </c>
      <c r="Q193" s="219"/>
      <c r="R193" s="220">
        <f>SUM(R194:R200)</f>
        <v>4.2547115</v>
      </c>
      <c r="S193" s="219"/>
      <c r="T193" s="221">
        <f>SUM(T194:T200)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22" t="s">
        <v>83</v>
      </c>
      <c r="AT193" s="223" t="s">
        <v>75</v>
      </c>
      <c r="AU193" s="223" t="s">
        <v>83</v>
      </c>
      <c r="AY193" s="222" t="s">
        <v>156</v>
      </c>
      <c r="BK193" s="224">
        <f>SUM(BK194:BK200)</f>
        <v>0</v>
      </c>
    </row>
    <row r="194" spans="1:65" s="2" customFormat="1" ht="33" customHeight="1">
      <c r="A194" s="39"/>
      <c r="B194" s="40"/>
      <c r="C194" s="227" t="s">
        <v>411</v>
      </c>
      <c r="D194" s="227" t="s">
        <v>159</v>
      </c>
      <c r="E194" s="228" t="s">
        <v>2059</v>
      </c>
      <c r="F194" s="229" t="s">
        <v>2060</v>
      </c>
      <c r="G194" s="230" t="s">
        <v>342</v>
      </c>
      <c r="H194" s="231">
        <v>13</v>
      </c>
      <c r="I194" s="232"/>
      <c r="J194" s="233">
        <f>ROUND(I194*H194,2)</f>
        <v>0</v>
      </c>
      <c r="K194" s="229" t="s">
        <v>218</v>
      </c>
      <c r="L194" s="45"/>
      <c r="M194" s="234" t="s">
        <v>1</v>
      </c>
      <c r="N194" s="235" t="s">
        <v>41</v>
      </c>
      <c r="O194" s="92"/>
      <c r="P194" s="236">
        <f>O194*H194</f>
        <v>0</v>
      </c>
      <c r="Q194" s="236">
        <v>0.1295</v>
      </c>
      <c r="R194" s="236">
        <f>Q194*H194</f>
        <v>1.6835</v>
      </c>
      <c r="S194" s="236">
        <v>0</v>
      </c>
      <c r="T194" s="237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8" t="s">
        <v>173</v>
      </c>
      <c r="AT194" s="238" t="s">
        <v>159</v>
      </c>
      <c r="AU194" s="238" t="s">
        <v>85</v>
      </c>
      <c r="AY194" s="18" t="s">
        <v>156</v>
      </c>
      <c r="BE194" s="239">
        <f>IF(N194="základní",J194,0)</f>
        <v>0</v>
      </c>
      <c r="BF194" s="239">
        <f>IF(N194="snížená",J194,0)</f>
        <v>0</v>
      </c>
      <c r="BG194" s="239">
        <f>IF(N194="zákl. přenesená",J194,0)</f>
        <v>0</v>
      </c>
      <c r="BH194" s="239">
        <f>IF(N194="sníž. přenesená",J194,0)</f>
        <v>0</v>
      </c>
      <c r="BI194" s="239">
        <f>IF(N194="nulová",J194,0)</f>
        <v>0</v>
      </c>
      <c r="BJ194" s="18" t="s">
        <v>83</v>
      </c>
      <c r="BK194" s="239">
        <f>ROUND(I194*H194,2)</f>
        <v>0</v>
      </c>
      <c r="BL194" s="18" t="s">
        <v>173</v>
      </c>
      <c r="BM194" s="238" t="s">
        <v>2061</v>
      </c>
    </row>
    <row r="195" spans="1:65" s="2" customFormat="1" ht="16.5" customHeight="1">
      <c r="A195" s="39"/>
      <c r="B195" s="40"/>
      <c r="C195" s="245" t="s">
        <v>416</v>
      </c>
      <c r="D195" s="245" t="s">
        <v>220</v>
      </c>
      <c r="E195" s="246" t="s">
        <v>2062</v>
      </c>
      <c r="F195" s="247" t="s">
        <v>2063</v>
      </c>
      <c r="G195" s="248" t="s">
        <v>342</v>
      </c>
      <c r="H195" s="249">
        <v>13.26</v>
      </c>
      <c r="I195" s="250"/>
      <c r="J195" s="251">
        <f>ROUND(I195*H195,2)</f>
        <v>0</v>
      </c>
      <c r="K195" s="247" t="s">
        <v>218</v>
      </c>
      <c r="L195" s="252"/>
      <c r="M195" s="253" t="s">
        <v>1</v>
      </c>
      <c r="N195" s="254" t="s">
        <v>41</v>
      </c>
      <c r="O195" s="92"/>
      <c r="P195" s="236">
        <f>O195*H195</f>
        <v>0</v>
      </c>
      <c r="Q195" s="236">
        <v>0.028</v>
      </c>
      <c r="R195" s="236">
        <f>Q195*H195</f>
        <v>0.37128</v>
      </c>
      <c r="S195" s="236">
        <v>0</v>
      </c>
      <c r="T195" s="237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8" t="s">
        <v>223</v>
      </c>
      <c r="AT195" s="238" t="s">
        <v>220</v>
      </c>
      <c r="AU195" s="238" t="s">
        <v>85</v>
      </c>
      <c r="AY195" s="18" t="s">
        <v>156</v>
      </c>
      <c r="BE195" s="239">
        <f>IF(N195="základní",J195,0)</f>
        <v>0</v>
      </c>
      <c r="BF195" s="239">
        <f>IF(N195="snížená",J195,0)</f>
        <v>0</v>
      </c>
      <c r="BG195" s="239">
        <f>IF(N195="zákl. přenesená",J195,0)</f>
        <v>0</v>
      </c>
      <c r="BH195" s="239">
        <f>IF(N195="sníž. přenesená",J195,0)</f>
        <v>0</v>
      </c>
      <c r="BI195" s="239">
        <f>IF(N195="nulová",J195,0)</f>
        <v>0</v>
      </c>
      <c r="BJ195" s="18" t="s">
        <v>83</v>
      </c>
      <c r="BK195" s="239">
        <f>ROUND(I195*H195,2)</f>
        <v>0</v>
      </c>
      <c r="BL195" s="18" t="s">
        <v>173</v>
      </c>
      <c r="BM195" s="238" t="s">
        <v>2064</v>
      </c>
    </row>
    <row r="196" spans="1:51" s="14" customFormat="1" ht="12">
      <c r="A196" s="14"/>
      <c r="B196" s="266"/>
      <c r="C196" s="267"/>
      <c r="D196" s="257" t="s">
        <v>225</v>
      </c>
      <c r="E196" s="268" t="s">
        <v>1</v>
      </c>
      <c r="F196" s="269" t="s">
        <v>2065</v>
      </c>
      <c r="G196" s="267"/>
      <c r="H196" s="270">
        <v>13.26</v>
      </c>
      <c r="I196" s="271"/>
      <c r="J196" s="267"/>
      <c r="K196" s="267"/>
      <c r="L196" s="272"/>
      <c r="M196" s="273"/>
      <c r="N196" s="274"/>
      <c r="O196" s="274"/>
      <c r="P196" s="274"/>
      <c r="Q196" s="274"/>
      <c r="R196" s="274"/>
      <c r="S196" s="274"/>
      <c r="T196" s="275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76" t="s">
        <v>225</v>
      </c>
      <c r="AU196" s="276" t="s">
        <v>85</v>
      </c>
      <c r="AV196" s="14" t="s">
        <v>85</v>
      </c>
      <c r="AW196" s="14" t="s">
        <v>32</v>
      </c>
      <c r="AX196" s="14" t="s">
        <v>76</v>
      </c>
      <c r="AY196" s="276" t="s">
        <v>156</v>
      </c>
    </row>
    <row r="197" spans="1:51" s="15" customFormat="1" ht="12">
      <c r="A197" s="15"/>
      <c r="B197" s="277"/>
      <c r="C197" s="278"/>
      <c r="D197" s="257" t="s">
        <v>225</v>
      </c>
      <c r="E197" s="279" t="s">
        <v>1</v>
      </c>
      <c r="F197" s="280" t="s">
        <v>228</v>
      </c>
      <c r="G197" s="278"/>
      <c r="H197" s="281">
        <v>13.26</v>
      </c>
      <c r="I197" s="282"/>
      <c r="J197" s="278"/>
      <c r="K197" s="278"/>
      <c r="L197" s="283"/>
      <c r="M197" s="284"/>
      <c r="N197" s="285"/>
      <c r="O197" s="285"/>
      <c r="P197" s="285"/>
      <c r="Q197" s="285"/>
      <c r="R197" s="285"/>
      <c r="S197" s="285"/>
      <c r="T197" s="286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87" t="s">
        <v>225</v>
      </c>
      <c r="AU197" s="287" t="s">
        <v>85</v>
      </c>
      <c r="AV197" s="15" t="s">
        <v>173</v>
      </c>
      <c r="AW197" s="15" t="s">
        <v>32</v>
      </c>
      <c r="AX197" s="15" t="s">
        <v>83</v>
      </c>
      <c r="AY197" s="287" t="s">
        <v>156</v>
      </c>
    </row>
    <row r="198" spans="1:65" s="2" customFormat="1" ht="24.15" customHeight="1">
      <c r="A198" s="39"/>
      <c r="B198" s="40"/>
      <c r="C198" s="227" t="s">
        <v>420</v>
      </c>
      <c r="D198" s="227" t="s">
        <v>159</v>
      </c>
      <c r="E198" s="228" t="s">
        <v>2066</v>
      </c>
      <c r="F198" s="229" t="s">
        <v>2067</v>
      </c>
      <c r="G198" s="230" t="s">
        <v>729</v>
      </c>
      <c r="H198" s="231">
        <v>0.975</v>
      </c>
      <c r="I198" s="232"/>
      <c r="J198" s="233">
        <f>ROUND(I198*H198,2)</f>
        <v>0</v>
      </c>
      <c r="K198" s="229" t="s">
        <v>218</v>
      </c>
      <c r="L198" s="45"/>
      <c r="M198" s="234" t="s">
        <v>1</v>
      </c>
      <c r="N198" s="235" t="s">
        <v>41</v>
      </c>
      <c r="O198" s="92"/>
      <c r="P198" s="236">
        <f>O198*H198</f>
        <v>0</v>
      </c>
      <c r="Q198" s="236">
        <v>2.25634</v>
      </c>
      <c r="R198" s="236">
        <f>Q198*H198</f>
        <v>2.1999315</v>
      </c>
      <c r="S198" s="236">
        <v>0</v>
      </c>
      <c r="T198" s="237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8" t="s">
        <v>173</v>
      </c>
      <c r="AT198" s="238" t="s">
        <v>159</v>
      </c>
      <c r="AU198" s="238" t="s">
        <v>85</v>
      </c>
      <c r="AY198" s="18" t="s">
        <v>156</v>
      </c>
      <c r="BE198" s="239">
        <f>IF(N198="základní",J198,0)</f>
        <v>0</v>
      </c>
      <c r="BF198" s="239">
        <f>IF(N198="snížená",J198,0)</f>
        <v>0</v>
      </c>
      <c r="BG198" s="239">
        <f>IF(N198="zákl. přenesená",J198,0)</f>
        <v>0</v>
      </c>
      <c r="BH198" s="239">
        <f>IF(N198="sníž. přenesená",J198,0)</f>
        <v>0</v>
      </c>
      <c r="BI198" s="239">
        <f>IF(N198="nulová",J198,0)</f>
        <v>0</v>
      </c>
      <c r="BJ198" s="18" t="s">
        <v>83</v>
      </c>
      <c r="BK198" s="239">
        <f>ROUND(I198*H198,2)</f>
        <v>0</v>
      </c>
      <c r="BL198" s="18" t="s">
        <v>173</v>
      </c>
      <c r="BM198" s="238" t="s">
        <v>2068</v>
      </c>
    </row>
    <row r="199" spans="1:51" s="14" customFormat="1" ht="12">
      <c r="A199" s="14"/>
      <c r="B199" s="266"/>
      <c r="C199" s="267"/>
      <c r="D199" s="257" t="s">
        <v>225</v>
      </c>
      <c r="E199" s="268" t="s">
        <v>1</v>
      </c>
      <c r="F199" s="269" t="s">
        <v>2069</v>
      </c>
      <c r="G199" s="267"/>
      <c r="H199" s="270">
        <v>0.975</v>
      </c>
      <c r="I199" s="271"/>
      <c r="J199" s="267"/>
      <c r="K199" s="267"/>
      <c r="L199" s="272"/>
      <c r="M199" s="273"/>
      <c r="N199" s="274"/>
      <c r="O199" s="274"/>
      <c r="P199" s="274"/>
      <c r="Q199" s="274"/>
      <c r="R199" s="274"/>
      <c r="S199" s="274"/>
      <c r="T199" s="275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76" t="s">
        <v>225</v>
      </c>
      <c r="AU199" s="276" t="s">
        <v>85</v>
      </c>
      <c r="AV199" s="14" t="s">
        <v>85</v>
      </c>
      <c r="AW199" s="14" t="s">
        <v>32</v>
      </c>
      <c r="AX199" s="14" t="s">
        <v>76</v>
      </c>
      <c r="AY199" s="276" t="s">
        <v>156</v>
      </c>
    </row>
    <row r="200" spans="1:51" s="15" customFormat="1" ht="12">
      <c r="A200" s="15"/>
      <c r="B200" s="277"/>
      <c r="C200" s="278"/>
      <c r="D200" s="257" t="s">
        <v>225</v>
      </c>
      <c r="E200" s="279" t="s">
        <v>1</v>
      </c>
      <c r="F200" s="280" t="s">
        <v>228</v>
      </c>
      <c r="G200" s="278"/>
      <c r="H200" s="281">
        <v>0.975</v>
      </c>
      <c r="I200" s="282"/>
      <c r="J200" s="278"/>
      <c r="K200" s="278"/>
      <c r="L200" s="283"/>
      <c r="M200" s="284"/>
      <c r="N200" s="285"/>
      <c r="O200" s="285"/>
      <c r="P200" s="285"/>
      <c r="Q200" s="285"/>
      <c r="R200" s="285"/>
      <c r="S200" s="285"/>
      <c r="T200" s="286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87" t="s">
        <v>225</v>
      </c>
      <c r="AU200" s="287" t="s">
        <v>85</v>
      </c>
      <c r="AV200" s="15" t="s">
        <v>173</v>
      </c>
      <c r="AW200" s="15" t="s">
        <v>32</v>
      </c>
      <c r="AX200" s="15" t="s">
        <v>83</v>
      </c>
      <c r="AY200" s="287" t="s">
        <v>156</v>
      </c>
    </row>
    <row r="201" spans="1:63" s="12" customFormat="1" ht="22.8" customHeight="1">
      <c r="A201" s="12"/>
      <c r="B201" s="211"/>
      <c r="C201" s="212"/>
      <c r="D201" s="213" t="s">
        <v>75</v>
      </c>
      <c r="E201" s="225" t="s">
        <v>455</v>
      </c>
      <c r="F201" s="225" t="s">
        <v>456</v>
      </c>
      <c r="G201" s="212"/>
      <c r="H201" s="212"/>
      <c r="I201" s="215"/>
      <c r="J201" s="226">
        <f>BK201</f>
        <v>0</v>
      </c>
      <c r="K201" s="212"/>
      <c r="L201" s="217"/>
      <c r="M201" s="218"/>
      <c r="N201" s="219"/>
      <c r="O201" s="219"/>
      <c r="P201" s="220">
        <f>P202</f>
        <v>0</v>
      </c>
      <c r="Q201" s="219"/>
      <c r="R201" s="220">
        <f>R202</f>
        <v>0</v>
      </c>
      <c r="S201" s="219"/>
      <c r="T201" s="221">
        <f>T202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22" t="s">
        <v>83</v>
      </c>
      <c r="AT201" s="223" t="s">
        <v>75</v>
      </c>
      <c r="AU201" s="223" t="s">
        <v>83</v>
      </c>
      <c r="AY201" s="222" t="s">
        <v>156</v>
      </c>
      <c r="BK201" s="224">
        <f>BK202</f>
        <v>0</v>
      </c>
    </row>
    <row r="202" spans="1:65" s="2" customFormat="1" ht="24.15" customHeight="1">
      <c r="A202" s="39"/>
      <c r="B202" s="40"/>
      <c r="C202" s="227" t="s">
        <v>425</v>
      </c>
      <c r="D202" s="227" t="s">
        <v>159</v>
      </c>
      <c r="E202" s="228" t="s">
        <v>2070</v>
      </c>
      <c r="F202" s="229" t="s">
        <v>2071</v>
      </c>
      <c r="G202" s="230" t="s">
        <v>414</v>
      </c>
      <c r="H202" s="231">
        <v>21.909</v>
      </c>
      <c r="I202" s="232"/>
      <c r="J202" s="233">
        <f>ROUND(I202*H202,2)</f>
        <v>0</v>
      </c>
      <c r="K202" s="229" t="s">
        <v>218</v>
      </c>
      <c r="L202" s="45"/>
      <c r="M202" s="234" t="s">
        <v>1</v>
      </c>
      <c r="N202" s="235" t="s">
        <v>41</v>
      </c>
      <c r="O202" s="92"/>
      <c r="P202" s="236">
        <f>O202*H202</f>
        <v>0</v>
      </c>
      <c r="Q202" s="236">
        <v>0</v>
      </c>
      <c r="R202" s="236">
        <f>Q202*H202</f>
        <v>0</v>
      </c>
      <c r="S202" s="236">
        <v>0</v>
      </c>
      <c r="T202" s="237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8" t="s">
        <v>173</v>
      </c>
      <c r="AT202" s="238" t="s">
        <v>159</v>
      </c>
      <c r="AU202" s="238" t="s">
        <v>85</v>
      </c>
      <c r="AY202" s="18" t="s">
        <v>156</v>
      </c>
      <c r="BE202" s="239">
        <f>IF(N202="základní",J202,0)</f>
        <v>0</v>
      </c>
      <c r="BF202" s="239">
        <f>IF(N202="snížená",J202,0)</f>
        <v>0</v>
      </c>
      <c r="BG202" s="239">
        <f>IF(N202="zákl. přenesená",J202,0)</f>
        <v>0</v>
      </c>
      <c r="BH202" s="239">
        <f>IF(N202="sníž. přenesená",J202,0)</f>
        <v>0</v>
      </c>
      <c r="BI202" s="239">
        <f>IF(N202="nulová",J202,0)</f>
        <v>0</v>
      </c>
      <c r="BJ202" s="18" t="s">
        <v>83</v>
      </c>
      <c r="BK202" s="239">
        <f>ROUND(I202*H202,2)</f>
        <v>0</v>
      </c>
      <c r="BL202" s="18" t="s">
        <v>173</v>
      </c>
      <c r="BM202" s="238" t="s">
        <v>2072</v>
      </c>
    </row>
    <row r="203" spans="1:63" s="12" customFormat="1" ht="25.9" customHeight="1">
      <c r="A203" s="12"/>
      <c r="B203" s="211"/>
      <c r="C203" s="212"/>
      <c r="D203" s="213" t="s">
        <v>75</v>
      </c>
      <c r="E203" s="214" t="s">
        <v>461</v>
      </c>
      <c r="F203" s="214" t="s">
        <v>462</v>
      </c>
      <c r="G203" s="212"/>
      <c r="H203" s="212"/>
      <c r="I203" s="215"/>
      <c r="J203" s="216">
        <f>BK203</f>
        <v>0</v>
      </c>
      <c r="K203" s="212"/>
      <c r="L203" s="217"/>
      <c r="M203" s="218"/>
      <c r="N203" s="219"/>
      <c r="O203" s="219"/>
      <c r="P203" s="220">
        <f>P204</f>
        <v>0</v>
      </c>
      <c r="Q203" s="219"/>
      <c r="R203" s="220">
        <f>R204</f>
        <v>0.0009839999999999998</v>
      </c>
      <c r="S203" s="219"/>
      <c r="T203" s="221">
        <f>T204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22" t="s">
        <v>85</v>
      </c>
      <c r="AT203" s="223" t="s">
        <v>75</v>
      </c>
      <c r="AU203" s="223" t="s">
        <v>76</v>
      </c>
      <c r="AY203" s="222" t="s">
        <v>156</v>
      </c>
      <c r="BK203" s="224">
        <f>BK204</f>
        <v>0</v>
      </c>
    </row>
    <row r="204" spans="1:63" s="12" customFormat="1" ht="22.8" customHeight="1">
      <c r="A204" s="12"/>
      <c r="B204" s="211"/>
      <c r="C204" s="212"/>
      <c r="D204" s="213" t="s">
        <v>75</v>
      </c>
      <c r="E204" s="225" t="s">
        <v>475</v>
      </c>
      <c r="F204" s="225" t="s">
        <v>476</v>
      </c>
      <c r="G204" s="212"/>
      <c r="H204" s="212"/>
      <c r="I204" s="215"/>
      <c r="J204" s="226">
        <f>BK204</f>
        <v>0</v>
      </c>
      <c r="K204" s="212"/>
      <c r="L204" s="217"/>
      <c r="M204" s="218"/>
      <c r="N204" s="219"/>
      <c r="O204" s="219"/>
      <c r="P204" s="220">
        <f>SUM(P205:P208)</f>
        <v>0</v>
      </c>
      <c r="Q204" s="219"/>
      <c r="R204" s="220">
        <f>SUM(R205:R208)</f>
        <v>0.0009839999999999998</v>
      </c>
      <c r="S204" s="219"/>
      <c r="T204" s="221">
        <f>SUM(T205:T208)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22" t="s">
        <v>85</v>
      </c>
      <c r="AT204" s="223" t="s">
        <v>75</v>
      </c>
      <c r="AU204" s="223" t="s">
        <v>83</v>
      </c>
      <c r="AY204" s="222" t="s">
        <v>156</v>
      </c>
      <c r="BK204" s="224">
        <f>SUM(BK205:BK208)</f>
        <v>0</v>
      </c>
    </row>
    <row r="205" spans="1:65" s="2" customFormat="1" ht="16.5" customHeight="1">
      <c r="A205" s="39"/>
      <c r="B205" s="40"/>
      <c r="C205" s="227" t="s">
        <v>433</v>
      </c>
      <c r="D205" s="227" t="s">
        <v>159</v>
      </c>
      <c r="E205" s="228" t="s">
        <v>1014</v>
      </c>
      <c r="F205" s="229" t="s">
        <v>2073</v>
      </c>
      <c r="G205" s="230" t="s">
        <v>342</v>
      </c>
      <c r="H205" s="231">
        <v>2.4</v>
      </c>
      <c r="I205" s="232"/>
      <c r="J205" s="233">
        <f>ROUND(I205*H205,2)</f>
        <v>0</v>
      </c>
      <c r="K205" s="229" t="s">
        <v>218</v>
      </c>
      <c r="L205" s="45"/>
      <c r="M205" s="234" t="s">
        <v>1</v>
      </c>
      <c r="N205" s="235" t="s">
        <v>41</v>
      </c>
      <c r="O205" s="92"/>
      <c r="P205" s="236">
        <f>O205*H205</f>
        <v>0</v>
      </c>
      <c r="Q205" s="236">
        <v>0.00041</v>
      </c>
      <c r="R205" s="236">
        <f>Q205*H205</f>
        <v>0.0009839999999999998</v>
      </c>
      <c r="S205" s="236">
        <v>0</v>
      </c>
      <c r="T205" s="237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8" t="s">
        <v>335</v>
      </c>
      <c r="AT205" s="238" t="s">
        <v>159</v>
      </c>
      <c r="AU205" s="238" t="s">
        <v>85</v>
      </c>
      <c r="AY205" s="18" t="s">
        <v>156</v>
      </c>
      <c r="BE205" s="239">
        <f>IF(N205="základní",J205,0)</f>
        <v>0</v>
      </c>
      <c r="BF205" s="239">
        <f>IF(N205="snížená",J205,0)</f>
        <v>0</v>
      </c>
      <c r="BG205" s="239">
        <f>IF(N205="zákl. přenesená",J205,0)</f>
        <v>0</v>
      </c>
      <c r="BH205" s="239">
        <f>IF(N205="sníž. přenesená",J205,0)</f>
        <v>0</v>
      </c>
      <c r="BI205" s="239">
        <f>IF(N205="nulová",J205,0)</f>
        <v>0</v>
      </c>
      <c r="BJ205" s="18" t="s">
        <v>83</v>
      </c>
      <c r="BK205" s="239">
        <f>ROUND(I205*H205,2)</f>
        <v>0</v>
      </c>
      <c r="BL205" s="18" t="s">
        <v>335</v>
      </c>
      <c r="BM205" s="238" t="s">
        <v>2074</v>
      </c>
    </row>
    <row r="206" spans="1:51" s="14" customFormat="1" ht="12">
      <c r="A206" s="14"/>
      <c r="B206" s="266"/>
      <c r="C206" s="267"/>
      <c r="D206" s="257" t="s">
        <v>225</v>
      </c>
      <c r="E206" s="268" t="s">
        <v>1</v>
      </c>
      <c r="F206" s="269" t="s">
        <v>1596</v>
      </c>
      <c r="G206" s="267"/>
      <c r="H206" s="270">
        <v>2.4</v>
      </c>
      <c r="I206" s="271"/>
      <c r="J206" s="267"/>
      <c r="K206" s="267"/>
      <c r="L206" s="272"/>
      <c r="M206" s="273"/>
      <c r="N206" s="274"/>
      <c r="O206" s="274"/>
      <c r="P206" s="274"/>
      <c r="Q206" s="274"/>
      <c r="R206" s="274"/>
      <c r="S206" s="274"/>
      <c r="T206" s="275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76" t="s">
        <v>225</v>
      </c>
      <c r="AU206" s="276" t="s">
        <v>85</v>
      </c>
      <c r="AV206" s="14" t="s">
        <v>85</v>
      </c>
      <c r="AW206" s="14" t="s">
        <v>32</v>
      </c>
      <c r="AX206" s="14" t="s">
        <v>76</v>
      </c>
      <c r="AY206" s="276" t="s">
        <v>156</v>
      </c>
    </row>
    <row r="207" spans="1:51" s="15" customFormat="1" ht="12">
      <c r="A207" s="15"/>
      <c r="B207" s="277"/>
      <c r="C207" s="278"/>
      <c r="D207" s="257" t="s">
        <v>225</v>
      </c>
      <c r="E207" s="279" t="s">
        <v>1</v>
      </c>
      <c r="F207" s="280" t="s">
        <v>228</v>
      </c>
      <c r="G207" s="278"/>
      <c r="H207" s="281">
        <v>2.4</v>
      </c>
      <c r="I207" s="282"/>
      <c r="J207" s="278"/>
      <c r="K207" s="278"/>
      <c r="L207" s="283"/>
      <c r="M207" s="284"/>
      <c r="N207" s="285"/>
      <c r="O207" s="285"/>
      <c r="P207" s="285"/>
      <c r="Q207" s="285"/>
      <c r="R207" s="285"/>
      <c r="S207" s="285"/>
      <c r="T207" s="286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87" t="s">
        <v>225</v>
      </c>
      <c r="AU207" s="287" t="s">
        <v>85</v>
      </c>
      <c r="AV207" s="15" t="s">
        <v>173</v>
      </c>
      <c r="AW207" s="15" t="s">
        <v>32</v>
      </c>
      <c r="AX207" s="15" t="s">
        <v>83</v>
      </c>
      <c r="AY207" s="287" t="s">
        <v>156</v>
      </c>
    </row>
    <row r="208" spans="1:65" s="2" customFormat="1" ht="24.15" customHeight="1">
      <c r="A208" s="39"/>
      <c r="B208" s="40"/>
      <c r="C208" s="227" t="s">
        <v>443</v>
      </c>
      <c r="D208" s="227" t="s">
        <v>159</v>
      </c>
      <c r="E208" s="228" t="s">
        <v>1035</v>
      </c>
      <c r="F208" s="229" t="s">
        <v>1036</v>
      </c>
      <c r="G208" s="230" t="s">
        <v>414</v>
      </c>
      <c r="H208" s="231">
        <v>0.001</v>
      </c>
      <c r="I208" s="232"/>
      <c r="J208" s="233">
        <f>ROUND(I208*H208,2)</f>
        <v>0</v>
      </c>
      <c r="K208" s="229" t="s">
        <v>218</v>
      </c>
      <c r="L208" s="45"/>
      <c r="M208" s="240" t="s">
        <v>1</v>
      </c>
      <c r="N208" s="241" t="s">
        <v>41</v>
      </c>
      <c r="O208" s="242"/>
      <c r="P208" s="243">
        <f>O208*H208</f>
        <v>0</v>
      </c>
      <c r="Q208" s="243">
        <v>0</v>
      </c>
      <c r="R208" s="243">
        <f>Q208*H208</f>
        <v>0</v>
      </c>
      <c r="S208" s="243">
        <v>0</v>
      </c>
      <c r="T208" s="244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8" t="s">
        <v>335</v>
      </c>
      <c r="AT208" s="238" t="s">
        <v>159</v>
      </c>
      <c r="AU208" s="238" t="s">
        <v>85</v>
      </c>
      <c r="AY208" s="18" t="s">
        <v>156</v>
      </c>
      <c r="BE208" s="239">
        <f>IF(N208="základní",J208,0)</f>
        <v>0</v>
      </c>
      <c r="BF208" s="239">
        <f>IF(N208="snížená",J208,0)</f>
        <v>0</v>
      </c>
      <c r="BG208" s="239">
        <f>IF(N208="zákl. přenesená",J208,0)</f>
        <v>0</v>
      </c>
      <c r="BH208" s="239">
        <f>IF(N208="sníž. přenesená",J208,0)</f>
        <v>0</v>
      </c>
      <c r="BI208" s="239">
        <f>IF(N208="nulová",J208,0)</f>
        <v>0</v>
      </c>
      <c r="BJ208" s="18" t="s">
        <v>83</v>
      </c>
      <c r="BK208" s="239">
        <f>ROUND(I208*H208,2)</f>
        <v>0</v>
      </c>
      <c r="BL208" s="18" t="s">
        <v>335</v>
      </c>
      <c r="BM208" s="238" t="s">
        <v>2075</v>
      </c>
    </row>
    <row r="209" spans="1:31" s="2" customFormat="1" ht="6.95" customHeight="1">
      <c r="A209" s="39"/>
      <c r="B209" s="67"/>
      <c r="C209" s="68"/>
      <c r="D209" s="68"/>
      <c r="E209" s="68"/>
      <c r="F209" s="68"/>
      <c r="G209" s="68"/>
      <c r="H209" s="68"/>
      <c r="I209" s="68"/>
      <c r="J209" s="68"/>
      <c r="K209" s="68"/>
      <c r="L209" s="45"/>
      <c r="M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</row>
  </sheetData>
  <sheetProtection password="CC35" sheet="1" objects="1" scenarios="1" formatColumns="0" formatRows="0" autoFilter="0"/>
  <autoFilter ref="C128:K20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7:H117"/>
    <mergeCell ref="E119:H119"/>
    <mergeCell ref="E121:H12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113</v>
      </c>
    </row>
    <row r="3" spans="2:46" s="1" customFormat="1" ht="6.9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1"/>
      <c r="AT3" s="18" t="s">
        <v>85</v>
      </c>
    </row>
    <row r="4" spans="2:46" s="1" customFormat="1" ht="24.95" customHeight="1">
      <c r="B4" s="21"/>
      <c r="D4" s="149" t="s">
        <v>129</v>
      </c>
      <c r="L4" s="21"/>
      <c r="M4" s="15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51" t="s">
        <v>16</v>
      </c>
      <c r="L6" s="21"/>
    </row>
    <row r="7" spans="2:12" s="1" customFormat="1" ht="26.25" customHeight="1">
      <c r="B7" s="21"/>
      <c r="E7" s="152" t="str">
        <f>'Rekapitulace stavby'!K6</f>
        <v>Rekonstrukce objektu mateřské školy č.p. 367 na parc. č. st. 412 a 2464/4 v k.ú. Horní Cerekev</v>
      </c>
      <c r="F7" s="151"/>
      <c r="G7" s="151"/>
      <c r="H7" s="151"/>
      <c r="L7" s="21"/>
    </row>
    <row r="8" spans="2:12" s="1" customFormat="1" ht="12" customHeight="1">
      <c r="B8" s="21"/>
      <c r="D8" s="151" t="s">
        <v>130</v>
      </c>
      <c r="L8" s="21"/>
    </row>
    <row r="9" spans="1:31" s="2" customFormat="1" ht="16.5" customHeight="1">
      <c r="A9" s="39"/>
      <c r="B9" s="45"/>
      <c r="C9" s="39"/>
      <c r="D9" s="39"/>
      <c r="E9" s="152" t="s">
        <v>190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 customHeight="1">
      <c r="A10" s="39"/>
      <c r="B10" s="45"/>
      <c r="C10" s="39"/>
      <c r="D10" s="151" t="s">
        <v>132</v>
      </c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6.5" customHeight="1">
      <c r="A11" s="39"/>
      <c r="B11" s="45"/>
      <c r="C11" s="39"/>
      <c r="D11" s="39"/>
      <c r="E11" s="153" t="s">
        <v>2076</v>
      </c>
      <c r="F11" s="39"/>
      <c r="G11" s="39"/>
      <c r="H11" s="39"/>
      <c r="I11" s="39"/>
      <c r="J11" s="39"/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2" customHeight="1">
      <c r="A13" s="39"/>
      <c r="B13" s="45"/>
      <c r="C13" s="39"/>
      <c r="D13" s="151" t="s">
        <v>18</v>
      </c>
      <c r="E13" s="39"/>
      <c r="F13" s="142" t="s">
        <v>1</v>
      </c>
      <c r="G13" s="39"/>
      <c r="H13" s="39"/>
      <c r="I13" s="151" t="s">
        <v>19</v>
      </c>
      <c r="J13" s="142" t="s">
        <v>1</v>
      </c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51" t="s">
        <v>20</v>
      </c>
      <c r="E14" s="39"/>
      <c r="F14" s="142" t="s">
        <v>21</v>
      </c>
      <c r="G14" s="39"/>
      <c r="H14" s="39"/>
      <c r="I14" s="151" t="s">
        <v>22</v>
      </c>
      <c r="J14" s="154" t="str">
        <f>'Rekapitulace stavby'!AN8</f>
        <v>20. 11. 2020</v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2" customHeight="1">
      <c r="A16" s="39"/>
      <c r="B16" s="45"/>
      <c r="C16" s="39"/>
      <c r="D16" s="151" t="s">
        <v>24</v>
      </c>
      <c r="E16" s="39"/>
      <c r="F16" s="39"/>
      <c r="G16" s="39"/>
      <c r="H16" s="39"/>
      <c r="I16" s="151" t="s">
        <v>25</v>
      </c>
      <c r="J16" s="142" t="s">
        <v>1</v>
      </c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8" customHeight="1">
      <c r="A17" s="39"/>
      <c r="B17" s="45"/>
      <c r="C17" s="39"/>
      <c r="D17" s="39"/>
      <c r="E17" s="142" t="s">
        <v>26</v>
      </c>
      <c r="F17" s="39"/>
      <c r="G17" s="39"/>
      <c r="H17" s="39"/>
      <c r="I17" s="151" t="s">
        <v>27</v>
      </c>
      <c r="J17" s="142" t="s">
        <v>1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6.95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2" customHeight="1">
      <c r="A19" s="39"/>
      <c r="B19" s="45"/>
      <c r="C19" s="39"/>
      <c r="D19" s="151" t="s">
        <v>28</v>
      </c>
      <c r="E19" s="39"/>
      <c r="F19" s="39"/>
      <c r="G19" s="39"/>
      <c r="H19" s="39"/>
      <c r="I19" s="151" t="s">
        <v>25</v>
      </c>
      <c r="J19" s="34" t="str">
        <f>'Rekapitulace stavby'!AN13</f>
        <v>Vyplň údaj</v>
      </c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42"/>
      <c r="G20" s="142"/>
      <c r="H20" s="142"/>
      <c r="I20" s="151" t="s">
        <v>27</v>
      </c>
      <c r="J20" s="34" t="str">
        <f>'Rekapitulace stavby'!AN14</f>
        <v>Vyplň údaj</v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6.95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2" customHeight="1">
      <c r="A22" s="39"/>
      <c r="B22" s="45"/>
      <c r="C22" s="39"/>
      <c r="D22" s="151" t="s">
        <v>30</v>
      </c>
      <c r="E22" s="39"/>
      <c r="F22" s="39"/>
      <c r="G22" s="39"/>
      <c r="H22" s="39"/>
      <c r="I22" s="151" t="s">
        <v>25</v>
      </c>
      <c r="J22" s="142" t="s">
        <v>1</v>
      </c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8" customHeight="1">
      <c r="A23" s="39"/>
      <c r="B23" s="45"/>
      <c r="C23" s="39"/>
      <c r="D23" s="39"/>
      <c r="E23" s="142" t="s">
        <v>31</v>
      </c>
      <c r="F23" s="39"/>
      <c r="G23" s="39"/>
      <c r="H23" s="39"/>
      <c r="I23" s="151" t="s">
        <v>27</v>
      </c>
      <c r="J23" s="142" t="s">
        <v>1</v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6.95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12" customHeight="1">
      <c r="A25" s="39"/>
      <c r="B25" s="45"/>
      <c r="C25" s="39"/>
      <c r="D25" s="151" t="s">
        <v>33</v>
      </c>
      <c r="E25" s="39"/>
      <c r="F25" s="39"/>
      <c r="G25" s="39"/>
      <c r="H25" s="39"/>
      <c r="I25" s="151" t="s">
        <v>25</v>
      </c>
      <c r="J25" s="142" t="s">
        <v>1</v>
      </c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8" customHeight="1">
      <c r="A26" s="39"/>
      <c r="B26" s="45"/>
      <c r="C26" s="39"/>
      <c r="D26" s="39"/>
      <c r="E26" s="142" t="s">
        <v>34</v>
      </c>
      <c r="F26" s="39"/>
      <c r="G26" s="39"/>
      <c r="H26" s="39"/>
      <c r="I26" s="151" t="s">
        <v>27</v>
      </c>
      <c r="J26" s="142" t="s">
        <v>1</v>
      </c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 customHeight="1">
      <c r="A28" s="39"/>
      <c r="B28" s="45"/>
      <c r="C28" s="39"/>
      <c r="D28" s="151" t="s">
        <v>35</v>
      </c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8" customFormat="1" ht="16.5" customHeight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9"/>
      <c r="E31" s="159"/>
      <c r="F31" s="159"/>
      <c r="G31" s="159"/>
      <c r="H31" s="159"/>
      <c r="I31" s="159"/>
      <c r="J31" s="159"/>
      <c r="K31" s="159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60" t="s">
        <v>36</v>
      </c>
      <c r="E32" s="39"/>
      <c r="F32" s="39"/>
      <c r="G32" s="39"/>
      <c r="H32" s="39"/>
      <c r="I32" s="39"/>
      <c r="J32" s="161">
        <f>ROUND(J128,2)</f>
        <v>0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59"/>
      <c r="E33" s="159"/>
      <c r="F33" s="159"/>
      <c r="G33" s="159"/>
      <c r="H33" s="159"/>
      <c r="I33" s="159"/>
      <c r="J33" s="159"/>
      <c r="K33" s="15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62" t="s">
        <v>38</v>
      </c>
      <c r="G34" s="39"/>
      <c r="H34" s="39"/>
      <c r="I34" s="162" t="s">
        <v>37</v>
      </c>
      <c r="J34" s="162" t="s">
        <v>39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63" t="s">
        <v>40</v>
      </c>
      <c r="E35" s="151" t="s">
        <v>41</v>
      </c>
      <c r="F35" s="164">
        <f>ROUND((SUM(BE128:BE307)),2)</f>
        <v>0</v>
      </c>
      <c r="G35" s="39"/>
      <c r="H35" s="39"/>
      <c r="I35" s="165">
        <v>0.21</v>
      </c>
      <c r="J35" s="164">
        <f>ROUND(((SUM(BE128:BE307))*I35),2)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51" t="s">
        <v>42</v>
      </c>
      <c r="F36" s="164">
        <f>ROUND((SUM(BF128:BF307)),2)</f>
        <v>0</v>
      </c>
      <c r="G36" s="39"/>
      <c r="H36" s="39"/>
      <c r="I36" s="165">
        <v>0.15</v>
      </c>
      <c r="J36" s="164">
        <f>ROUND(((SUM(BF128:BF307))*I36),2)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51" t="s">
        <v>43</v>
      </c>
      <c r="F37" s="164">
        <f>ROUND((SUM(BG128:BG307)),2)</f>
        <v>0</v>
      </c>
      <c r="G37" s="39"/>
      <c r="H37" s="39"/>
      <c r="I37" s="165">
        <v>0.21</v>
      </c>
      <c r="J37" s="164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51" t="s">
        <v>44</v>
      </c>
      <c r="F38" s="164">
        <f>ROUND((SUM(BH128:BH307)),2)</f>
        <v>0</v>
      </c>
      <c r="G38" s="39"/>
      <c r="H38" s="39"/>
      <c r="I38" s="165">
        <v>0.15</v>
      </c>
      <c r="J38" s="164">
        <f>0</f>
        <v>0</v>
      </c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51" t="s">
        <v>45</v>
      </c>
      <c r="F39" s="164">
        <f>ROUND((SUM(BI128:BI307)),2)</f>
        <v>0</v>
      </c>
      <c r="G39" s="39"/>
      <c r="H39" s="39"/>
      <c r="I39" s="165">
        <v>0</v>
      </c>
      <c r="J39" s="164">
        <f>0</f>
        <v>0</v>
      </c>
      <c r="K39" s="39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66"/>
      <c r="D41" s="167" t="s">
        <v>46</v>
      </c>
      <c r="E41" s="168"/>
      <c r="F41" s="168"/>
      <c r="G41" s="169" t="s">
        <v>47</v>
      </c>
      <c r="H41" s="170" t="s">
        <v>48</v>
      </c>
      <c r="I41" s="168"/>
      <c r="J41" s="171">
        <f>SUM(J32:J39)</f>
        <v>0</v>
      </c>
      <c r="K41" s="172"/>
      <c r="L41" s="64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45"/>
      <c r="C42" s="39"/>
      <c r="D42" s="39"/>
      <c r="E42" s="39"/>
      <c r="F42" s="39"/>
      <c r="G42" s="39"/>
      <c r="H42" s="39"/>
      <c r="I42" s="39"/>
      <c r="J42" s="39"/>
      <c r="K42" s="39"/>
      <c r="L42" s="64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73" t="s">
        <v>49</v>
      </c>
      <c r="E50" s="174"/>
      <c r="F50" s="174"/>
      <c r="G50" s="173" t="s">
        <v>50</v>
      </c>
      <c r="H50" s="174"/>
      <c r="I50" s="174"/>
      <c r="J50" s="174"/>
      <c r="K50" s="174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75" t="s">
        <v>51</v>
      </c>
      <c r="E61" s="176"/>
      <c r="F61" s="177" t="s">
        <v>52</v>
      </c>
      <c r="G61" s="175" t="s">
        <v>51</v>
      </c>
      <c r="H61" s="176"/>
      <c r="I61" s="176"/>
      <c r="J61" s="178" t="s">
        <v>52</v>
      </c>
      <c r="K61" s="176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73" t="s">
        <v>53</v>
      </c>
      <c r="E65" s="179"/>
      <c r="F65" s="179"/>
      <c r="G65" s="173" t="s">
        <v>54</v>
      </c>
      <c r="H65" s="179"/>
      <c r="I65" s="179"/>
      <c r="J65" s="179"/>
      <c r="K65" s="179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75" t="s">
        <v>51</v>
      </c>
      <c r="E76" s="176"/>
      <c r="F76" s="177" t="s">
        <v>52</v>
      </c>
      <c r="G76" s="175" t="s">
        <v>51</v>
      </c>
      <c r="H76" s="176"/>
      <c r="I76" s="176"/>
      <c r="J76" s="178" t="s">
        <v>52</v>
      </c>
      <c r="K76" s="176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134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26.25" customHeight="1">
      <c r="A85" s="39"/>
      <c r="B85" s="40"/>
      <c r="C85" s="41"/>
      <c r="D85" s="41"/>
      <c r="E85" s="184" t="str">
        <f>E7</f>
        <v>Rekonstrukce objektu mateřské školy č.p. 367 na parc. č. st. 412 a 2464/4 v k.ú. Horní Cerekev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2:12" s="1" customFormat="1" ht="12" customHeight="1">
      <c r="B86" s="22"/>
      <c r="C86" s="33" t="s">
        <v>130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9"/>
      <c r="B87" s="40"/>
      <c r="C87" s="41"/>
      <c r="D87" s="41"/>
      <c r="E87" s="184" t="s">
        <v>190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2" customHeight="1">
      <c r="A88" s="39"/>
      <c r="B88" s="40"/>
      <c r="C88" s="33" t="s">
        <v>132</v>
      </c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6.5" customHeight="1">
      <c r="A89" s="39"/>
      <c r="B89" s="40"/>
      <c r="C89" s="41"/>
      <c r="D89" s="41"/>
      <c r="E89" s="77" t="str">
        <f>E11</f>
        <v>01-3 - Ústřední vytápění</v>
      </c>
      <c r="F89" s="41"/>
      <c r="G89" s="41"/>
      <c r="H89" s="41"/>
      <c r="I89" s="41"/>
      <c r="J89" s="41"/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2" customHeight="1">
      <c r="A91" s="39"/>
      <c r="B91" s="40"/>
      <c r="C91" s="33" t="s">
        <v>20</v>
      </c>
      <c r="D91" s="41"/>
      <c r="E91" s="41"/>
      <c r="F91" s="28" t="str">
        <f>F14</f>
        <v>Horní Cerekev</v>
      </c>
      <c r="G91" s="41"/>
      <c r="H91" s="41"/>
      <c r="I91" s="33" t="s">
        <v>22</v>
      </c>
      <c r="J91" s="80" t="str">
        <f>IF(J14="","",J14)</f>
        <v>20. 11. 2020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6.95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5.15" customHeight="1">
      <c r="A93" s="39"/>
      <c r="B93" s="40"/>
      <c r="C93" s="33" t="s">
        <v>24</v>
      </c>
      <c r="D93" s="41"/>
      <c r="E93" s="41"/>
      <c r="F93" s="28" t="str">
        <f>E17</f>
        <v>Město Horní Cerekev</v>
      </c>
      <c r="G93" s="41"/>
      <c r="H93" s="41"/>
      <c r="I93" s="33" t="s">
        <v>30</v>
      </c>
      <c r="J93" s="37" t="str">
        <f>E23</f>
        <v>INTEGRA Pelhřimov</v>
      </c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15.15" customHeight="1">
      <c r="A94" s="39"/>
      <c r="B94" s="40"/>
      <c r="C94" s="33" t="s">
        <v>28</v>
      </c>
      <c r="D94" s="41"/>
      <c r="E94" s="41"/>
      <c r="F94" s="28" t="str">
        <f>IF(E20="","",E20)</f>
        <v>Vyplň údaj</v>
      </c>
      <c r="G94" s="41"/>
      <c r="H94" s="41"/>
      <c r="I94" s="33" t="s">
        <v>33</v>
      </c>
      <c r="J94" s="37" t="str">
        <f>E26</f>
        <v xml:space="preserve"> </v>
      </c>
      <c r="K94" s="41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31" s="2" customFormat="1" ht="29.25" customHeight="1">
      <c r="A96" s="39"/>
      <c r="B96" s="40"/>
      <c r="C96" s="185" t="s">
        <v>135</v>
      </c>
      <c r="D96" s="186"/>
      <c r="E96" s="186"/>
      <c r="F96" s="186"/>
      <c r="G96" s="186"/>
      <c r="H96" s="186"/>
      <c r="I96" s="186"/>
      <c r="J96" s="187" t="s">
        <v>136</v>
      </c>
      <c r="K96" s="186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pans="1:31" s="2" customFormat="1" ht="10.3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64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pans="1:47" s="2" customFormat="1" ht="22.8" customHeight="1">
      <c r="A98" s="39"/>
      <c r="B98" s="40"/>
      <c r="C98" s="188" t="s">
        <v>137</v>
      </c>
      <c r="D98" s="41"/>
      <c r="E98" s="41"/>
      <c r="F98" s="41"/>
      <c r="G98" s="41"/>
      <c r="H98" s="41"/>
      <c r="I98" s="41"/>
      <c r="J98" s="111">
        <f>J128</f>
        <v>0</v>
      </c>
      <c r="K98" s="41"/>
      <c r="L98" s="64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U98" s="18" t="s">
        <v>138</v>
      </c>
    </row>
    <row r="99" spans="1:31" s="9" customFormat="1" ht="24.95" customHeight="1">
      <c r="A99" s="9"/>
      <c r="B99" s="189"/>
      <c r="C99" s="190"/>
      <c r="D99" s="191" t="s">
        <v>2077</v>
      </c>
      <c r="E99" s="192"/>
      <c r="F99" s="192"/>
      <c r="G99" s="192"/>
      <c r="H99" s="192"/>
      <c r="I99" s="192"/>
      <c r="J99" s="193">
        <f>J129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89"/>
      <c r="C100" s="190"/>
      <c r="D100" s="191" t="s">
        <v>2078</v>
      </c>
      <c r="E100" s="192"/>
      <c r="F100" s="192"/>
      <c r="G100" s="192"/>
      <c r="H100" s="192"/>
      <c r="I100" s="192"/>
      <c r="J100" s="193">
        <f>J156</f>
        <v>0</v>
      </c>
      <c r="K100" s="190"/>
      <c r="L100" s="19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89"/>
      <c r="C101" s="190"/>
      <c r="D101" s="191" t="s">
        <v>2079</v>
      </c>
      <c r="E101" s="192"/>
      <c r="F101" s="192"/>
      <c r="G101" s="192"/>
      <c r="H101" s="192"/>
      <c r="I101" s="192"/>
      <c r="J101" s="193">
        <f>J177</f>
        <v>0</v>
      </c>
      <c r="K101" s="190"/>
      <c r="L101" s="194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89"/>
      <c r="C102" s="190"/>
      <c r="D102" s="191" t="s">
        <v>2080</v>
      </c>
      <c r="E102" s="192"/>
      <c r="F102" s="192"/>
      <c r="G102" s="192"/>
      <c r="H102" s="192"/>
      <c r="I102" s="192"/>
      <c r="J102" s="193">
        <f>J195</f>
        <v>0</v>
      </c>
      <c r="K102" s="190"/>
      <c r="L102" s="194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89"/>
      <c r="C103" s="190"/>
      <c r="D103" s="191" t="s">
        <v>2081</v>
      </c>
      <c r="E103" s="192"/>
      <c r="F103" s="192"/>
      <c r="G103" s="192"/>
      <c r="H103" s="192"/>
      <c r="I103" s="192"/>
      <c r="J103" s="193">
        <f>J231</f>
        <v>0</v>
      </c>
      <c r="K103" s="190"/>
      <c r="L103" s="19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189"/>
      <c r="C104" s="190"/>
      <c r="D104" s="191" t="s">
        <v>2082</v>
      </c>
      <c r="E104" s="192"/>
      <c r="F104" s="192"/>
      <c r="G104" s="192"/>
      <c r="H104" s="192"/>
      <c r="I104" s="192"/>
      <c r="J104" s="193">
        <f>J264</f>
        <v>0</v>
      </c>
      <c r="K104" s="190"/>
      <c r="L104" s="19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9" customFormat="1" ht="24.95" customHeight="1">
      <c r="A105" s="9"/>
      <c r="B105" s="189"/>
      <c r="C105" s="190"/>
      <c r="D105" s="191" t="s">
        <v>2083</v>
      </c>
      <c r="E105" s="192"/>
      <c r="F105" s="192"/>
      <c r="G105" s="192"/>
      <c r="H105" s="192"/>
      <c r="I105" s="192"/>
      <c r="J105" s="193">
        <f>J295</f>
        <v>0</v>
      </c>
      <c r="K105" s="190"/>
      <c r="L105" s="194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189"/>
      <c r="C106" s="190"/>
      <c r="D106" s="191" t="s">
        <v>2084</v>
      </c>
      <c r="E106" s="192"/>
      <c r="F106" s="192"/>
      <c r="G106" s="192"/>
      <c r="H106" s="192"/>
      <c r="I106" s="192"/>
      <c r="J106" s="193">
        <f>J301</f>
        <v>0</v>
      </c>
      <c r="K106" s="190"/>
      <c r="L106" s="194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2" customFormat="1" ht="21.8" customHeight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12" spans="1:31" s="2" customFormat="1" ht="6.95" customHeight="1">
      <c r="A112" s="39"/>
      <c r="B112" s="69"/>
      <c r="C112" s="70"/>
      <c r="D112" s="70"/>
      <c r="E112" s="70"/>
      <c r="F112" s="70"/>
      <c r="G112" s="70"/>
      <c r="H112" s="70"/>
      <c r="I112" s="70"/>
      <c r="J112" s="70"/>
      <c r="K112" s="70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24.95" customHeight="1">
      <c r="A113" s="39"/>
      <c r="B113" s="40"/>
      <c r="C113" s="24" t="s">
        <v>141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16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26.25" customHeight="1">
      <c r="A116" s="39"/>
      <c r="B116" s="40"/>
      <c r="C116" s="41"/>
      <c r="D116" s="41"/>
      <c r="E116" s="184" t="str">
        <f>E7</f>
        <v>Rekonstrukce objektu mateřské školy č.p. 367 na parc. č. st. 412 a 2464/4 v k.ú. Horní Cerekev</v>
      </c>
      <c r="F116" s="33"/>
      <c r="G116" s="33"/>
      <c r="H116" s="33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2:12" s="1" customFormat="1" ht="12" customHeight="1">
      <c r="B117" s="22"/>
      <c r="C117" s="33" t="s">
        <v>130</v>
      </c>
      <c r="D117" s="23"/>
      <c r="E117" s="23"/>
      <c r="F117" s="23"/>
      <c r="G117" s="23"/>
      <c r="H117" s="23"/>
      <c r="I117" s="23"/>
      <c r="J117" s="23"/>
      <c r="K117" s="23"/>
      <c r="L117" s="21"/>
    </row>
    <row r="118" spans="1:31" s="2" customFormat="1" ht="16.5" customHeight="1">
      <c r="A118" s="39"/>
      <c r="B118" s="40"/>
      <c r="C118" s="41"/>
      <c r="D118" s="41"/>
      <c r="E118" s="184" t="s">
        <v>190</v>
      </c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132</v>
      </c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6.5" customHeight="1">
      <c r="A120" s="39"/>
      <c r="B120" s="40"/>
      <c r="C120" s="41"/>
      <c r="D120" s="41"/>
      <c r="E120" s="77" t="str">
        <f>E11</f>
        <v>01-3 - Ústřední vytápění</v>
      </c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2" customHeight="1">
      <c r="A122" s="39"/>
      <c r="B122" s="40"/>
      <c r="C122" s="33" t="s">
        <v>20</v>
      </c>
      <c r="D122" s="41"/>
      <c r="E122" s="41"/>
      <c r="F122" s="28" t="str">
        <f>F14</f>
        <v>Horní Cerekev</v>
      </c>
      <c r="G122" s="41"/>
      <c r="H122" s="41"/>
      <c r="I122" s="33" t="s">
        <v>22</v>
      </c>
      <c r="J122" s="80" t="str">
        <f>IF(J14="","",J14)</f>
        <v>20. 11. 2020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6.95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5.15" customHeight="1">
      <c r="A124" s="39"/>
      <c r="B124" s="40"/>
      <c r="C124" s="33" t="s">
        <v>24</v>
      </c>
      <c r="D124" s="41"/>
      <c r="E124" s="41"/>
      <c r="F124" s="28" t="str">
        <f>E17</f>
        <v>Město Horní Cerekev</v>
      </c>
      <c r="G124" s="41"/>
      <c r="H124" s="41"/>
      <c r="I124" s="33" t="s">
        <v>30</v>
      </c>
      <c r="J124" s="37" t="str">
        <f>E23</f>
        <v>INTEGRA Pelhřimov</v>
      </c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5.15" customHeight="1">
      <c r="A125" s="39"/>
      <c r="B125" s="40"/>
      <c r="C125" s="33" t="s">
        <v>28</v>
      </c>
      <c r="D125" s="41"/>
      <c r="E125" s="41"/>
      <c r="F125" s="28" t="str">
        <f>IF(E20="","",E20)</f>
        <v>Vyplň údaj</v>
      </c>
      <c r="G125" s="41"/>
      <c r="H125" s="41"/>
      <c r="I125" s="33" t="s">
        <v>33</v>
      </c>
      <c r="J125" s="37" t="str">
        <f>E26</f>
        <v xml:space="preserve"> 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10.3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11" customFormat="1" ht="29.25" customHeight="1">
      <c r="A127" s="200"/>
      <c r="B127" s="201"/>
      <c r="C127" s="202" t="s">
        <v>142</v>
      </c>
      <c r="D127" s="203" t="s">
        <v>61</v>
      </c>
      <c r="E127" s="203" t="s">
        <v>57</v>
      </c>
      <c r="F127" s="203" t="s">
        <v>58</v>
      </c>
      <c r="G127" s="203" t="s">
        <v>143</v>
      </c>
      <c r="H127" s="203" t="s">
        <v>144</v>
      </c>
      <c r="I127" s="203" t="s">
        <v>145</v>
      </c>
      <c r="J127" s="203" t="s">
        <v>136</v>
      </c>
      <c r="K127" s="204" t="s">
        <v>146</v>
      </c>
      <c r="L127" s="205"/>
      <c r="M127" s="101" t="s">
        <v>1</v>
      </c>
      <c r="N127" s="102" t="s">
        <v>40</v>
      </c>
      <c r="O127" s="102" t="s">
        <v>147</v>
      </c>
      <c r="P127" s="102" t="s">
        <v>148</v>
      </c>
      <c r="Q127" s="102" t="s">
        <v>149</v>
      </c>
      <c r="R127" s="102" t="s">
        <v>150</v>
      </c>
      <c r="S127" s="102" t="s">
        <v>151</v>
      </c>
      <c r="T127" s="103" t="s">
        <v>152</v>
      </c>
      <c r="U127" s="200"/>
      <c r="V127" s="200"/>
      <c r="W127" s="200"/>
      <c r="X127" s="200"/>
      <c r="Y127" s="200"/>
      <c r="Z127" s="200"/>
      <c r="AA127" s="200"/>
      <c r="AB127" s="200"/>
      <c r="AC127" s="200"/>
      <c r="AD127" s="200"/>
      <c r="AE127" s="200"/>
    </row>
    <row r="128" spans="1:63" s="2" customFormat="1" ht="22.8" customHeight="1">
      <c r="A128" s="39"/>
      <c r="B128" s="40"/>
      <c r="C128" s="108" t="s">
        <v>153</v>
      </c>
      <c r="D128" s="41"/>
      <c r="E128" s="41"/>
      <c r="F128" s="41"/>
      <c r="G128" s="41"/>
      <c r="H128" s="41"/>
      <c r="I128" s="41"/>
      <c r="J128" s="206">
        <f>BK128</f>
        <v>0</v>
      </c>
      <c r="K128" s="41"/>
      <c r="L128" s="45"/>
      <c r="M128" s="104"/>
      <c r="N128" s="207"/>
      <c r="O128" s="105"/>
      <c r="P128" s="208">
        <f>P129+P156+P177+P195+P231+P264+P295+P301</f>
        <v>0</v>
      </c>
      <c r="Q128" s="105"/>
      <c r="R128" s="208">
        <f>R129+R156+R177+R195+R231+R264+R295+R301</f>
        <v>0</v>
      </c>
      <c r="S128" s="105"/>
      <c r="T128" s="209">
        <f>T129+T156+T177+T195+T231+T264+T295+T301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T128" s="18" t="s">
        <v>75</v>
      </c>
      <c r="AU128" s="18" t="s">
        <v>138</v>
      </c>
      <c r="BK128" s="210">
        <f>BK129+BK156+BK177+BK195+BK231+BK264+BK295+BK301</f>
        <v>0</v>
      </c>
    </row>
    <row r="129" spans="1:63" s="12" customFormat="1" ht="25.9" customHeight="1">
      <c r="A129" s="12"/>
      <c r="B129" s="211"/>
      <c r="C129" s="212"/>
      <c r="D129" s="213" t="s">
        <v>75</v>
      </c>
      <c r="E129" s="214" t="s">
        <v>463</v>
      </c>
      <c r="F129" s="214" t="s">
        <v>464</v>
      </c>
      <c r="G129" s="212"/>
      <c r="H129" s="212"/>
      <c r="I129" s="215"/>
      <c r="J129" s="216">
        <f>BK129</f>
        <v>0</v>
      </c>
      <c r="K129" s="212"/>
      <c r="L129" s="217"/>
      <c r="M129" s="218"/>
      <c r="N129" s="219"/>
      <c r="O129" s="219"/>
      <c r="P129" s="220">
        <f>SUM(P130:P155)</f>
        <v>0</v>
      </c>
      <c r="Q129" s="219"/>
      <c r="R129" s="220">
        <f>SUM(R130:R155)</f>
        <v>0</v>
      </c>
      <c r="S129" s="219"/>
      <c r="T129" s="221">
        <f>SUM(T130:T155)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2" t="s">
        <v>85</v>
      </c>
      <c r="AT129" s="223" t="s">
        <v>75</v>
      </c>
      <c r="AU129" s="223" t="s">
        <v>76</v>
      </c>
      <c r="AY129" s="222" t="s">
        <v>156</v>
      </c>
      <c r="BK129" s="224">
        <f>SUM(BK130:BK155)</f>
        <v>0</v>
      </c>
    </row>
    <row r="130" spans="1:65" s="2" customFormat="1" ht="33" customHeight="1">
      <c r="A130" s="39"/>
      <c r="B130" s="40"/>
      <c r="C130" s="245" t="s">
        <v>83</v>
      </c>
      <c r="D130" s="245" t="s">
        <v>220</v>
      </c>
      <c r="E130" s="246" t="s">
        <v>2085</v>
      </c>
      <c r="F130" s="247" t="s">
        <v>2086</v>
      </c>
      <c r="G130" s="248" t="s">
        <v>342</v>
      </c>
      <c r="H130" s="249">
        <v>80</v>
      </c>
      <c r="I130" s="250"/>
      <c r="J130" s="251">
        <f>ROUND(I130*H130,2)</f>
        <v>0</v>
      </c>
      <c r="K130" s="247" t="s">
        <v>1</v>
      </c>
      <c r="L130" s="252"/>
      <c r="M130" s="253" t="s">
        <v>1</v>
      </c>
      <c r="N130" s="254" t="s">
        <v>41</v>
      </c>
      <c r="O130" s="92"/>
      <c r="P130" s="236">
        <f>O130*H130</f>
        <v>0</v>
      </c>
      <c r="Q130" s="236">
        <v>0</v>
      </c>
      <c r="R130" s="236">
        <f>Q130*H130</f>
        <v>0</v>
      </c>
      <c r="S130" s="236">
        <v>0</v>
      </c>
      <c r="T130" s="237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8" t="s">
        <v>477</v>
      </c>
      <c r="AT130" s="238" t="s">
        <v>220</v>
      </c>
      <c r="AU130" s="238" t="s">
        <v>83</v>
      </c>
      <c r="AY130" s="18" t="s">
        <v>156</v>
      </c>
      <c r="BE130" s="239">
        <f>IF(N130="základní",J130,0)</f>
        <v>0</v>
      </c>
      <c r="BF130" s="239">
        <f>IF(N130="snížená",J130,0)</f>
        <v>0</v>
      </c>
      <c r="BG130" s="239">
        <f>IF(N130="zákl. přenesená",J130,0)</f>
        <v>0</v>
      </c>
      <c r="BH130" s="239">
        <f>IF(N130="sníž. přenesená",J130,0)</f>
        <v>0</v>
      </c>
      <c r="BI130" s="239">
        <f>IF(N130="nulová",J130,0)</f>
        <v>0</v>
      </c>
      <c r="BJ130" s="18" t="s">
        <v>83</v>
      </c>
      <c r="BK130" s="239">
        <f>ROUND(I130*H130,2)</f>
        <v>0</v>
      </c>
      <c r="BL130" s="18" t="s">
        <v>335</v>
      </c>
      <c r="BM130" s="238" t="s">
        <v>2087</v>
      </c>
    </row>
    <row r="131" spans="1:51" s="13" customFormat="1" ht="12">
      <c r="A131" s="13"/>
      <c r="B131" s="255"/>
      <c r="C131" s="256"/>
      <c r="D131" s="257" t="s">
        <v>225</v>
      </c>
      <c r="E131" s="258" t="s">
        <v>1</v>
      </c>
      <c r="F131" s="259" t="s">
        <v>2088</v>
      </c>
      <c r="G131" s="256"/>
      <c r="H131" s="258" t="s">
        <v>1</v>
      </c>
      <c r="I131" s="260"/>
      <c r="J131" s="256"/>
      <c r="K131" s="256"/>
      <c r="L131" s="261"/>
      <c r="M131" s="262"/>
      <c r="N131" s="263"/>
      <c r="O131" s="263"/>
      <c r="P131" s="263"/>
      <c r="Q131" s="263"/>
      <c r="R131" s="263"/>
      <c r="S131" s="263"/>
      <c r="T131" s="26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65" t="s">
        <v>225</v>
      </c>
      <c r="AU131" s="265" t="s">
        <v>83</v>
      </c>
      <c r="AV131" s="13" t="s">
        <v>83</v>
      </c>
      <c r="AW131" s="13" t="s">
        <v>32</v>
      </c>
      <c r="AX131" s="13" t="s">
        <v>76</v>
      </c>
      <c r="AY131" s="265" t="s">
        <v>156</v>
      </c>
    </row>
    <row r="132" spans="1:51" s="14" customFormat="1" ht="12">
      <c r="A132" s="14"/>
      <c r="B132" s="266"/>
      <c r="C132" s="267"/>
      <c r="D132" s="257" t="s">
        <v>225</v>
      </c>
      <c r="E132" s="268" t="s">
        <v>1</v>
      </c>
      <c r="F132" s="269" t="s">
        <v>2089</v>
      </c>
      <c r="G132" s="267"/>
      <c r="H132" s="270">
        <v>80</v>
      </c>
      <c r="I132" s="271"/>
      <c r="J132" s="267"/>
      <c r="K132" s="267"/>
      <c r="L132" s="272"/>
      <c r="M132" s="273"/>
      <c r="N132" s="274"/>
      <c r="O132" s="274"/>
      <c r="P132" s="274"/>
      <c r="Q132" s="274"/>
      <c r="R132" s="274"/>
      <c r="S132" s="274"/>
      <c r="T132" s="275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76" t="s">
        <v>225</v>
      </c>
      <c r="AU132" s="276" t="s">
        <v>83</v>
      </c>
      <c r="AV132" s="14" t="s">
        <v>85</v>
      </c>
      <c r="AW132" s="14" t="s">
        <v>32</v>
      </c>
      <c r="AX132" s="14" t="s">
        <v>76</v>
      </c>
      <c r="AY132" s="276" t="s">
        <v>156</v>
      </c>
    </row>
    <row r="133" spans="1:51" s="15" customFormat="1" ht="12">
      <c r="A133" s="15"/>
      <c r="B133" s="277"/>
      <c r="C133" s="278"/>
      <c r="D133" s="257" t="s">
        <v>225</v>
      </c>
      <c r="E133" s="279" t="s">
        <v>1</v>
      </c>
      <c r="F133" s="280" t="s">
        <v>228</v>
      </c>
      <c r="G133" s="278"/>
      <c r="H133" s="281">
        <v>80</v>
      </c>
      <c r="I133" s="282"/>
      <c r="J133" s="278"/>
      <c r="K133" s="278"/>
      <c r="L133" s="283"/>
      <c r="M133" s="284"/>
      <c r="N133" s="285"/>
      <c r="O133" s="285"/>
      <c r="P133" s="285"/>
      <c r="Q133" s="285"/>
      <c r="R133" s="285"/>
      <c r="S133" s="285"/>
      <c r="T133" s="286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87" t="s">
        <v>225</v>
      </c>
      <c r="AU133" s="287" t="s">
        <v>83</v>
      </c>
      <c r="AV133" s="15" t="s">
        <v>173</v>
      </c>
      <c r="AW133" s="15" t="s">
        <v>32</v>
      </c>
      <c r="AX133" s="15" t="s">
        <v>83</v>
      </c>
      <c r="AY133" s="287" t="s">
        <v>156</v>
      </c>
    </row>
    <row r="134" spans="1:65" s="2" customFormat="1" ht="24.15" customHeight="1">
      <c r="A134" s="39"/>
      <c r="B134" s="40"/>
      <c r="C134" s="245" t="s">
        <v>85</v>
      </c>
      <c r="D134" s="245" t="s">
        <v>220</v>
      </c>
      <c r="E134" s="246" t="s">
        <v>2090</v>
      </c>
      <c r="F134" s="247" t="s">
        <v>2091</v>
      </c>
      <c r="G134" s="248" t="s">
        <v>342</v>
      </c>
      <c r="H134" s="249">
        <v>8</v>
      </c>
      <c r="I134" s="250"/>
      <c r="J134" s="251">
        <f>ROUND(I134*H134,2)</f>
        <v>0</v>
      </c>
      <c r="K134" s="247" t="s">
        <v>1</v>
      </c>
      <c r="L134" s="252"/>
      <c r="M134" s="253" t="s">
        <v>1</v>
      </c>
      <c r="N134" s="254" t="s">
        <v>41</v>
      </c>
      <c r="O134" s="92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8" t="s">
        <v>477</v>
      </c>
      <c r="AT134" s="238" t="s">
        <v>220</v>
      </c>
      <c r="AU134" s="238" t="s">
        <v>83</v>
      </c>
      <c r="AY134" s="18" t="s">
        <v>156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18" t="s">
        <v>83</v>
      </c>
      <c r="BK134" s="239">
        <f>ROUND(I134*H134,2)</f>
        <v>0</v>
      </c>
      <c r="BL134" s="18" t="s">
        <v>335</v>
      </c>
      <c r="BM134" s="238" t="s">
        <v>2092</v>
      </c>
    </row>
    <row r="135" spans="1:65" s="2" customFormat="1" ht="24.15" customHeight="1">
      <c r="A135" s="39"/>
      <c r="B135" s="40"/>
      <c r="C135" s="245" t="s">
        <v>169</v>
      </c>
      <c r="D135" s="245" t="s">
        <v>220</v>
      </c>
      <c r="E135" s="246" t="s">
        <v>2093</v>
      </c>
      <c r="F135" s="247" t="s">
        <v>2094</v>
      </c>
      <c r="G135" s="248" t="s">
        <v>342</v>
      </c>
      <c r="H135" s="249">
        <v>20</v>
      </c>
      <c r="I135" s="250"/>
      <c r="J135" s="251">
        <f>ROUND(I135*H135,2)</f>
        <v>0</v>
      </c>
      <c r="K135" s="247" t="s">
        <v>1</v>
      </c>
      <c r="L135" s="252"/>
      <c r="M135" s="253" t="s">
        <v>1</v>
      </c>
      <c r="N135" s="254" t="s">
        <v>41</v>
      </c>
      <c r="O135" s="92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8" t="s">
        <v>477</v>
      </c>
      <c r="AT135" s="238" t="s">
        <v>220</v>
      </c>
      <c r="AU135" s="238" t="s">
        <v>83</v>
      </c>
      <c r="AY135" s="18" t="s">
        <v>156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8" t="s">
        <v>83</v>
      </c>
      <c r="BK135" s="239">
        <f>ROUND(I135*H135,2)</f>
        <v>0</v>
      </c>
      <c r="BL135" s="18" t="s">
        <v>335</v>
      </c>
      <c r="BM135" s="238" t="s">
        <v>2095</v>
      </c>
    </row>
    <row r="136" spans="1:65" s="2" customFormat="1" ht="24.15" customHeight="1">
      <c r="A136" s="39"/>
      <c r="B136" s="40"/>
      <c r="C136" s="245" t="s">
        <v>173</v>
      </c>
      <c r="D136" s="245" t="s">
        <v>220</v>
      </c>
      <c r="E136" s="246" t="s">
        <v>2096</v>
      </c>
      <c r="F136" s="247" t="s">
        <v>2097</v>
      </c>
      <c r="G136" s="248" t="s">
        <v>342</v>
      </c>
      <c r="H136" s="249">
        <v>12</v>
      </c>
      <c r="I136" s="250"/>
      <c r="J136" s="251">
        <f>ROUND(I136*H136,2)</f>
        <v>0</v>
      </c>
      <c r="K136" s="247" t="s">
        <v>1</v>
      </c>
      <c r="L136" s="252"/>
      <c r="M136" s="253" t="s">
        <v>1</v>
      </c>
      <c r="N136" s="254" t="s">
        <v>41</v>
      </c>
      <c r="O136" s="92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8" t="s">
        <v>477</v>
      </c>
      <c r="AT136" s="238" t="s">
        <v>220</v>
      </c>
      <c r="AU136" s="238" t="s">
        <v>83</v>
      </c>
      <c r="AY136" s="18" t="s">
        <v>156</v>
      </c>
      <c r="BE136" s="239">
        <f>IF(N136="základní",J136,0)</f>
        <v>0</v>
      </c>
      <c r="BF136" s="239">
        <f>IF(N136="snížená",J136,0)</f>
        <v>0</v>
      </c>
      <c r="BG136" s="239">
        <f>IF(N136="zákl. přenesená",J136,0)</f>
        <v>0</v>
      </c>
      <c r="BH136" s="239">
        <f>IF(N136="sníž. přenesená",J136,0)</f>
        <v>0</v>
      </c>
      <c r="BI136" s="239">
        <f>IF(N136="nulová",J136,0)</f>
        <v>0</v>
      </c>
      <c r="BJ136" s="18" t="s">
        <v>83</v>
      </c>
      <c r="BK136" s="239">
        <f>ROUND(I136*H136,2)</f>
        <v>0</v>
      </c>
      <c r="BL136" s="18" t="s">
        <v>335</v>
      </c>
      <c r="BM136" s="238" t="s">
        <v>2098</v>
      </c>
    </row>
    <row r="137" spans="1:65" s="2" customFormat="1" ht="24.15" customHeight="1">
      <c r="A137" s="39"/>
      <c r="B137" s="40"/>
      <c r="C137" s="245" t="s">
        <v>155</v>
      </c>
      <c r="D137" s="245" t="s">
        <v>220</v>
      </c>
      <c r="E137" s="246" t="s">
        <v>2099</v>
      </c>
      <c r="F137" s="247" t="s">
        <v>2100</v>
      </c>
      <c r="G137" s="248" t="s">
        <v>342</v>
      </c>
      <c r="H137" s="249">
        <v>40</v>
      </c>
      <c r="I137" s="250"/>
      <c r="J137" s="251">
        <f>ROUND(I137*H137,2)</f>
        <v>0</v>
      </c>
      <c r="K137" s="247" t="s">
        <v>1</v>
      </c>
      <c r="L137" s="252"/>
      <c r="M137" s="253" t="s">
        <v>1</v>
      </c>
      <c r="N137" s="254" t="s">
        <v>41</v>
      </c>
      <c r="O137" s="92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8" t="s">
        <v>477</v>
      </c>
      <c r="AT137" s="238" t="s">
        <v>220</v>
      </c>
      <c r="AU137" s="238" t="s">
        <v>83</v>
      </c>
      <c r="AY137" s="18" t="s">
        <v>156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8" t="s">
        <v>83</v>
      </c>
      <c r="BK137" s="239">
        <f>ROUND(I137*H137,2)</f>
        <v>0</v>
      </c>
      <c r="BL137" s="18" t="s">
        <v>335</v>
      </c>
      <c r="BM137" s="238" t="s">
        <v>2101</v>
      </c>
    </row>
    <row r="138" spans="1:65" s="2" customFormat="1" ht="33" customHeight="1">
      <c r="A138" s="39"/>
      <c r="B138" s="40"/>
      <c r="C138" s="245" t="s">
        <v>186</v>
      </c>
      <c r="D138" s="245" t="s">
        <v>220</v>
      </c>
      <c r="E138" s="246" t="s">
        <v>2102</v>
      </c>
      <c r="F138" s="247" t="s">
        <v>2103</v>
      </c>
      <c r="G138" s="248" t="s">
        <v>342</v>
      </c>
      <c r="H138" s="249">
        <v>100</v>
      </c>
      <c r="I138" s="250"/>
      <c r="J138" s="251">
        <f>ROUND(I138*H138,2)</f>
        <v>0</v>
      </c>
      <c r="K138" s="247" t="s">
        <v>1</v>
      </c>
      <c r="L138" s="252"/>
      <c r="M138" s="253" t="s">
        <v>1</v>
      </c>
      <c r="N138" s="254" t="s">
        <v>41</v>
      </c>
      <c r="O138" s="92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8" t="s">
        <v>477</v>
      </c>
      <c r="AT138" s="238" t="s">
        <v>220</v>
      </c>
      <c r="AU138" s="238" t="s">
        <v>83</v>
      </c>
      <c r="AY138" s="18" t="s">
        <v>156</v>
      </c>
      <c r="BE138" s="239">
        <f>IF(N138="základní",J138,0)</f>
        <v>0</v>
      </c>
      <c r="BF138" s="239">
        <f>IF(N138="snížená",J138,0)</f>
        <v>0</v>
      </c>
      <c r="BG138" s="239">
        <f>IF(N138="zákl. přenesená",J138,0)</f>
        <v>0</v>
      </c>
      <c r="BH138" s="239">
        <f>IF(N138="sníž. přenesená",J138,0)</f>
        <v>0</v>
      </c>
      <c r="BI138" s="239">
        <f>IF(N138="nulová",J138,0)</f>
        <v>0</v>
      </c>
      <c r="BJ138" s="18" t="s">
        <v>83</v>
      </c>
      <c r="BK138" s="239">
        <f>ROUND(I138*H138,2)</f>
        <v>0</v>
      </c>
      <c r="BL138" s="18" t="s">
        <v>335</v>
      </c>
      <c r="BM138" s="238" t="s">
        <v>2104</v>
      </c>
    </row>
    <row r="139" spans="1:51" s="13" customFormat="1" ht="12">
      <c r="A139" s="13"/>
      <c r="B139" s="255"/>
      <c r="C139" s="256"/>
      <c r="D139" s="257" t="s">
        <v>225</v>
      </c>
      <c r="E139" s="258" t="s">
        <v>1</v>
      </c>
      <c r="F139" s="259" t="s">
        <v>2105</v>
      </c>
      <c r="G139" s="256"/>
      <c r="H139" s="258" t="s">
        <v>1</v>
      </c>
      <c r="I139" s="260"/>
      <c r="J139" s="256"/>
      <c r="K139" s="256"/>
      <c r="L139" s="261"/>
      <c r="M139" s="262"/>
      <c r="N139" s="263"/>
      <c r="O139" s="263"/>
      <c r="P139" s="263"/>
      <c r="Q139" s="263"/>
      <c r="R139" s="263"/>
      <c r="S139" s="263"/>
      <c r="T139" s="26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65" t="s">
        <v>225</v>
      </c>
      <c r="AU139" s="265" t="s">
        <v>83</v>
      </c>
      <c r="AV139" s="13" t="s">
        <v>83</v>
      </c>
      <c r="AW139" s="13" t="s">
        <v>32</v>
      </c>
      <c r="AX139" s="13" t="s">
        <v>76</v>
      </c>
      <c r="AY139" s="265" t="s">
        <v>156</v>
      </c>
    </row>
    <row r="140" spans="1:51" s="14" customFormat="1" ht="12">
      <c r="A140" s="14"/>
      <c r="B140" s="266"/>
      <c r="C140" s="267"/>
      <c r="D140" s="257" t="s">
        <v>225</v>
      </c>
      <c r="E140" s="268" t="s">
        <v>1</v>
      </c>
      <c r="F140" s="269" t="s">
        <v>2106</v>
      </c>
      <c r="G140" s="267"/>
      <c r="H140" s="270">
        <v>100</v>
      </c>
      <c r="I140" s="271"/>
      <c r="J140" s="267"/>
      <c r="K140" s="267"/>
      <c r="L140" s="272"/>
      <c r="M140" s="273"/>
      <c r="N140" s="274"/>
      <c r="O140" s="274"/>
      <c r="P140" s="274"/>
      <c r="Q140" s="274"/>
      <c r="R140" s="274"/>
      <c r="S140" s="274"/>
      <c r="T140" s="275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76" t="s">
        <v>225</v>
      </c>
      <c r="AU140" s="276" t="s">
        <v>83</v>
      </c>
      <c r="AV140" s="14" t="s">
        <v>85</v>
      </c>
      <c r="AW140" s="14" t="s">
        <v>32</v>
      </c>
      <c r="AX140" s="14" t="s">
        <v>76</v>
      </c>
      <c r="AY140" s="276" t="s">
        <v>156</v>
      </c>
    </row>
    <row r="141" spans="1:51" s="15" customFormat="1" ht="12">
      <c r="A141" s="15"/>
      <c r="B141" s="277"/>
      <c r="C141" s="278"/>
      <c r="D141" s="257" t="s">
        <v>225</v>
      </c>
      <c r="E141" s="279" t="s">
        <v>1</v>
      </c>
      <c r="F141" s="280" t="s">
        <v>228</v>
      </c>
      <c r="G141" s="278"/>
      <c r="H141" s="281">
        <v>100</v>
      </c>
      <c r="I141" s="282"/>
      <c r="J141" s="278"/>
      <c r="K141" s="278"/>
      <c r="L141" s="283"/>
      <c r="M141" s="284"/>
      <c r="N141" s="285"/>
      <c r="O141" s="285"/>
      <c r="P141" s="285"/>
      <c r="Q141" s="285"/>
      <c r="R141" s="285"/>
      <c r="S141" s="285"/>
      <c r="T141" s="286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87" t="s">
        <v>225</v>
      </c>
      <c r="AU141" s="287" t="s">
        <v>83</v>
      </c>
      <c r="AV141" s="15" t="s">
        <v>173</v>
      </c>
      <c r="AW141" s="15" t="s">
        <v>32</v>
      </c>
      <c r="AX141" s="15" t="s">
        <v>83</v>
      </c>
      <c r="AY141" s="287" t="s">
        <v>156</v>
      </c>
    </row>
    <row r="142" spans="1:65" s="2" customFormat="1" ht="24.15" customHeight="1">
      <c r="A142" s="39"/>
      <c r="B142" s="40"/>
      <c r="C142" s="245" t="s">
        <v>256</v>
      </c>
      <c r="D142" s="245" t="s">
        <v>220</v>
      </c>
      <c r="E142" s="246" t="s">
        <v>2107</v>
      </c>
      <c r="F142" s="247" t="s">
        <v>2108</v>
      </c>
      <c r="G142" s="248" t="s">
        <v>342</v>
      </c>
      <c r="H142" s="249">
        <v>60</v>
      </c>
      <c r="I142" s="250"/>
      <c r="J142" s="251">
        <f>ROUND(I142*H142,2)</f>
        <v>0</v>
      </c>
      <c r="K142" s="247" t="s">
        <v>1</v>
      </c>
      <c r="L142" s="252"/>
      <c r="M142" s="253" t="s">
        <v>1</v>
      </c>
      <c r="N142" s="254" t="s">
        <v>41</v>
      </c>
      <c r="O142" s="92"/>
      <c r="P142" s="236">
        <f>O142*H142</f>
        <v>0</v>
      </c>
      <c r="Q142" s="236">
        <v>0</v>
      </c>
      <c r="R142" s="236">
        <f>Q142*H142</f>
        <v>0</v>
      </c>
      <c r="S142" s="236">
        <v>0</v>
      </c>
      <c r="T142" s="237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38" t="s">
        <v>477</v>
      </c>
      <c r="AT142" s="238" t="s">
        <v>220</v>
      </c>
      <c r="AU142" s="238" t="s">
        <v>83</v>
      </c>
      <c r="AY142" s="18" t="s">
        <v>156</v>
      </c>
      <c r="BE142" s="239">
        <f>IF(N142="základní",J142,0)</f>
        <v>0</v>
      </c>
      <c r="BF142" s="239">
        <f>IF(N142="snížená",J142,0)</f>
        <v>0</v>
      </c>
      <c r="BG142" s="239">
        <f>IF(N142="zákl. přenesená",J142,0)</f>
        <v>0</v>
      </c>
      <c r="BH142" s="239">
        <f>IF(N142="sníž. přenesená",J142,0)</f>
        <v>0</v>
      </c>
      <c r="BI142" s="239">
        <f>IF(N142="nulová",J142,0)</f>
        <v>0</v>
      </c>
      <c r="BJ142" s="18" t="s">
        <v>83</v>
      </c>
      <c r="BK142" s="239">
        <f>ROUND(I142*H142,2)</f>
        <v>0</v>
      </c>
      <c r="BL142" s="18" t="s">
        <v>335</v>
      </c>
      <c r="BM142" s="238" t="s">
        <v>2109</v>
      </c>
    </row>
    <row r="143" spans="1:51" s="14" customFormat="1" ht="12">
      <c r="A143" s="14"/>
      <c r="B143" s="266"/>
      <c r="C143" s="267"/>
      <c r="D143" s="257" t="s">
        <v>225</v>
      </c>
      <c r="E143" s="268" t="s">
        <v>1</v>
      </c>
      <c r="F143" s="269" t="s">
        <v>2110</v>
      </c>
      <c r="G143" s="267"/>
      <c r="H143" s="270">
        <v>60</v>
      </c>
      <c r="I143" s="271"/>
      <c r="J143" s="267"/>
      <c r="K143" s="267"/>
      <c r="L143" s="272"/>
      <c r="M143" s="273"/>
      <c r="N143" s="274"/>
      <c r="O143" s="274"/>
      <c r="P143" s="274"/>
      <c r="Q143" s="274"/>
      <c r="R143" s="274"/>
      <c r="S143" s="274"/>
      <c r="T143" s="275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76" t="s">
        <v>225</v>
      </c>
      <c r="AU143" s="276" t="s">
        <v>83</v>
      </c>
      <c r="AV143" s="14" t="s">
        <v>85</v>
      </c>
      <c r="AW143" s="14" t="s">
        <v>32</v>
      </c>
      <c r="AX143" s="14" t="s">
        <v>76</v>
      </c>
      <c r="AY143" s="276" t="s">
        <v>156</v>
      </c>
    </row>
    <row r="144" spans="1:51" s="15" customFormat="1" ht="12">
      <c r="A144" s="15"/>
      <c r="B144" s="277"/>
      <c r="C144" s="278"/>
      <c r="D144" s="257" t="s">
        <v>225</v>
      </c>
      <c r="E144" s="279" t="s">
        <v>1</v>
      </c>
      <c r="F144" s="280" t="s">
        <v>228</v>
      </c>
      <c r="G144" s="278"/>
      <c r="H144" s="281">
        <v>60</v>
      </c>
      <c r="I144" s="282"/>
      <c r="J144" s="278"/>
      <c r="K144" s="278"/>
      <c r="L144" s="283"/>
      <c r="M144" s="284"/>
      <c r="N144" s="285"/>
      <c r="O144" s="285"/>
      <c r="P144" s="285"/>
      <c r="Q144" s="285"/>
      <c r="R144" s="285"/>
      <c r="S144" s="285"/>
      <c r="T144" s="286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87" t="s">
        <v>225</v>
      </c>
      <c r="AU144" s="287" t="s">
        <v>83</v>
      </c>
      <c r="AV144" s="15" t="s">
        <v>173</v>
      </c>
      <c r="AW144" s="15" t="s">
        <v>32</v>
      </c>
      <c r="AX144" s="15" t="s">
        <v>83</v>
      </c>
      <c r="AY144" s="287" t="s">
        <v>156</v>
      </c>
    </row>
    <row r="145" spans="1:65" s="2" customFormat="1" ht="24.15" customHeight="1">
      <c r="A145" s="39"/>
      <c r="B145" s="40"/>
      <c r="C145" s="245" t="s">
        <v>223</v>
      </c>
      <c r="D145" s="245" t="s">
        <v>220</v>
      </c>
      <c r="E145" s="246" t="s">
        <v>2111</v>
      </c>
      <c r="F145" s="247" t="s">
        <v>2112</v>
      </c>
      <c r="G145" s="248" t="s">
        <v>342</v>
      </c>
      <c r="H145" s="249">
        <v>20</v>
      </c>
      <c r="I145" s="250"/>
      <c r="J145" s="251">
        <f>ROUND(I145*H145,2)</f>
        <v>0</v>
      </c>
      <c r="K145" s="247" t="s">
        <v>1</v>
      </c>
      <c r="L145" s="252"/>
      <c r="M145" s="253" t="s">
        <v>1</v>
      </c>
      <c r="N145" s="254" t="s">
        <v>41</v>
      </c>
      <c r="O145" s="92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8" t="s">
        <v>477</v>
      </c>
      <c r="AT145" s="238" t="s">
        <v>220</v>
      </c>
      <c r="AU145" s="238" t="s">
        <v>83</v>
      </c>
      <c r="AY145" s="18" t="s">
        <v>156</v>
      </c>
      <c r="BE145" s="239">
        <f>IF(N145="základní",J145,0)</f>
        <v>0</v>
      </c>
      <c r="BF145" s="239">
        <f>IF(N145="snížená",J145,0)</f>
        <v>0</v>
      </c>
      <c r="BG145" s="239">
        <f>IF(N145="zákl. přenesená",J145,0)</f>
        <v>0</v>
      </c>
      <c r="BH145" s="239">
        <f>IF(N145="sníž. přenesená",J145,0)</f>
        <v>0</v>
      </c>
      <c r="BI145" s="239">
        <f>IF(N145="nulová",J145,0)</f>
        <v>0</v>
      </c>
      <c r="BJ145" s="18" t="s">
        <v>83</v>
      </c>
      <c r="BK145" s="239">
        <f>ROUND(I145*H145,2)</f>
        <v>0</v>
      </c>
      <c r="BL145" s="18" t="s">
        <v>335</v>
      </c>
      <c r="BM145" s="238" t="s">
        <v>2113</v>
      </c>
    </row>
    <row r="146" spans="1:51" s="14" customFormat="1" ht="12">
      <c r="A146" s="14"/>
      <c r="B146" s="266"/>
      <c r="C146" s="267"/>
      <c r="D146" s="257" t="s">
        <v>225</v>
      </c>
      <c r="E146" s="268" t="s">
        <v>1</v>
      </c>
      <c r="F146" s="269" t="s">
        <v>2114</v>
      </c>
      <c r="G146" s="267"/>
      <c r="H146" s="270">
        <v>20</v>
      </c>
      <c r="I146" s="271"/>
      <c r="J146" s="267"/>
      <c r="K146" s="267"/>
      <c r="L146" s="272"/>
      <c r="M146" s="273"/>
      <c r="N146" s="274"/>
      <c r="O146" s="274"/>
      <c r="P146" s="274"/>
      <c r="Q146" s="274"/>
      <c r="R146" s="274"/>
      <c r="S146" s="274"/>
      <c r="T146" s="275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76" t="s">
        <v>225</v>
      </c>
      <c r="AU146" s="276" t="s">
        <v>83</v>
      </c>
      <c r="AV146" s="14" t="s">
        <v>85</v>
      </c>
      <c r="AW146" s="14" t="s">
        <v>32</v>
      </c>
      <c r="AX146" s="14" t="s">
        <v>76</v>
      </c>
      <c r="AY146" s="276" t="s">
        <v>156</v>
      </c>
    </row>
    <row r="147" spans="1:51" s="15" customFormat="1" ht="12">
      <c r="A147" s="15"/>
      <c r="B147" s="277"/>
      <c r="C147" s="278"/>
      <c r="D147" s="257" t="s">
        <v>225</v>
      </c>
      <c r="E147" s="279" t="s">
        <v>1</v>
      </c>
      <c r="F147" s="280" t="s">
        <v>228</v>
      </c>
      <c r="G147" s="278"/>
      <c r="H147" s="281">
        <v>20</v>
      </c>
      <c r="I147" s="282"/>
      <c r="J147" s="278"/>
      <c r="K147" s="278"/>
      <c r="L147" s="283"/>
      <c r="M147" s="284"/>
      <c r="N147" s="285"/>
      <c r="O147" s="285"/>
      <c r="P147" s="285"/>
      <c r="Q147" s="285"/>
      <c r="R147" s="285"/>
      <c r="S147" s="285"/>
      <c r="T147" s="286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87" t="s">
        <v>225</v>
      </c>
      <c r="AU147" s="287" t="s">
        <v>83</v>
      </c>
      <c r="AV147" s="15" t="s">
        <v>173</v>
      </c>
      <c r="AW147" s="15" t="s">
        <v>32</v>
      </c>
      <c r="AX147" s="15" t="s">
        <v>83</v>
      </c>
      <c r="AY147" s="287" t="s">
        <v>156</v>
      </c>
    </row>
    <row r="148" spans="1:65" s="2" customFormat="1" ht="24.15" customHeight="1">
      <c r="A148" s="39"/>
      <c r="B148" s="40"/>
      <c r="C148" s="245" t="s">
        <v>247</v>
      </c>
      <c r="D148" s="245" t="s">
        <v>220</v>
      </c>
      <c r="E148" s="246" t="s">
        <v>2115</v>
      </c>
      <c r="F148" s="247" t="s">
        <v>2116</v>
      </c>
      <c r="G148" s="248" t="s">
        <v>342</v>
      </c>
      <c r="H148" s="249">
        <v>20</v>
      </c>
      <c r="I148" s="250"/>
      <c r="J148" s="251">
        <f>ROUND(I148*H148,2)</f>
        <v>0</v>
      </c>
      <c r="K148" s="247" t="s">
        <v>1</v>
      </c>
      <c r="L148" s="252"/>
      <c r="M148" s="253" t="s">
        <v>1</v>
      </c>
      <c r="N148" s="254" t="s">
        <v>41</v>
      </c>
      <c r="O148" s="92"/>
      <c r="P148" s="236">
        <f>O148*H148</f>
        <v>0</v>
      </c>
      <c r="Q148" s="236">
        <v>0</v>
      </c>
      <c r="R148" s="236">
        <f>Q148*H148</f>
        <v>0</v>
      </c>
      <c r="S148" s="236">
        <v>0</v>
      </c>
      <c r="T148" s="237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8" t="s">
        <v>477</v>
      </c>
      <c r="AT148" s="238" t="s">
        <v>220</v>
      </c>
      <c r="AU148" s="238" t="s">
        <v>83</v>
      </c>
      <c r="AY148" s="18" t="s">
        <v>156</v>
      </c>
      <c r="BE148" s="239">
        <f>IF(N148="základní",J148,0)</f>
        <v>0</v>
      </c>
      <c r="BF148" s="239">
        <f>IF(N148="snížená",J148,0)</f>
        <v>0</v>
      </c>
      <c r="BG148" s="239">
        <f>IF(N148="zákl. přenesená",J148,0)</f>
        <v>0</v>
      </c>
      <c r="BH148" s="239">
        <f>IF(N148="sníž. přenesená",J148,0)</f>
        <v>0</v>
      </c>
      <c r="BI148" s="239">
        <f>IF(N148="nulová",J148,0)</f>
        <v>0</v>
      </c>
      <c r="BJ148" s="18" t="s">
        <v>83</v>
      </c>
      <c r="BK148" s="239">
        <f>ROUND(I148*H148,2)</f>
        <v>0</v>
      </c>
      <c r="BL148" s="18" t="s">
        <v>335</v>
      </c>
      <c r="BM148" s="238" t="s">
        <v>2117</v>
      </c>
    </row>
    <row r="149" spans="1:51" s="14" customFormat="1" ht="12">
      <c r="A149" s="14"/>
      <c r="B149" s="266"/>
      <c r="C149" s="267"/>
      <c r="D149" s="257" t="s">
        <v>225</v>
      </c>
      <c r="E149" s="268" t="s">
        <v>1</v>
      </c>
      <c r="F149" s="269" t="s">
        <v>2114</v>
      </c>
      <c r="G149" s="267"/>
      <c r="H149" s="270">
        <v>20</v>
      </c>
      <c r="I149" s="271"/>
      <c r="J149" s="267"/>
      <c r="K149" s="267"/>
      <c r="L149" s="272"/>
      <c r="M149" s="273"/>
      <c r="N149" s="274"/>
      <c r="O149" s="274"/>
      <c r="P149" s="274"/>
      <c r="Q149" s="274"/>
      <c r="R149" s="274"/>
      <c r="S149" s="274"/>
      <c r="T149" s="275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76" t="s">
        <v>225</v>
      </c>
      <c r="AU149" s="276" t="s">
        <v>83</v>
      </c>
      <c r="AV149" s="14" t="s">
        <v>85</v>
      </c>
      <c r="AW149" s="14" t="s">
        <v>32</v>
      </c>
      <c r="AX149" s="14" t="s">
        <v>76</v>
      </c>
      <c r="AY149" s="276" t="s">
        <v>156</v>
      </c>
    </row>
    <row r="150" spans="1:51" s="15" customFormat="1" ht="12">
      <c r="A150" s="15"/>
      <c r="B150" s="277"/>
      <c r="C150" s="278"/>
      <c r="D150" s="257" t="s">
        <v>225</v>
      </c>
      <c r="E150" s="279" t="s">
        <v>1</v>
      </c>
      <c r="F150" s="280" t="s">
        <v>228</v>
      </c>
      <c r="G150" s="278"/>
      <c r="H150" s="281">
        <v>20</v>
      </c>
      <c r="I150" s="282"/>
      <c r="J150" s="278"/>
      <c r="K150" s="278"/>
      <c r="L150" s="283"/>
      <c r="M150" s="284"/>
      <c r="N150" s="285"/>
      <c r="O150" s="285"/>
      <c r="P150" s="285"/>
      <c r="Q150" s="285"/>
      <c r="R150" s="285"/>
      <c r="S150" s="285"/>
      <c r="T150" s="286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87" t="s">
        <v>225</v>
      </c>
      <c r="AU150" s="287" t="s">
        <v>83</v>
      </c>
      <c r="AV150" s="15" t="s">
        <v>173</v>
      </c>
      <c r="AW150" s="15" t="s">
        <v>32</v>
      </c>
      <c r="AX150" s="15" t="s">
        <v>83</v>
      </c>
      <c r="AY150" s="287" t="s">
        <v>156</v>
      </c>
    </row>
    <row r="151" spans="1:65" s="2" customFormat="1" ht="16.5" customHeight="1">
      <c r="A151" s="39"/>
      <c r="B151" s="40"/>
      <c r="C151" s="245" t="s">
        <v>120</v>
      </c>
      <c r="D151" s="245" t="s">
        <v>220</v>
      </c>
      <c r="E151" s="246" t="s">
        <v>2118</v>
      </c>
      <c r="F151" s="247" t="s">
        <v>2119</v>
      </c>
      <c r="G151" s="248" t="s">
        <v>2120</v>
      </c>
      <c r="H151" s="249">
        <v>1</v>
      </c>
      <c r="I151" s="250"/>
      <c r="J151" s="251">
        <f>ROUND(I151*H151,2)</f>
        <v>0</v>
      </c>
      <c r="K151" s="247" t="s">
        <v>1</v>
      </c>
      <c r="L151" s="252"/>
      <c r="M151" s="253" t="s">
        <v>1</v>
      </c>
      <c r="N151" s="254" t="s">
        <v>41</v>
      </c>
      <c r="O151" s="92"/>
      <c r="P151" s="236">
        <f>O151*H151</f>
        <v>0</v>
      </c>
      <c r="Q151" s="236">
        <v>0</v>
      </c>
      <c r="R151" s="236">
        <f>Q151*H151</f>
        <v>0</v>
      </c>
      <c r="S151" s="236">
        <v>0</v>
      </c>
      <c r="T151" s="237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8" t="s">
        <v>477</v>
      </c>
      <c r="AT151" s="238" t="s">
        <v>220</v>
      </c>
      <c r="AU151" s="238" t="s">
        <v>83</v>
      </c>
      <c r="AY151" s="18" t="s">
        <v>156</v>
      </c>
      <c r="BE151" s="239">
        <f>IF(N151="základní",J151,0)</f>
        <v>0</v>
      </c>
      <c r="BF151" s="239">
        <f>IF(N151="snížená",J151,0)</f>
        <v>0</v>
      </c>
      <c r="BG151" s="239">
        <f>IF(N151="zákl. přenesená",J151,0)</f>
        <v>0</v>
      </c>
      <c r="BH151" s="239">
        <f>IF(N151="sníž. přenesená",J151,0)</f>
        <v>0</v>
      </c>
      <c r="BI151" s="239">
        <f>IF(N151="nulová",J151,0)</f>
        <v>0</v>
      </c>
      <c r="BJ151" s="18" t="s">
        <v>83</v>
      </c>
      <c r="BK151" s="239">
        <f>ROUND(I151*H151,2)</f>
        <v>0</v>
      </c>
      <c r="BL151" s="18" t="s">
        <v>335</v>
      </c>
      <c r="BM151" s="238" t="s">
        <v>2121</v>
      </c>
    </row>
    <row r="152" spans="1:51" s="14" customFormat="1" ht="12">
      <c r="A152" s="14"/>
      <c r="B152" s="266"/>
      <c r="C152" s="267"/>
      <c r="D152" s="257" t="s">
        <v>225</v>
      </c>
      <c r="E152" s="268" t="s">
        <v>1</v>
      </c>
      <c r="F152" s="269" t="s">
        <v>2122</v>
      </c>
      <c r="G152" s="267"/>
      <c r="H152" s="270">
        <v>1</v>
      </c>
      <c r="I152" s="271"/>
      <c r="J152" s="267"/>
      <c r="K152" s="267"/>
      <c r="L152" s="272"/>
      <c r="M152" s="273"/>
      <c r="N152" s="274"/>
      <c r="O152" s="274"/>
      <c r="P152" s="274"/>
      <c r="Q152" s="274"/>
      <c r="R152" s="274"/>
      <c r="S152" s="274"/>
      <c r="T152" s="275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76" t="s">
        <v>225</v>
      </c>
      <c r="AU152" s="276" t="s">
        <v>83</v>
      </c>
      <c r="AV152" s="14" t="s">
        <v>85</v>
      </c>
      <c r="AW152" s="14" t="s">
        <v>32</v>
      </c>
      <c r="AX152" s="14" t="s">
        <v>76</v>
      </c>
      <c r="AY152" s="276" t="s">
        <v>156</v>
      </c>
    </row>
    <row r="153" spans="1:51" s="15" customFormat="1" ht="12">
      <c r="A153" s="15"/>
      <c r="B153" s="277"/>
      <c r="C153" s="278"/>
      <c r="D153" s="257" t="s">
        <v>225</v>
      </c>
      <c r="E153" s="279" t="s">
        <v>1</v>
      </c>
      <c r="F153" s="280" t="s">
        <v>228</v>
      </c>
      <c r="G153" s="278"/>
      <c r="H153" s="281">
        <v>1</v>
      </c>
      <c r="I153" s="282"/>
      <c r="J153" s="278"/>
      <c r="K153" s="278"/>
      <c r="L153" s="283"/>
      <c r="M153" s="284"/>
      <c r="N153" s="285"/>
      <c r="O153" s="285"/>
      <c r="P153" s="285"/>
      <c r="Q153" s="285"/>
      <c r="R153" s="285"/>
      <c r="S153" s="285"/>
      <c r="T153" s="286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87" t="s">
        <v>225</v>
      </c>
      <c r="AU153" s="287" t="s">
        <v>83</v>
      </c>
      <c r="AV153" s="15" t="s">
        <v>173</v>
      </c>
      <c r="AW153" s="15" t="s">
        <v>32</v>
      </c>
      <c r="AX153" s="15" t="s">
        <v>83</v>
      </c>
      <c r="AY153" s="287" t="s">
        <v>156</v>
      </c>
    </row>
    <row r="154" spans="1:65" s="2" customFormat="1" ht="21.75" customHeight="1">
      <c r="A154" s="39"/>
      <c r="B154" s="40"/>
      <c r="C154" s="245" t="s">
        <v>274</v>
      </c>
      <c r="D154" s="245" t="s">
        <v>220</v>
      </c>
      <c r="E154" s="246" t="s">
        <v>2123</v>
      </c>
      <c r="F154" s="247" t="s">
        <v>2124</v>
      </c>
      <c r="G154" s="248" t="s">
        <v>342</v>
      </c>
      <c r="H154" s="249">
        <v>100</v>
      </c>
      <c r="I154" s="250"/>
      <c r="J154" s="251">
        <f>ROUND(I154*H154,2)</f>
        <v>0</v>
      </c>
      <c r="K154" s="247" t="s">
        <v>1</v>
      </c>
      <c r="L154" s="252"/>
      <c r="M154" s="253" t="s">
        <v>1</v>
      </c>
      <c r="N154" s="254" t="s">
        <v>41</v>
      </c>
      <c r="O154" s="92"/>
      <c r="P154" s="236">
        <f>O154*H154</f>
        <v>0</v>
      </c>
      <c r="Q154" s="236">
        <v>0</v>
      </c>
      <c r="R154" s="236">
        <f>Q154*H154</f>
        <v>0</v>
      </c>
      <c r="S154" s="236">
        <v>0</v>
      </c>
      <c r="T154" s="237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8" t="s">
        <v>477</v>
      </c>
      <c r="AT154" s="238" t="s">
        <v>220</v>
      </c>
      <c r="AU154" s="238" t="s">
        <v>83</v>
      </c>
      <c r="AY154" s="18" t="s">
        <v>156</v>
      </c>
      <c r="BE154" s="239">
        <f>IF(N154="základní",J154,0)</f>
        <v>0</v>
      </c>
      <c r="BF154" s="239">
        <f>IF(N154="snížená",J154,0)</f>
        <v>0</v>
      </c>
      <c r="BG154" s="239">
        <f>IF(N154="zákl. přenesená",J154,0)</f>
        <v>0</v>
      </c>
      <c r="BH154" s="239">
        <f>IF(N154="sníž. přenesená",J154,0)</f>
        <v>0</v>
      </c>
      <c r="BI154" s="239">
        <f>IF(N154="nulová",J154,0)</f>
        <v>0</v>
      </c>
      <c r="BJ154" s="18" t="s">
        <v>83</v>
      </c>
      <c r="BK154" s="239">
        <f>ROUND(I154*H154,2)</f>
        <v>0</v>
      </c>
      <c r="BL154" s="18" t="s">
        <v>335</v>
      </c>
      <c r="BM154" s="238" t="s">
        <v>2125</v>
      </c>
    </row>
    <row r="155" spans="1:65" s="2" customFormat="1" ht="24.15" customHeight="1">
      <c r="A155" s="39"/>
      <c r="B155" s="40"/>
      <c r="C155" s="245" t="s">
        <v>306</v>
      </c>
      <c r="D155" s="245" t="s">
        <v>220</v>
      </c>
      <c r="E155" s="246" t="s">
        <v>1843</v>
      </c>
      <c r="F155" s="247" t="s">
        <v>1844</v>
      </c>
      <c r="G155" s="248" t="s">
        <v>414</v>
      </c>
      <c r="H155" s="249">
        <v>0.12</v>
      </c>
      <c r="I155" s="250"/>
      <c r="J155" s="251">
        <f>ROUND(I155*H155,2)</f>
        <v>0</v>
      </c>
      <c r="K155" s="247" t="s">
        <v>1</v>
      </c>
      <c r="L155" s="252"/>
      <c r="M155" s="253" t="s">
        <v>1</v>
      </c>
      <c r="N155" s="254" t="s">
        <v>41</v>
      </c>
      <c r="O155" s="92"/>
      <c r="P155" s="236">
        <f>O155*H155</f>
        <v>0</v>
      </c>
      <c r="Q155" s="236">
        <v>0</v>
      </c>
      <c r="R155" s="236">
        <f>Q155*H155</f>
        <v>0</v>
      </c>
      <c r="S155" s="236">
        <v>0</v>
      </c>
      <c r="T155" s="237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8" t="s">
        <v>477</v>
      </c>
      <c r="AT155" s="238" t="s">
        <v>220</v>
      </c>
      <c r="AU155" s="238" t="s">
        <v>83</v>
      </c>
      <c r="AY155" s="18" t="s">
        <v>156</v>
      </c>
      <c r="BE155" s="239">
        <f>IF(N155="základní",J155,0)</f>
        <v>0</v>
      </c>
      <c r="BF155" s="239">
        <f>IF(N155="snížená",J155,0)</f>
        <v>0</v>
      </c>
      <c r="BG155" s="239">
        <f>IF(N155="zákl. přenesená",J155,0)</f>
        <v>0</v>
      </c>
      <c r="BH155" s="239">
        <f>IF(N155="sníž. přenesená",J155,0)</f>
        <v>0</v>
      </c>
      <c r="BI155" s="239">
        <f>IF(N155="nulová",J155,0)</f>
        <v>0</v>
      </c>
      <c r="BJ155" s="18" t="s">
        <v>83</v>
      </c>
      <c r="BK155" s="239">
        <f>ROUND(I155*H155,2)</f>
        <v>0</v>
      </c>
      <c r="BL155" s="18" t="s">
        <v>335</v>
      </c>
      <c r="BM155" s="238" t="s">
        <v>2126</v>
      </c>
    </row>
    <row r="156" spans="1:63" s="12" customFormat="1" ht="25.9" customHeight="1">
      <c r="A156" s="12"/>
      <c r="B156" s="211"/>
      <c r="C156" s="212"/>
      <c r="D156" s="213" t="s">
        <v>75</v>
      </c>
      <c r="E156" s="214" t="s">
        <v>2127</v>
      </c>
      <c r="F156" s="214" t="s">
        <v>2128</v>
      </c>
      <c r="G156" s="212"/>
      <c r="H156" s="212"/>
      <c r="I156" s="215"/>
      <c r="J156" s="216">
        <f>BK156</f>
        <v>0</v>
      </c>
      <c r="K156" s="212"/>
      <c r="L156" s="217"/>
      <c r="M156" s="218"/>
      <c r="N156" s="219"/>
      <c r="O156" s="219"/>
      <c r="P156" s="220">
        <f>SUM(P157:P176)</f>
        <v>0</v>
      </c>
      <c r="Q156" s="219"/>
      <c r="R156" s="220">
        <f>SUM(R157:R176)</f>
        <v>0</v>
      </c>
      <c r="S156" s="219"/>
      <c r="T156" s="221">
        <f>SUM(T157:T176)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22" t="s">
        <v>85</v>
      </c>
      <c r="AT156" s="223" t="s">
        <v>75</v>
      </c>
      <c r="AU156" s="223" t="s">
        <v>76</v>
      </c>
      <c r="AY156" s="222" t="s">
        <v>156</v>
      </c>
      <c r="BK156" s="224">
        <f>SUM(BK157:BK176)</f>
        <v>0</v>
      </c>
    </row>
    <row r="157" spans="1:65" s="2" customFormat="1" ht="24.15" customHeight="1">
      <c r="A157" s="39"/>
      <c r="B157" s="40"/>
      <c r="C157" s="245" t="s">
        <v>323</v>
      </c>
      <c r="D157" s="245" t="s">
        <v>220</v>
      </c>
      <c r="E157" s="246" t="s">
        <v>2129</v>
      </c>
      <c r="F157" s="247" t="s">
        <v>2130</v>
      </c>
      <c r="G157" s="248" t="s">
        <v>486</v>
      </c>
      <c r="H157" s="249">
        <v>2</v>
      </c>
      <c r="I157" s="250"/>
      <c r="J157" s="251">
        <f>ROUND(I157*H157,2)</f>
        <v>0</v>
      </c>
      <c r="K157" s="247" t="s">
        <v>1</v>
      </c>
      <c r="L157" s="252"/>
      <c r="M157" s="253" t="s">
        <v>1</v>
      </c>
      <c r="N157" s="254" t="s">
        <v>41</v>
      </c>
      <c r="O157" s="92"/>
      <c r="P157" s="236">
        <f>O157*H157</f>
        <v>0</v>
      </c>
      <c r="Q157" s="236">
        <v>0</v>
      </c>
      <c r="R157" s="236">
        <f>Q157*H157</f>
        <v>0</v>
      </c>
      <c r="S157" s="236">
        <v>0</v>
      </c>
      <c r="T157" s="237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8" t="s">
        <v>477</v>
      </c>
      <c r="AT157" s="238" t="s">
        <v>220</v>
      </c>
      <c r="AU157" s="238" t="s">
        <v>83</v>
      </c>
      <c r="AY157" s="18" t="s">
        <v>156</v>
      </c>
      <c r="BE157" s="239">
        <f>IF(N157="základní",J157,0)</f>
        <v>0</v>
      </c>
      <c r="BF157" s="239">
        <f>IF(N157="snížená",J157,0)</f>
        <v>0</v>
      </c>
      <c r="BG157" s="239">
        <f>IF(N157="zákl. přenesená",J157,0)</f>
        <v>0</v>
      </c>
      <c r="BH157" s="239">
        <f>IF(N157="sníž. přenesená",J157,0)</f>
        <v>0</v>
      </c>
      <c r="BI157" s="239">
        <f>IF(N157="nulová",J157,0)</f>
        <v>0</v>
      </c>
      <c r="BJ157" s="18" t="s">
        <v>83</v>
      </c>
      <c r="BK157" s="239">
        <f>ROUND(I157*H157,2)</f>
        <v>0</v>
      </c>
      <c r="BL157" s="18" t="s">
        <v>335</v>
      </c>
      <c r="BM157" s="238" t="s">
        <v>2131</v>
      </c>
    </row>
    <row r="158" spans="1:65" s="2" customFormat="1" ht="37.8" customHeight="1">
      <c r="A158" s="39"/>
      <c r="B158" s="40"/>
      <c r="C158" s="245" t="s">
        <v>328</v>
      </c>
      <c r="D158" s="245" t="s">
        <v>220</v>
      </c>
      <c r="E158" s="246" t="s">
        <v>2132</v>
      </c>
      <c r="F158" s="247" t="s">
        <v>2133</v>
      </c>
      <c r="G158" s="248" t="s">
        <v>486</v>
      </c>
      <c r="H158" s="249">
        <v>2</v>
      </c>
      <c r="I158" s="250"/>
      <c r="J158" s="251">
        <f>ROUND(I158*H158,2)</f>
        <v>0</v>
      </c>
      <c r="K158" s="247" t="s">
        <v>1</v>
      </c>
      <c r="L158" s="252"/>
      <c r="M158" s="253" t="s">
        <v>1</v>
      </c>
      <c r="N158" s="254" t="s">
        <v>41</v>
      </c>
      <c r="O158" s="92"/>
      <c r="P158" s="236">
        <f>O158*H158</f>
        <v>0</v>
      </c>
      <c r="Q158" s="236">
        <v>0</v>
      </c>
      <c r="R158" s="236">
        <f>Q158*H158</f>
        <v>0</v>
      </c>
      <c r="S158" s="236">
        <v>0</v>
      </c>
      <c r="T158" s="237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38" t="s">
        <v>477</v>
      </c>
      <c r="AT158" s="238" t="s">
        <v>220</v>
      </c>
      <c r="AU158" s="238" t="s">
        <v>83</v>
      </c>
      <c r="AY158" s="18" t="s">
        <v>156</v>
      </c>
      <c r="BE158" s="239">
        <f>IF(N158="základní",J158,0)</f>
        <v>0</v>
      </c>
      <c r="BF158" s="239">
        <f>IF(N158="snížená",J158,0)</f>
        <v>0</v>
      </c>
      <c r="BG158" s="239">
        <f>IF(N158="zákl. přenesená",J158,0)</f>
        <v>0</v>
      </c>
      <c r="BH158" s="239">
        <f>IF(N158="sníž. přenesená",J158,0)</f>
        <v>0</v>
      </c>
      <c r="BI158" s="239">
        <f>IF(N158="nulová",J158,0)</f>
        <v>0</v>
      </c>
      <c r="BJ158" s="18" t="s">
        <v>83</v>
      </c>
      <c r="BK158" s="239">
        <f>ROUND(I158*H158,2)</f>
        <v>0</v>
      </c>
      <c r="BL158" s="18" t="s">
        <v>335</v>
      </c>
      <c r="BM158" s="238" t="s">
        <v>2134</v>
      </c>
    </row>
    <row r="159" spans="1:65" s="2" customFormat="1" ht="24.15" customHeight="1">
      <c r="A159" s="39"/>
      <c r="B159" s="40"/>
      <c r="C159" s="245" t="s">
        <v>8</v>
      </c>
      <c r="D159" s="245" t="s">
        <v>220</v>
      </c>
      <c r="E159" s="246" t="s">
        <v>2135</v>
      </c>
      <c r="F159" s="247" t="s">
        <v>2136</v>
      </c>
      <c r="G159" s="248" t="s">
        <v>486</v>
      </c>
      <c r="H159" s="249">
        <v>1</v>
      </c>
      <c r="I159" s="250"/>
      <c r="J159" s="251">
        <f>ROUND(I159*H159,2)</f>
        <v>0</v>
      </c>
      <c r="K159" s="247" t="s">
        <v>1</v>
      </c>
      <c r="L159" s="252"/>
      <c r="M159" s="253" t="s">
        <v>1</v>
      </c>
      <c r="N159" s="254" t="s">
        <v>41</v>
      </c>
      <c r="O159" s="92"/>
      <c r="P159" s="236">
        <f>O159*H159</f>
        <v>0</v>
      </c>
      <c r="Q159" s="236">
        <v>0</v>
      </c>
      <c r="R159" s="236">
        <f>Q159*H159</f>
        <v>0</v>
      </c>
      <c r="S159" s="236">
        <v>0</v>
      </c>
      <c r="T159" s="237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38" t="s">
        <v>477</v>
      </c>
      <c r="AT159" s="238" t="s">
        <v>220</v>
      </c>
      <c r="AU159" s="238" t="s">
        <v>83</v>
      </c>
      <c r="AY159" s="18" t="s">
        <v>156</v>
      </c>
      <c r="BE159" s="239">
        <f>IF(N159="základní",J159,0)</f>
        <v>0</v>
      </c>
      <c r="BF159" s="239">
        <f>IF(N159="snížená",J159,0)</f>
        <v>0</v>
      </c>
      <c r="BG159" s="239">
        <f>IF(N159="zákl. přenesená",J159,0)</f>
        <v>0</v>
      </c>
      <c r="BH159" s="239">
        <f>IF(N159="sníž. přenesená",J159,0)</f>
        <v>0</v>
      </c>
      <c r="BI159" s="239">
        <f>IF(N159="nulová",J159,0)</f>
        <v>0</v>
      </c>
      <c r="BJ159" s="18" t="s">
        <v>83</v>
      </c>
      <c r="BK159" s="239">
        <f>ROUND(I159*H159,2)</f>
        <v>0</v>
      </c>
      <c r="BL159" s="18" t="s">
        <v>335</v>
      </c>
      <c r="BM159" s="238" t="s">
        <v>2137</v>
      </c>
    </row>
    <row r="160" spans="1:65" s="2" customFormat="1" ht="24.15" customHeight="1">
      <c r="A160" s="39"/>
      <c r="B160" s="40"/>
      <c r="C160" s="245" t="s">
        <v>335</v>
      </c>
      <c r="D160" s="245" t="s">
        <v>220</v>
      </c>
      <c r="E160" s="246" t="s">
        <v>2138</v>
      </c>
      <c r="F160" s="247" t="s">
        <v>2139</v>
      </c>
      <c r="G160" s="248" t="s">
        <v>342</v>
      </c>
      <c r="H160" s="249">
        <v>20</v>
      </c>
      <c r="I160" s="250"/>
      <c r="J160" s="251">
        <f>ROUND(I160*H160,2)</f>
        <v>0</v>
      </c>
      <c r="K160" s="247" t="s">
        <v>1</v>
      </c>
      <c r="L160" s="252"/>
      <c r="M160" s="253" t="s">
        <v>1</v>
      </c>
      <c r="N160" s="254" t="s">
        <v>41</v>
      </c>
      <c r="O160" s="92"/>
      <c r="P160" s="236">
        <f>O160*H160</f>
        <v>0</v>
      </c>
      <c r="Q160" s="236">
        <v>0</v>
      </c>
      <c r="R160" s="236">
        <f>Q160*H160</f>
        <v>0</v>
      </c>
      <c r="S160" s="236">
        <v>0</v>
      </c>
      <c r="T160" s="237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8" t="s">
        <v>477</v>
      </c>
      <c r="AT160" s="238" t="s">
        <v>220</v>
      </c>
      <c r="AU160" s="238" t="s">
        <v>83</v>
      </c>
      <c r="AY160" s="18" t="s">
        <v>156</v>
      </c>
      <c r="BE160" s="239">
        <f>IF(N160="základní",J160,0)</f>
        <v>0</v>
      </c>
      <c r="BF160" s="239">
        <f>IF(N160="snížená",J160,0)</f>
        <v>0</v>
      </c>
      <c r="BG160" s="239">
        <f>IF(N160="zákl. přenesená",J160,0)</f>
        <v>0</v>
      </c>
      <c r="BH160" s="239">
        <f>IF(N160="sníž. přenesená",J160,0)</f>
        <v>0</v>
      </c>
      <c r="BI160" s="239">
        <f>IF(N160="nulová",J160,0)</f>
        <v>0</v>
      </c>
      <c r="BJ160" s="18" t="s">
        <v>83</v>
      </c>
      <c r="BK160" s="239">
        <f>ROUND(I160*H160,2)</f>
        <v>0</v>
      </c>
      <c r="BL160" s="18" t="s">
        <v>335</v>
      </c>
      <c r="BM160" s="238" t="s">
        <v>2140</v>
      </c>
    </row>
    <row r="161" spans="1:65" s="2" customFormat="1" ht="16.5" customHeight="1">
      <c r="A161" s="39"/>
      <c r="B161" s="40"/>
      <c r="C161" s="245" t="s">
        <v>339</v>
      </c>
      <c r="D161" s="245" t="s">
        <v>220</v>
      </c>
      <c r="E161" s="246" t="s">
        <v>2141</v>
      </c>
      <c r="F161" s="247" t="s">
        <v>2142</v>
      </c>
      <c r="G161" s="248" t="s">
        <v>342</v>
      </c>
      <c r="H161" s="249">
        <v>20</v>
      </c>
      <c r="I161" s="250"/>
      <c r="J161" s="251">
        <f>ROUND(I161*H161,2)</f>
        <v>0</v>
      </c>
      <c r="K161" s="247" t="s">
        <v>1</v>
      </c>
      <c r="L161" s="252"/>
      <c r="M161" s="253" t="s">
        <v>1</v>
      </c>
      <c r="N161" s="254" t="s">
        <v>41</v>
      </c>
      <c r="O161" s="92"/>
      <c r="P161" s="236">
        <f>O161*H161</f>
        <v>0</v>
      </c>
      <c r="Q161" s="236">
        <v>0</v>
      </c>
      <c r="R161" s="236">
        <f>Q161*H161</f>
        <v>0</v>
      </c>
      <c r="S161" s="236">
        <v>0</v>
      </c>
      <c r="T161" s="237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38" t="s">
        <v>477</v>
      </c>
      <c r="AT161" s="238" t="s">
        <v>220</v>
      </c>
      <c r="AU161" s="238" t="s">
        <v>83</v>
      </c>
      <c r="AY161" s="18" t="s">
        <v>156</v>
      </c>
      <c r="BE161" s="239">
        <f>IF(N161="základní",J161,0)</f>
        <v>0</v>
      </c>
      <c r="BF161" s="239">
        <f>IF(N161="snížená",J161,0)</f>
        <v>0</v>
      </c>
      <c r="BG161" s="239">
        <f>IF(N161="zákl. přenesená",J161,0)</f>
        <v>0</v>
      </c>
      <c r="BH161" s="239">
        <f>IF(N161="sníž. přenesená",J161,0)</f>
        <v>0</v>
      </c>
      <c r="BI161" s="239">
        <f>IF(N161="nulová",J161,0)</f>
        <v>0</v>
      </c>
      <c r="BJ161" s="18" t="s">
        <v>83</v>
      </c>
      <c r="BK161" s="239">
        <f>ROUND(I161*H161,2)</f>
        <v>0</v>
      </c>
      <c r="BL161" s="18" t="s">
        <v>335</v>
      </c>
      <c r="BM161" s="238" t="s">
        <v>2143</v>
      </c>
    </row>
    <row r="162" spans="1:65" s="2" customFormat="1" ht="24.15" customHeight="1">
      <c r="A162" s="39"/>
      <c r="B162" s="40"/>
      <c r="C162" s="245" t="s">
        <v>344</v>
      </c>
      <c r="D162" s="245" t="s">
        <v>220</v>
      </c>
      <c r="E162" s="246" t="s">
        <v>2144</v>
      </c>
      <c r="F162" s="247" t="s">
        <v>2145</v>
      </c>
      <c r="G162" s="248" t="s">
        <v>342</v>
      </c>
      <c r="H162" s="249">
        <v>130</v>
      </c>
      <c r="I162" s="250"/>
      <c r="J162" s="251">
        <f>ROUND(I162*H162,2)</f>
        <v>0</v>
      </c>
      <c r="K162" s="247" t="s">
        <v>1</v>
      </c>
      <c r="L162" s="252"/>
      <c r="M162" s="253" t="s">
        <v>1</v>
      </c>
      <c r="N162" s="254" t="s">
        <v>41</v>
      </c>
      <c r="O162" s="92"/>
      <c r="P162" s="236">
        <f>O162*H162</f>
        <v>0</v>
      </c>
      <c r="Q162" s="236">
        <v>0</v>
      </c>
      <c r="R162" s="236">
        <f>Q162*H162</f>
        <v>0</v>
      </c>
      <c r="S162" s="236">
        <v>0</v>
      </c>
      <c r="T162" s="237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8" t="s">
        <v>477</v>
      </c>
      <c r="AT162" s="238" t="s">
        <v>220</v>
      </c>
      <c r="AU162" s="238" t="s">
        <v>83</v>
      </c>
      <c r="AY162" s="18" t="s">
        <v>156</v>
      </c>
      <c r="BE162" s="239">
        <f>IF(N162="základní",J162,0)</f>
        <v>0</v>
      </c>
      <c r="BF162" s="239">
        <f>IF(N162="snížená",J162,0)</f>
        <v>0</v>
      </c>
      <c r="BG162" s="239">
        <f>IF(N162="zákl. přenesená",J162,0)</f>
        <v>0</v>
      </c>
      <c r="BH162" s="239">
        <f>IF(N162="sníž. přenesená",J162,0)</f>
        <v>0</v>
      </c>
      <c r="BI162" s="239">
        <f>IF(N162="nulová",J162,0)</f>
        <v>0</v>
      </c>
      <c r="BJ162" s="18" t="s">
        <v>83</v>
      </c>
      <c r="BK162" s="239">
        <f>ROUND(I162*H162,2)</f>
        <v>0</v>
      </c>
      <c r="BL162" s="18" t="s">
        <v>335</v>
      </c>
      <c r="BM162" s="238" t="s">
        <v>2146</v>
      </c>
    </row>
    <row r="163" spans="1:65" s="2" customFormat="1" ht="21.75" customHeight="1">
      <c r="A163" s="39"/>
      <c r="B163" s="40"/>
      <c r="C163" s="245" t="s">
        <v>349</v>
      </c>
      <c r="D163" s="245" t="s">
        <v>220</v>
      </c>
      <c r="E163" s="246" t="s">
        <v>2147</v>
      </c>
      <c r="F163" s="247" t="s">
        <v>2148</v>
      </c>
      <c r="G163" s="248" t="s">
        <v>342</v>
      </c>
      <c r="H163" s="249">
        <v>130</v>
      </c>
      <c r="I163" s="250"/>
      <c r="J163" s="251">
        <f>ROUND(I163*H163,2)</f>
        <v>0</v>
      </c>
      <c r="K163" s="247" t="s">
        <v>1</v>
      </c>
      <c r="L163" s="252"/>
      <c r="M163" s="253" t="s">
        <v>1</v>
      </c>
      <c r="N163" s="254" t="s">
        <v>41</v>
      </c>
      <c r="O163" s="92"/>
      <c r="P163" s="236">
        <f>O163*H163</f>
        <v>0</v>
      </c>
      <c r="Q163" s="236">
        <v>0</v>
      </c>
      <c r="R163" s="236">
        <f>Q163*H163</f>
        <v>0</v>
      </c>
      <c r="S163" s="236">
        <v>0</v>
      </c>
      <c r="T163" s="237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8" t="s">
        <v>477</v>
      </c>
      <c r="AT163" s="238" t="s">
        <v>220</v>
      </c>
      <c r="AU163" s="238" t="s">
        <v>83</v>
      </c>
      <c r="AY163" s="18" t="s">
        <v>156</v>
      </c>
      <c r="BE163" s="239">
        <f>IF(N163="základní",J163,0)</f>
        <v>0</v>
      </c>
      <c r="BF163" s="239">
        <f>IF(N163="snížená",J163,0)</f>
        <v>0</v>
      </c>
      <c r="BG163" s="239">
        <f>IF(N163="zákl. přenesená",J163,0)</f>
        <v>0</v>
      </c>
      <c r="BH163" s="239">
        <f>IF(N163="sníž. přenesená",J163,0)</f>
        <v>0</v>
      </c>
      <c r="BI163" s="239">
        <f>IF(N163="nulová",J163,0)</f>
        <v>0</v>
      </c>
      <c r="BJ163" s="18" t="s">
        <v>83</v>
      </c>
      <c r="BK163" s="239">
        <f>ROUND(I163*H163,2)</f>
        <v>0</v>
      </c>
      <c r="BL163" s="18" t="s">
        <v>335</v>
      </c>
      <c r="BM163" s="238" t="s">
        <v>2149</v>
      </c>
    </row>
    <row r="164" spans="1:65" s="2" customFormat="1" ht="24.15" customHeight="1">
      <c r="A164" s="39"/>
      <c r="B164" s="40"/>
      <c r="C164" s="245" t="s">
        <v>354</v>
      </c>
      <c r="D164" s="245" t="s">
        <v>220</v>
      </c>
      <c r="E164" s="246" t="s">
        <v>2150</v>
      </c>
      <c r="F164" s="247" t="s">
        <v>2151</v>
      </c>
      <c r="G164" s="248" t="s">
        <v>217</v>
      </c>
      <c r="H164" s="249">
        <v>4</v>
      </c>
      <c r="I164" s="250"/>
      <c r="J164" s="251">
        <f>ROUND(I164*H164,2)</f>
        <v>0</v>
      </c>
      <c r="K164" s="247" t="s">
        <v>1</v>
      </c>
      <c r="L164" s="252"/>
      <c r="M164" s="253" t="s">
        <v>1</v>
      </c>
      <c r="N164" s="254" t="s">
        <v>41</v>
      </c>
      <c r="O164" s="92"/>
      <c r="P164" s="236">
        <f>O164*H164</f>
        <v>0</v>
      </c>
      <c r="Q164" s="236">
        <v>0</v>
      </c>
      <c r="R164" s="236">
        <f>Q164*H164</f>
        <v>0</v>
      </c>
      <c r="S164" s="236">
        <v>0</v>
      </c>
      <c r="T164" s="237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8" t="s">
        <v>477</v>
      </c>
      <c r="AT164" s="238" t="s">
        <v>220</v>
      </c>
      <c r="AU164" s="238" t="s">
        <v>83</v>
      </c>
      <c r="AY164" s="18" t="s">
        <v>156</v>
      </c>
      <c r="BE164" s="239">
        <f>IF(N164="základní",J164,0)</f>
        <v>0</v>
      </c>
      <c r="BF164" s="239">
        <f>IF(N164="snížená",J164,0)</f>
        <v>0</v>
      </c>
      <c r="BG164" s="239">
        <f>IF(N164="zákl. přenesená",J164,0)</f>
        <v>0</v>
      </c>
      <c r="BH164" s="239">
        <f>IF(N164="sníž. přenesená",J164,0)</f>
        <v>0</v>
      </c>
      <c r="BI164" s="239">
        <f>IF(N164="nulová",J164,0)</f>
        <v>0</v>
      </c>
      <c r="BJ164" s="18" t="s">
        <v>83</v>
      </c>
      <c r="BK164" s="239">
        <f>ROUND(I164*H164,2)</f>
        <v>0</v>
      </c>
      <c r="BL164" s="18" t="s">
        <v>335</v>
      </c>
      <c r="BM164" s="238" t="s">
        <v>2152</v>
      </c>
    </row>
    <row r="165" spans="1:65" s="2" customFormat="1" ht="21.75" customHeight="1">
      <c r="A165" s="39"/>
      <c r="B165" s="40"/>
      <c r="C165" s="245" t="s">
        <v>7</v>
      </c>
      <c r="D165" s="245" t="s">
        <v>220</v>
      </c>
      <c r="E165" s="246" t="s">
        <v>2153</v>
      </c>
      <c r="F165" s="247" t="s">
        <v>2154</v>
      </c>
      <c r="G165" s="248" t="s">
        <v>217</v>
      </c>
      <c r="H165" s="249">
        <v>12</v>
      </c>
      <c r="I165" s="250"/>
      <c r="J165" s="251">
        <f>ROUND(I165*H165,2)</f>
        <v>0</v>
      </c>
      <c r="K165" s="247" t="s">
        <v>1</v>
      </c>
      <c r="L165" s="252"/>
      <c r="M165" s="253" t="s">
        <v>1</v>
      </c>
      <c r="N165" s="254" t="s">
        <v>41</v>
      </c>
      <c r="O165" s="92"/>
      <c r="P165" s="236">
        <f>O165*H165</f>
        <v>0</v>
      </c>
      <c r="Q165" s="236">
        <v>0</v>
      </c>
      <c r="R165" s="236">
        <f>Q165*H165</f>
        <v>0</v>
      </c>
      <c r="S165" s="236">
        <v>0</v>
      </c>
      <c r="T165" s="237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8" t="s">
        <v>477</v>
      </c>
      <c r="AT165" s="238" t="s">
        <v>220</v>
      </c>
      <c r="AU165" s="238" t="s">
        <v>83</v>
      </c>
      <c r="AY165" s="18" t="s">
        <v>156</v>
      </c>
      <c r="BE165" s="239">
        <f>IF(N165="základní",J165,0)</f>
        <v>0</v>
      </c>
      <c r="BF165" s="239">
        <f>IF(N165="snížená",J165,0)</f>
        <v>0</v>
      </c>
      <c r="BG165" s="239">
        <f>IF(N165="zákl. přenesená",J165,0)</f>
        <v>0</v>
      </c>
      <c r="BH165" s="239">
        <f>IF(N165="sníž. přenesená",J165,0)</f>
        <v>0</v>
      </c>
      <c r="BI165" s="239">
        <f>IF(N165="nulová",J165,0)</f>
        <v>0</v>
      </c>
      <c r="BJ165" s="18" t="s">
        <v>83</v>
      </c>
      <c r="BK165" s="239">
        <f>ROUND(I165*H165,2)</f>
        <v>0</v>
      </c>
      <c r="BL165" s="18" t="s">
        <v>335</v>
      </c>
      <c r="BM165" s="238" t="s">
        <v>2155</v>
      </c>
    </row>
    <row r="166" spans="1:65" s="2" customFormat="1" ht="16.5" customHeight="1">
      <c r="A166" s="39"/>
      <c r="B166" s="40"/>
      <c r="C166" s="245" t="s">
        <v>386</v>
      </c>
      <c r="D166" s="245" t="s">
        <v>220</v>
      </c>
      <c r="E166" s="246" t="s">
        <v>2156</v>
      </c>
      <c r="F166" s="247" t="s">
        <v>2157</v>
      </c>
      <c r="G166" s="248" t="s">
        <v>486</v>
      </c>
      <c r="H166" s="249">
        <v>1</v>
      </c>
      <c r="I166" s="250"/>
      <c r="J166" s="251">
        <f>ROUND(I166*H166,2)</f>
        <v>0</v>
      </c>
      <c r="K166" s="247" t="s">
        <v>1</v>
      </c>
      <c r="L166" s="252"/>
      <c r="M166" s="253" t="s">
        <v>1</v>
      </c>
      <c r="N166" s="254" t="s">
        <v>41</v>
      </c>
      <c r="O166" s="92"/>
      <c r="P166" s="236">
        <f>O166*H166</f>
        <v>0</v>
      </c>
      <c r="Q166" s="236">
        <v>0</v>
      </c>
      <c r="R166" s="236">
        <f>Q166*H166</f>
        <v>0</v>
      </c>
      <c r="S166" s="236">
        <v>0</v>
      </c>
      <c r="T166" s="237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38" t="s">
        <v>477</v>
      </c>
      <c r="AT166" s="238" t="s">
        <v>220</v>
      </c>
      <c r="AU166" s="238" t="s">
        <v>83</v>
      </c>
      <c r="AY166" s="18" t="s">
        <v>156</v>
      </c>
      <c r="BE166" s="239">
        <f>IF(N166="základní",J166,0)</f>
        <v>0</v>
      </c>
      <c r="BF166" s="239">
        <f>IF(N166="snížená",J166,0)</f>
        <v>0</v>
      </c>
      <c r="BG166" s="239">
        <f>IF(N166="zákl. přenesená",J166,0)</f>
        <v>0</v>
      </c>
      <c r="BH166" s="239">
        <f>IF(N166="sníž. přenesená",J166,0)</f>
        <v>0</v>
      </c>
      <c r="BI166" s="239">
        <f>IF(N166="nulová",J166,0)</f>
        <v>0</v>
      </c>
      <c r="BJ166" s="18" t="s">
        <v>83</v>
      </c>
      <c r="BK166" s="239">
        <f>ROUND(I166*H166,2)</f>
        <v>0</v>
      </c>
      <c r="BL166" s="18" t="s">
        <v>335</v>
      </c>
      <c r="BM166" s="238" t="s">
        <v>2158</v>
      </c>
    </row>
    <row r="167" spans="1:65" s="2" customFormat="1" ht="16.5" customHeight="1">
      <c r="A167" s="39"/>
      <c r="B167" s="40"/>
      <c r="C167" s="245" t="s">
        <v>411</v>
      </c>
      <c r="D167" s="245" t="s">
        <v>220</v>
      </c>
      <c r="E167" s="246" t="s">
        <v>2159</v>
      </c>
      <c r="F167" s="247" t="s">
        <v>2160</v>
      </c>
      <c r="G167" s="248" t="s">
        <v>486</v>
      </c>
      <c r="H167" s="249">
        <v>1</v>
      </c>
      <c r="I167" s="250"/>
      <c r="J167" s="251">
        <f>ROUND(I167*H167,2)</f>
        <v>0</v>
      </c>
      <c r="K167" s="247" t="s">
        <v>1</v>
      </c>
      <c r="L167" s="252"/>
      <c r="M167" s="253" t="s">
        <v>1</v>
      </c>
      <c r="N167" s="254" t="s">
        <v>41</v>
      </c>
      <c r="O167" s="92"/>
      <c r="P167" s="236">
        <f>O167*H167</f>
        <v>0</v>
      </c>
      <c r="Q167" s="236">
        <v>0</v>
      </c>
      <c r="R167" s="236">
        <f>Q167*H167</f>
        <v>0</v>
      </c>
      <c r="S167" s="236">
        <v>0</v>
      </c>
      <c r="T167" s="237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8" t="s">
        <v>477</v>
      </c>
      <c r="AT167" s="238" t="s">
        <v>220</v>
      </c>
      <c r="AU167" s="238" t="s">
        <v>83</v>
      </c>
      <c r="AY167" s="18" t="s">
        <v>156</v>
      </c>
      <c r="BE167" s="239">
        <f>IF(N167="základní",J167,0)</f>
        <v>0</v>
      </c>
      <c r="BF167" s="239">
        <f>IF(N167="snížená",J167,0)</f>
        <v>0</v>
      </c>
      <c r="BG167" s="239">
        <f>IF(N167="zákl. přenesená",J167,0)</f>
        <v>0</v>
      </c>
      <c r="BH167" s="239">
        <f>IF(N167="sníž. přenesená",J167,0)</f>
        <v>0</v>
      </c>
      <c r="BI167" s="239">
        <f>IF(N167="nulová",J167,0)</f>
        <v>0</v>
      </c>
      <c r="BJ167" s="18" t="s">
        <v>83</v>
      </c>
      <c r="BK167" s="239">
        <f>ROUND(I167*H167,2)</f>
        <v>0</v>
      </c>
      <c r="BL167" s="18" t="s">
        <v>335</v>
      </c>
      <c r="BM167" s="238" t="s">
        <v>2161</v>
      </c>
    </row>
    <row r="168" spans="1:65" s="2" customFormat="1" ht="16.5" customHeight="1">
      <c r="A168" s="39"/>
      <c r="B168" s="40"/>
      <c r="C168" s="245" t="s">
        <v>416</v>
      </c>
      <c r="D168" s="245" t="s">
        <v>220</v>
      </c>
      <c r="E168" s="246" t="s">
        <v>2162</v>
      </c>
      <c r="F168" s="247" t="s">
        <v>2163</v>
      </c>
      <c r="G168" s="248" t="s">
        <v>217</v>
      </c>
      <c r="H168" s="249">
        <v>1</v>
      </c>
      <c r="I168" s="250"/>
      <c r="J168" s="251">
        <f>ROUND(I168*H168,2)</f>
        <v>0</v>
      </c>
      <c r="K168" s="247" t="s">
        <v>1</v>
      </c>
      <c r="L168" s="252"/>
      <c r="M168" s="253" t="s">
        <v>1</v>
      </c>
      <c r="N168" s="254" t="s">
        <v>41</v>
      </c>
      <c r="O168" s="92"/>
      <c r="P168" s="236">
        <f>O168*H168</f>
        <v>0</v>
      </c>
      <c r="Q168" s="236">
        <v>0</v>
      </c>
      <c r="R168" s="236">
        <f>Q168*H168</f>
        <v>0</v>
      </c>
      <c r="S168" s="236">
        <v>0</v>
      </c>
      <c r="T168" s="237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38" t="s">
        <v>477</v>
      </c>
      <c r="AT168" s="238" t="s">
        <v>220</v>
      </c>
      <c r="AU168" s="238" t="s">
        <v>83</v>
      </c>
      <c r="AY168" s="18" t="s">
        <v>156</v>
      </c>
      <c r="BE168" s="239">
        <f>IF(N168="základní",J168,0)</f>
        <v>0</v>
      </c>
      <c r="BF168" s="239">
        <f>IF(N168="snížená",J168,0)</f>
        <v>0</v>
      </c>
      <c r="BG168" s="239">
        <f>IF(N168="zákl. přenesená",J168,0)</f>
        <v>0</v>
      </c>
      <c r="BH168" s="239">
        <f>IF(N168="sníž. přenesená",J168,0)</f>
        <v>0</v>
      </c>
      <c r="BI168" s="239">
        <f>IF(N168="nulová",J168,0)</f>
        <v>0</v>
      </c>
      <c r="BJ168" s="18" t="s">
        <v>83</v>
      </c>
      <c r="BK168" s="239">
        <f>ROUND(I168*H168,2)</f>
        <v>0</v>
      </c>
      <c r="BL168" s="18" t="s">
        <v>335</v>
      </c>
      <c r="BM168" s="238" t="s">
        <v>2164</v>
      </c>
    </row>
    <row r="169" spans="1:65" s="2" customFormat="1" ht="16.5" customHeight="1">
      <c r="A169" s="39"/>
      <c r="B169" s="40"/>
      <c r="C169" s="245" t="s">
        <v>420</v>
      </c>
      <c r="D169" s="245" t="s">
        <v>220</v>
      </c>
      <c r="E169" s="246" t="s">
        <v>2165</v>
      </c>
      <c r="F169" s="247" t="s">
        <v>2166</v>
      </c>
      <c r="G169" s="248" t="s">
        <v>217</v>
      </c>
      <c r="H169" s="249">
        <v>1</v>
      </c>
      <c r="I169" s="250"/>
      <c r="J169" s="251">
        <f>ROUND(I169*H169,2)</f>
        <v>0</v>
      </c>
      <c r="K169" s="247" t="s">
        <v>1</v>
      </c>
      <c r="L169" s="252"/>
      <c r="M169" s="253" t="s">
        <v>1</v>
      </c>
      <c r="N169" s="254" t="s">
        <v>41</v>
      </c>
      <c r="O169" s="92"/>
      <c r="P169" s="236">
        <f>O169*H169</f>
        <v>0</v>
      </c>
      <c r="Q169" s="236">
        <v>0</v>
      </c>
      <c r="R169" s="236">
        <f>Q169*H169</f>
        <v>0</v>
      </c>
      <c r="S169" s="236">
        <v>0</v>
      </c>
      <c r="T169" s="237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8" t="s">
        <v>477</v>
      </c>
      <c r="AT169" s="238" t="s">
        <v>220</v>
      </c>
      <c r="AU169" s="238" t="s">
        <v>83</v>
      </c>
      <c r="AY169" s="18" t="s">
        <v>156</v>
      </c>
      <c r="BE169" s="239">
        <f>IF(N169="základní",J169,0)</f>
        <v>0</v>
      </c>
      <c r="BF169" s="239">
        <f>IF(N169="snížená",J169,0)</f>
        <v>0</v>
      </c>
      <c r="BG169" s="239">
        <f>IF(N169="zákl. přenesená",J169,0)</f>
        <v>0</v>
      </c>
      <c r="BH169" s="239">
        <f>IF(N169="sníž. přenesená",J169,0)</f>
        <v>0</v>
      </c>
      <c r="BI169" s="239">
        <f>IF(N169="nulová",J169,0)</f>
        <v>0</v>
      </c>
      <c r="BJ169" s="18" t="s">
        <v>83</v>
      </c>
      <c r="BK169" s="239">
        <f>ROUND(I169*H169,2)</f>
        <v>0</v>
      </c>
      <c r="BL169" s="18" t="s">
        <v>335</v>
      </c>
      <c r="BM169" s="238" t="s">
        <v>2167</v>
      </c>
    </row>
    <row r="170" spans="1:65" s="2" customFormat="1" ht="24.15" customHeight="1">
      <c r="A170" s="39"/>
      <c r="B170" s="40"/>
      <c r="C170" s="245" t="s">
        <v>425</v>
      </c>
      <c r="D170" s="245" t="s">
        <v>220</v>
      </c>
      <c r="E170" s="246" t="s">
        <v>2168</v>
      </c>
      <c r="F170" s="247" t="s">
        <v>2169</v>
      </c>
      <c r="G170" s="248" t="s">
        <v>342</v>
      </c>
      <c r="H170" s="249">
        <v>50</v>
      </c>
      <c r="I170" s="250"/>
      <c r="J170" s="251">
        <f>ROUND(I170*H170,2)</f>
        <v>0</v>
      </c>
      <c r="K170" s="247" t="s">
        <v>1</v>
      </c>
      <c r="L170" s="252"/>
      <c r="M170" s="253" t="s">
        <v>1</v>
      </c>
      <c r="N170" s="254" t="s">
        <v>41</v>
      </c>
      <c r="O170" s="92"/>
      <c r="P170" s="236">
        <f>O170*H170</f>
        <v>0</v>
      </c>
      <c r="Q170" s="236">
        <v>0</v>
      </c>
      <c r="R170" s="236">
        <f>Q170*H170</f>
        <v>0</v>
      </c>
      <c r="S170" s="236">
        <v>0</v>
      </c>
      <c r="T170" s="237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8" t="s">
        <v>477</v>
      </c>
      <c r="AT170" s="238" t="s">
        <v>220</v>
      </c>
      <c r="AU170" s="238" t="s">
        <v>83</v>
      </c>
      <c r="AY170" s="18" t="s">
        <v>156</v>
      </c>
      <c r="BE170" s="239">
        <f>IF(N170="základní",J170,0)</f>
        <v>0</v>
      </c>
      <c r="BF170" s="239">
        <f>IF(N170="snížená",J170,0)</f>
        <v>0</v>
      </c>
      <c r="BG170" s="239">
        <f>IF(N170="zákl. přenesená",J170,0)</f>
        <v>0</v>
      </c>
      <c r="BH170" s="239">
        <f>IF(N170="sníž. přenesená",J170,0)</f>
        <v>0</v>
      </c>
      <c r="BI170" s="239">
        <f>IF(N170="nulová",J170,0)</f>
        <v>0</v>
      </c>
      <c r="BJ170" s="18" t="s">
        <v>83</v>
      </c>
      <c r="BK170" s="239">
        <f>ROUND(I170*H170,2)</f>
        <v>0</v>
      </c>
      <c r="BL170" s="18" t="s">
        <v>335</v>
      </c>
      <c r="BM170" s="238" t="s">
        <v>2170</v>
      </c>
    </row>
    <row r="171" spans="1:65" s="2" customFormat="1" ht="16.5" customHeight="1">
      <c r="A171" s="39"/>
      <c r="B171" s="40"/>
      <c r="C171" s="245" t="s">
        <v>433</v>
      </c>
      <c r="D171" s="245" t="s">
        <v>220</v>
      </c>
      <c r="E171" s="246" t="s">
        <v>2171</v>
      </c>
      <c r="F171" s="247" t="s">
        <v>2172</v>
      </c>
      <c r="G171" s="248" t="s">
        <v>342</v>
      </c>
      <c r="H171" s="249">
        <v>50</v>
      </c>
      <c r="I171" s="250"/>
      <c r="J171" s="251">
        <f>ROUND(I171*H171,2)</f>
        <v>0</v>
      </c>
      <c r="K171" s="247" t="s">
        <v>1</v>
      </c>
      <c r="L171" s="252"/>
      <c r="M171" s="253" t="s">
        <v>1</v>
      </c>
      <c r="N171" s="254" t="s">
        <v>41</v>
      </c>
      <c r="O171" s="92"/>
      <c r="P171" s="236">
        <f>O171*H171</f>
        <v>0</v>
      </c>
      <c r="Q171" s="236">
        <v>0</v>
      </c>
      <c r="R171" s="236">
        <f>Q171*H171</f>
        <v>0</v>
      </c>
      <c r="S171" s="236">
        <v>0</v>
      </c>
      <c r="T171" s="237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38" t="s">
        <v>477</v>
      </c>
      <c r="AT171" s="238" t="s">
        <v>220</v>
      </c>
      <c r="AU171" s="238" t="s">
        <v>83</v>
      </c>
      <c r="AY171" s="18" t="s">
        <v>156</v>
      </c>
      <c r="BE171" s="239">
        <f>IF(N171="základní",J171,0)</f>
        <v>0</v>
      </c>
      <c r="BF171" s="239">
        <f>IF(N171="snížená",J171,0)</f>
        <v>0</v>
      </c>
      <c r="BG171" s="239">
        <f>IF(N171="zákl. přenesená",J171,0)</f>
        <v>0</v>
      </c>
      <c r="BH171" s="239">
        <f>IF(N171="sníž. přenesená",J171,0)</f>
        <v>0</v>
      </c>
      <c r="BI171" s="239">
        <f>IF(N171="nulová",J171,0)</f>
        <v>0</v>
      </c>
      <c r="BJ171" s="18" t="s">
        <v>83</v>
      </c>
      <c r="BK171" s="239">
        <f>ROUND(I171*H171,2)</f>
        <v>0</v>
      </c>
      <c r="BL171" s="18" t="s">
        <v>335</v>
      </c>
      <c r="BM171" s="238" t="s">
        <v>2173</v>
      </c>
    </row>
    <row r="172" spans="1:65" s="2" customFormat="1" ht="16.5" customHeight="1">
      <c r="A172" s="39"/>
      <c r="B172" s="40"/>
      <c r="C172" s="245" t="s">
        <v>443</v>
      </c>
      <c r="D172" s="245" t="s">
        <v>220</v>
      </c>
      <c r="E172" s="246" t="s">
        <v>2174</v>
      </c>
      <c r="F172" s="247" t="s">
        <v>2175</v>
      </c>
      <c r="G172" s="248" t="s">
        <v>486</v>
      </c>
      <c r="H172" s="249">
        <v>1</v>
      </c>
      <c r="I172" s="250"/>
      <c r="J172" s="251">
        <f>ROUND(I172*H172,2)</f>
        <v>0</v>
      </c>
      <c r="K172" s="247" t="s">
        <v>1</v>
      </c>
      <c r="L172" s="252"/>
      <c r="M172" s="253" t="s">
        <v>1</v>
      </c>
      <c r="N172" s="254" t="s">
        <v>41</v>
      </c>
      <c r="O172" s="92"/>
      <c r="P172" s="236">
        <f>O172*H172</f>
        <v>0</v>
      </c>
      <c r="Q172" s="236">
        <v>0</v>
      </c>
      <c r="R172" s="236">
        <f>Q172*H172</f>
        <v>0</v>
      </c>
      <c r="S172" s="236">
        <v>0</v>
      </c>
      <c r="T172" s="237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8" t="s">
        <v>477</v>
      </c>
      <c r="AT172" s="238" t="s">
        <v>220</v>
      </c>
      <c r="AU172" s="238" t="s">
        <v>83</v>
      </c>
      <c r="AY172" s="18" t="s">
        <v>156</v>
      </c>
      <c r="BE172" s="239">
        <f>IF(N172="základní",J172,0)</f>
        <v>0</v>
      </c>
      <c r="BF172" s="239">
        <f>IF(N172="snížená",J172,0)</f>
        <v>0</v>
      </c>
      <c r="BG172" s="239">
        <f>IF(N172="zákl. přenesená",J172,0)</f>
        <v>0</v>
      </c>
      <c r="BH172" s="239">
        <f>IF(N172="sníž. přenesená",J172,0)</f>
        <v>0</v>
      </c>
      <c r="BI172" s="239">
        <f>IF(N172="nulová",J172,0)</f>
        <v>0</v>
      </c>
      <c r="BJ172" s="18" t="s">
        <v>83</v>
      </c>
      <c r="BK172" s="239">
        <f>ROUND(I172*H172,2)</f>
        <v>0</v>
      </c>
      <c r="BL172" s="18" t="s">
        <v>335</v>
      </c>
      <c r="BM172" s="238" t="s">
        <v>2176</v>
      </c>
    </row>
    <row r="173" spans="1:65" s="2" customFormat="1" ht="16.5" customHeight="1">
      <c r="A173" s="39"/>
      <c r="B173" s="40"/>
      <c r="C173" s="245" t="s">
        <v>449</v>
      </c>
      <c r="D173" s="245" t="s">
        <v>220</v>
      </c>
      <c r="E173" s="246" t="s">
        <v>2177</v>
      </c>
      <c r="F173" s="247" t="s">
        <v>2178</v>
      </c>
      <c r="G173" s="248" t="s">
        <v>486</v>
      </c>
      <c r="H173" s="249">
        <v>1</v>
      </c>
      <c r="I173" s="250"/>
      <c r="J173" s="251">
        <f>ROUND(I173*H173,2)</f>
        <v>0</v>
      </c>
      <c r="K173" s="247" t="s">
        <v>1</v>
      </c>
      <c r="L173" s="252"/>
      <c r="M173" s="253" t="s">
        <v>1</v>
      </c>
      <c r="N173" s="254" t="s">
        <v>41</v>
      </c>
      <c r="O173" s="92"/>
      <c r="P173" s="236">
        <f>O173*H173</f>
        <v>0</v>
      </c>
      <c r="Q173" s="236">
        <v>0</v>
      </c>
      <c r="R173" s="236">
        <f>Q173*H173</f>
        <v>0</v>
      </c>
      <c r="S173" s="236">
        <v>0</v>
      </c>
      <c r="T173" s="237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8" t="s">
        <v>477</v>
      </c>
      <c r="AT173" s="238" t="s">
        <v>220</v>
      </c>
      <c r="AU173" s="238" t="s">
        <v>83</v>
      </c>
      <c r="AY173" s="18" t="s">
        <v>156</v>
      </c>
      <c r="BE173" s="239">
        <f>IF(N173="základní",J173,0)</f>
        <v>0</v>
      </c>
      <c r="BF173" s="239">
        <f>IF(N173="snížená",J173,0)</f>
        <v>0</v>
      </c>
      <c r="BG173" s="239">
        <f>IF(N173="zákl. přenesená",J173,0)</f>
        <v>0</v>
      </c>
      <c r="BH173" s="239">
        <f>IF(N173="sníž. přenesená",J173,0)</f>
        <v>0</v>
      </c>
      <c r="BI173" s="239">
        <f>IF(N173="nulová",J173,0)</f>
        <v>0</v>
      </c>
      <c r="BJ173" s="18" t="s">
        <v>83</v>
      </c>
      <c r="BK173" s="239">
        <f>ROUND(I173*H173,2)</f>
        <v>0</v>
      </c>
      <c r="BL173" s="18" t="s">
        <v>335</v>
      </c>
      <c r="BM173" s="238" t="s">
        <v>2179</v>
      </c>
    </row>
    <row r="174" spans="1:65" s="2" customFormat="1" ht="16.5" customHeight="1">
      <c r="A174" s="39"/>
      <c r="B174" s="40"/>
      <c r="C174" s="245" t="s">
        <v>457</v>
      </c>
      <c r="D174" s="245" t="s">
        <v>220</v>
      </c>
      <c r="E174" s="246" t="s">
        <v>2180</v>
      </c>
      <c r="F174" s="247" t="s">
        <v>2181</v>
      </c>
      <c r="G174" s="248" t="s">
        <v>486</v>
      </c>
      <c r="H174" s="249">
        <v>1</v>
      </c>
      <c r="I174" s="250"/>
      <c r="J174" s="251">
        <f>ROUND(I174*H174,2)</f>
        <v>0</v>
      </c>
      <c r="K174" s="247" t="s">
        <v>1</v>
      </c>
      <c r="L174" s="252"/>
      <c r="M174" s="253" t="s">
        <v>1</v>
      </c>
      <c r="N174" s="254" t="s">
        <v>41</v>
      </c>
      <c r="O174" s="92"/>
      <c r="P174" s="236">
        <f>O174*H174</f>
        <v>0</v>
      </c>
      <c r="Q174" s="236">
        <v>0</v>
      </c>
      <c r="R174" s="236">
        <f>Q174*H174</f>
        <v>0</v>
      </c>
      <c r="S174" s="236">
        <v>0</v>
      </c>
      <c r="T174" s="237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38" t="s">
        <v>477</v>
      </c>
      <c r="AT174" s="238" t="s">
        <v>220</v>
      </c>
      <c r="AU174" s="238" t="s">
        <v>83</v>
      </c>
      <c r="AY174" s="18" t="s">
        <v>156</v>
      </c>
      <c r="BE174" s="239">
        <f>IF(N174="základní",J174,0)</f>
        <v>0</v>
      </c>
      <c r="BF174" s="239">
        <f>IF(N174="snížená",J174,0)</f>
        <v>0</v>
      </c>
      <c r="BG174" s="239">
        <f>IF(N174="zákl. přenesená",J174,0)</f>
        <v>0</v>
      </c>
      <c r="BH174" s="239">
        <f>IF(N174="sníž. přenesená",J174,0)</f>
        <v>0</v>
      </c>
      <c r="BI174" s="239">
        <f>IF(N174="nulová",J174,0)</f>
        <v>0</v>
      </c>
      <c r="BJ174" s="18" t="s">
        <v>83</v>
      </c>
      <c r="BK174" s="239">
        <f>ROUND(I174*H174,2)</f>
        <v>0</v>
      </c>
      <c r="BL174" s="18" t="s">
        <v>335</v>
      </c>
      <c r="BM174" s="238" t="s">
        <v>2182</v>
      </c>
    </row>
    <row r="175" spans="1:65" s="2" customFormat="1" ht="16.5" customHeight="1">
      <c r="A175" s="39"/>
      <c r="B175" s="40"/>
      <c r="C175" s="245" t="s">
        <v>465</v>
      </c>
      <c r="D175" s="245" t="s">
        <v>220</v>
      </c>
      <c r="E175" s="246" t="s">
        <v>2183</v>
      </c>
      <c r="F175" s="247" t="s">
        <v>2184</v>
      </c>
      <c r="G175" s="248" t="s">
        <v>486</v>
      </c>
      <c r="H175" s="249">
        <v>1</v>
      </c>
      <c r="I175" s="250"/>
      <c r="J175" s="251">
        <f>ROUND(I175*H175,2)</f>
        <v>0</v>
      </c>
      <c r="K175" s="247" t="s">
        <v>1</v>
      </c>
      <c r="L175" s="252"/>
      <c r="M175" s="253" t="s">
        <v>1</v>
      </c>
      <c r="N175" s="254" t="s">
        <v>41</v>
      </c>
      <c r="O175" s="92"/>
      <c r="P175" s="236">
        <f>O175*H175</f>
        <v>0</v>
      </c>
      <c r="Q175" s="236">
        <v>0</v>
      </c>
      <c r="R175" s="236">
        <f>Q175*H175</f>
        <v>0</v>
      </c>
      <c r="S175" s="236">
        <v>0</v>
      </c>
      <c r="T175" s="237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38" t="s">
        <v>477</v>
      </c>
      <c r="AT175" s="238" t="s">
        <v>220</v>
      </c>
      <c r="AU175" s="238" t="s">
        <v>83</v>
      </c>
      <c r="AY175" s="18" t="s">
        <v>156</v>
      </c>
      <c r="BE175" s="239">
        <f>IF(N175="základní",J175,0)</f>
        <v>0</v>
      </c>
      <c r="BF175" s="239">
        <f>IF(N175="snížená",J175,0)</f>
        <v>0</v>
      </c>
      <c r="BG175" s="239">
        <f>IF(N175="zákl. přenesená",J175,0)</f>
        <v>0</v>
      </c>
      <c r="BH175" s="239">
        <f>IF(N175="sníž. přenesená",J175,0)</f>
        <v>0</v>
      </c>
      <c r="BI175" s="239">
        <f>IF(N175="nulová",J175,0)</f>
        <v>0</v>
      </c>
      <c r="BJ175" s="18" t="s">
        <v>83</v>
      </c>
      <c r="BK175" s="239">
        <f>ROUND(I175*H175,2)</f>
        <v>0</v>
      </c>
      <c r="BL175" s="18" t="s">
        <v>335</v>
      </c>
      <c r="BM175" s="238" t="s">
        <v>2185</v>
      </c>
    </row>
    <row r="176" spans="1:65" s="2" customFormat="1" ht="21.75" customHeight="1">
      <c r="A176" s="39"/>
      <c r="B176" s="40"/>
      <c r="C176" s="245" t="s">
        <v>477</v>
      </c>
      <c r="D176" s="245" t="s">
        <v>220</v>
      </c>
      <c r="E176" s="246" t="s">
        <v>2186</v>
      </c>
      <c r="F176" s="247" t="s">
        <v>2187</v>
      </c>
      <c r="G176" s="248" t="s">
        <v>414</v>
      </c>
      <c r="H176" s="249">
        <v>0.45</v>
      </c>
      <c r="I176" s="250"/>
      <c r="J176" s="251">
        <f>ROUND(I176*H176,2)</f>
        <v>0</v>
      </c>
      <c r="K176" s="247" t="s">
        <v>1</v>
      </c>
      <c r="L176" s="252"/>
      <c r="M176" s="253" t="s">
        <v>1</v>
      </c>
      <c r="N176" s="254" t="s">
        <v>41</v>
      </c>
      <c r="O176" s="92"/>
      <c r="P176" s="236">
        <f>O176*H176</f>
        <v>0</v>
      </c>
      <c r="Q176" s="236">
        <v>0</v>
      </c>
      <c r="R176" s="236">
        <f>Q176*H176</f>
        <v>0</v>
      </c>
      <c r="S176" s="236">
        <v>0</v>
      </c>
      <c r="T176" s="237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8" t="s">
        <v>477</v>
      </c>
      <c r="AT176" s="238" t="s">
        <v>220</v>
      </c>
      <c r="AU176" s="238" t="s">
        <v>83</v>
      </c>
      <c r="AY176" s="18" t="s">
        <v>156</v>
      </c>
      <c r="BE176" s="239">
        <f>IF(N176="základní",J176,0)</f>
        <v>0</v>
      </c>
      <c r="BF176" s="239">
        <f>IF(N176="snížená",J176,0)</f>
        <v>0</v>
      </c>
      <c r="BG176" s="239">
        <f>IF(N176="zákl. přenesená",J176,0)</f>
        <v>0</v>
      </c>
      <c r="BH176" s="239">
        <f>IF(N176="sníž. přenesená",J176,0)</f>
        <v>0</v>
      </c>
      <c r="BI176" s="239">
        <f>IF(N176="nulová",J176,0)</f>
        <v>0</v>
      </c>
      <c r="BJ176" s="18" t="s">
        <v>83</v>
      </c>
      <c r="BK176" s="239">
        <f>ROUND(I176*H176,2)</f>
        <v>0</v>
      </c>
      <c r="BL176" s="18" t="s">
        <v>335</v>
      </c>
      <c r="BM176" s="238" t="s">
        <v>2188</v>
      </c>
    </row>
    <row r="177" spans="1:63" s="12" customFormat="1" ht="25.9" customHeight="1">
      <c r="A177" s="12"/>
      <c r="B177" s="211"/>
      <c r="C177" s="212"/>
      <c r="D177" s="213" t="s">
        <v>75</v>
      </c>
      <c r="E177" s="214" t="s">
        <v>2189</v>
      </c>
      <c r="F177" s="214" t="s">
        <v>2190</v>
      </c>
      <c r="G177" s="212"/>
      <c r="H177" s="212"/>
      <c r="I177" s="215"/>
      <c r="J177" s="216">
        <f>BK177</f>
        <v>0</v>
      </c>
      <c r="K177" s="212"/>
      <c r="L177" s="217"/>
      <c r="M177" s="218"/>
      <c r="N177" s="219"/>
      <c r="O177" s="219"/>
      <c r="P177" s="220">
        <f>SUM(P178:P194)</f>
        <v>0</v>
      </c>
      <c r="Q177" s="219"/>
      <c r="R177" s="220">
        <f>SUM(R178:R194)</f>
        <v>0</v>
      </c>
      <c r="S177" s="219"/>
      <c r="T177" s="221">
        <f>SUM(T178:T194)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22" t="s">
        <v>85</v>
      </c>
      <c r="AT177" s="223" t="s">
        <v>75</v>
      </c>
      <c r="AU177" s="223" t="s">
        <v>76</v>
      </c>
      <c r="AY177" s="222" t="s">
        <v>156</v>
      </c>
      <c r="BK177" s="224">
        <f>SUM(BK178:BK194)</f>
        <v>0</v>
      </c>
    </row>
    <row r="178" spans="1:65" s="2" customFormat="1" ht="24.15" customHeight="1">
      <c r="A178" s="39"/>
      <c r="B178" s="40"/>
      <c r="C178" s="245" t="s">
        <v>483</v>
      </c>
      <c r="D178" s="245" t="s">
        <v>220</v>
      </c>
      <c r="E178" s="246" t="s">
        <v>2191</v>
      </c>
      <c r="F178" s="247" t="s">
        <v>2192</v>
      </c>
      <c r="G178" s="248" t="s">
        <v>265</v>
      </c>
      <c r="H178" s="249">
        <v>1</v>
      </c>
      <c r="I178" s="250"/>
      <c r="J178" s="251">
        <f>ROUND(I178*H178,2)</f>
        <v>0</v>
      </c>
      <c r="K178" s="247" t="s">
        <v>1</v>
      </c>
      <c r="L178" s="252"/>
      <c r="M178" s="253" t="s">
        <v>1</v>
      </c>
      <c r="N178" s="254" t="s">
        <v>41</v>
      </c>
      <c r="O178" s="92"/>
      <c r="P178" s="236">
        <f>O178*H178</f>
        <v>0</v>
      </c>
      <c r="Q178" s="236">
        <v>0</v>
      </c>
      <c r="R178" s="236">
        <f>Q178*H178</f>
        <v>0</v>
      </c>
      <c r="S178" s="236">
        <v>0</v>
      </c>
      <c r="T178" s="237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8" t="s">
        <v>477</v>
      </c>
      <c r="AT178" s="238" t="s">
        <v>220</v>
      </c>
      <c r="AU178" s="238" t="s">
        <v>83</v>
      </c>
      <c r="AY178" s="18" t="s">
        <v>156</v>
      </c>
      <c r="BE178" s="239">
        <f>IF(N178="základní",J178,0)</f>
        <v>0</v>
      </c>
      <c r="BF178" s="239">
        <f>IF(N178="snížená",J178,0)</f>
        <v>0</v>
      </c>
      <c r="BG178" s="239">
        <f>IF(N178="zákl. přenesená",J178,0)</f>
        <v>0</v>
      </c>
      <c r="BH178" s="239">
        <f>IF(N178="sníž. přenesená",J178,0)</f>
        <v>0</v>
      </c>
      <c r="BI178" s="239">
        <f>IF(N178="nulová",J178,0)</f>
        <v>0</v>
      </c>
      <c r="BJ178" s="18" t="s">
        <v>83</v>
      </c>
      <c r="BK178" s="239">
        <f>ROUND(I178*H178,2)</f>
        <v>0</v>
      </c>
      <c r="BL178" s="18" t="s">
        <v>335</v>
      </c>
      <c r="BM178" s="238" t="s">
        <v>2193</v>
      </c>
    </row>
    <row r="179" spans="1:65" s="2" customFormat="1" ht="24.15" customHeight="1">
      <c r="A179" s="39"/>
      <c r="B179" s="40"/>
      <c r="C179" s="245" t="s">
        <v>488</v>
      </c>
      <c r="D179" s="245" t="s">
        <v>220</v>
      </c>
      <c r="E179" s="246" t="s">
        <v>2194</v>
      </c>
      <c r="F179" s="247" t="s">
        <v>2195</v>
      </c>
      <c r="G179" s="248" t="s">
        <v>265</v>
      </c>
      <c r="H179" s="249">
        <v>1</v>
      </c>
      <c r="I179" s="250"/>
      <c r="J179" s="251">
        <f>ROUND(I179*H179,2)</f>
        <v>0</v>
      </c>
      <c r="K179" s="247" t="s">
        <v>1</v>
      </c>
      <c r="L179" s="252"/>
      <c r="M179" s="253" t="s">
        <v>1</v>
      </c>
      <c r="N179" s="254" t="s">
        <v>41</v>
      </c>
      <c r="O179" s="92"/>
      <c r="P179" s="236">
        <f>O179*H179</f>
        <v>0</v>
      </c>
      <c r="Q179" s="236">
        <v>0</v>
      </c>
      <c r="R179" s="236">
        <f>Q179*H179</f>
        <v>0</v>
      </c>
      <c r="S179" s="236">
        <v>0</v>
      </c>
      <c r="T179" s="237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8" t="s">
        <v>477</v>
      </c>
      <c r="AT179" s="238" t="s">
        <v>220</v>
      </c>
      <c r="AU179" s="238" t="s">
        <v>83</v>
      </c>
      <c r="AY179" s="18" t="s">
        <v>156</v>
      </c>
      <c r="BE179" s="239">
        <f>IF(N179="základní",J179,0)</f>
        <v>0</v>
      </c>
      <c r="BF179" s="239">
        <f>IF(N179="snížená",J179,0)</f>
        <v>0</v>
      </c>
      <c r="BG179" s="239">
        <f>IF(N179="zákl. přenesená",J179,0)</f>
        <v>0</v>
      </c>
      <c r="BH179" s="239">
        <f>IF(N179="sníž. přenesená",J179,0)</f>
        <v>0</v>
      </c>
      <c r="BI179" s="239">
        <f>IF(N179="nulová",J179,0)</f>
        <v>0</v>
      </c>
      <c r="BJ179" s="18" t="s">
        <v>83</v>
      </c>
      <c r="BK179" s="239">
        <f>ROUND(I179*H179,2)</f>
        <v>0</v>
      </c>
      <c r="BL179" s="18" t="s">
        <v>335</v>
      </c>
      <c r="BM179" s="238" t="s">
        <v>2196</v>
      </c>
    </row>
    <row r="180" spans="1:65" s="2" customFormat="1" ht="21.75" customHeight="1">
      <c r="A180" s="39"/>
      <c r="B180" s="40"/>
      <c r="C180" s="245" t="s">
        <v>492</v>
      </c>
      <c r="D180" s="245" t="s">
        <v>220</v>
      </c>
      <c r="E180" s="246" t="s">
        <v>2197</v>
      </c>
      <c r="F180" s="247" t="s">
        <v>2198</v>
      </c>
      <c r="G180" s="248" t="s">
        <v>217</v>
      </c>
      <c r="H180" s="249">
        <v>2</v>
      </c>
      <c r="I180" s="250"/>
      <c r="J180" s="251">
        <f>ROUND(I180*H180,2)</f>
        <v>0</v>
      </c>
      <c r="K180" s="247" t="s">
        <v>1</v>
      </c>
      <c r="L180" s="252"/>
      <c r="M180" s="253" t="s">
        <v>1</v>
      </c>
      <c r="N180" s="254" t="s">
        <v>41</v>
      </c>
      <c r="O180" s="92"/>
      <c r="P180" s="236">
        <f>O180*H180</f>
        <v>0</v>
      </c>
      <c r="Q180" s="236">
        <v>0</v>
      </c>
      <c r="R180" s="236">
        <f>Q180*H180</f>
        <v>0</v>
      </c>
      <c r="S180" s="236">
        <v>0</v>
      </c>
      <c r="T180" s="237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8" t="s">
        <v>477</v>
      </c>
      <c r="AT180" s="238" t="s">
        <v>220</v>
      </c>
      <c r="AU180" s="238" t="s">
        <v>83</v>
      </c>
      <c r="AY180" s="18" t="s">
        <v>156</v>
      </c>
      <c r="BE180" s="239">
        <f>IF(N180="základní",J180,0)</f>
        <v>0</v>
      </c>
      <c r="BF180" s="239">
        <f>IF(N180="snížená",J180,0)</f>
        <v>0</v>
      </c>
      <c r="BG180" s="239">
        <f>IF(N180="zákl. přenesená",J180,0)</f>
        <v>0</v>
      </c>
      <c r="BH180" s="239">
        <f>IF(N180="sníž. přenesená",J180,0)</f>
        <v>0</v>
      </c>
      <c r="BI180" s="239">
        <f>IF(N180="nulová",J180,0)</f>
        <v>0</v>
      </c>
      <c r="BJ180" s="18" t="s">
        <v>83</v>
      </c>
      <c r="BK180" s="239">
        <f>ROUND(I180*H180,2)</f>
        <v>0</v>
      </c>
      <c r="BL180" s="18" t="s">
        <v>335</v>
      </c>
      <c r="BM180" s="238" t="s">
        <v>2199</v>
      </c>
    </row>
    <row r="181" spans="1:65" s="2" customFormat="1" ht="37.8" customHeight="1">
      <c r="A181" s="39"/>
      <c r="B181" s="40"/>
      <c r="C181" s="245" t="s">
        <v>496</v>
      </c>
      <c r="D181" s="245" t="s">
        <v>220</v>
      </c>
      <c r="E181" s="246" t="s">
        <v>2200</v>
      </c>
      <c r="F181" s="247" t="s">
        <v>2201</v>
      </c>
      <c r="G181" s="248" t="s">
        <v>486</v>
      </c>
      <c r="H181" s="249">
        <v>2</v>
      </c>
      <c r="I181" s="250"/>
      <c r="J181" s="251">
        <f>ROUND(I181*H181,2)</f>
        <v>0</v>
      </c>
      <c r="K181" s="247" t="s">
        <v>1</v>
      </c>
      <c r="L181" s="252"/>
      <c r="M181" s="253" t="s">
        <v>1</v>
      </c>
      <c r="N181" s="254" t="s">
        <v>41</v>
      </c>
      <c r="O181" s="92"/>
      <c r="P181" s="236">
        <f>O181*H181</f>
        <v>0</v>
      </c>
      <c r="Q181" s="236">
        <v>0</v>
      </c>
      <c r="R181" s="236">
        <f>Q181*H181</f>
        <v>0</v>
      </c>
      <c r="S181" s="236">
        <v>0</v>
      </c>
      <c r="T181" s="237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8" t="s">
        <v>477</v>
      </c>
      <c r="AT181" s="238" t="s">
        <v>220</v>
      </c>
      <c r="AU181" s="238" t="s">
        <v>83</v>
      </c>
      <c r="AY181" s="18" t="s">
        <v>156</v>
      </c>
      <c r="BE181" s="239">
        <f>IF(N181="základní",J181,0)</f>
        <v>0</v>
      </c>
      <c r="BF181" s="239">
        <f>IF(N181="snížená",J181,0)</f>
        <v>0</v>
      </c>
      <c r="BG181" s="239">
        <f>IF(N181="zákl. přenesená",J181,0)</f>
        <v>0</v>
      </c>
      <c r="BH181" s="239">
        <f>IF(N181="sníž. přenesená",J181,0)</f>
        <v>0</v>
      </c>
      <c r="BI181" s="239">
        <f>IF(N181="nulová",J181,0)</f>
        <v>0</v>
      </c>
      <c r="BJ181" s="18" t="s">
        <v>83</v>
      </c>
      <c r="BK181" s="239">
        <f>ROUND(I181*H181,2)</f>
        <v>0</v>
      </c>
      <c r="BL181" s="18" t="s">
        <v>335</v>
      </c>
      <c r="BM181" s="238" t="s">
        <v>2202</v>
      </c>
    </row>
    <row r="182" spans="1:51" s="13" customFormat="1" ht="12">
      <c r="A182" s="13"/>
      <c r="B182" s="255"/>
      <c r="C182" s="256"/>
      <c r="D182" s="257" t="s">
        <v>225</v>
      </c>
      <c r="E182" s="258" t="s">
        <v>1</v>
      </c>
      <c r="F182" s="259" t="s">
        <v>2203</v>
      </c>
      <c r="G182" s="256"/>
      <c r="H182" s="258" t="s">
        <v>1</v>
      </c>
      <c r="I182" s="260"/>
      <c r="J182" s="256"/>
      <c r="K182" s="256"/>
      <c r="L182" s="261"/>
      <c r="M182" s="262"/>
      <c r="N182" s="263"/>
      <c r="O182" s="263"/>
      <c r="P182" s="263"/>
      <c r="Q182" s="263"/>
      <c r="R182" s="263"/>
      <c r="S182" s="263"/>
      <c r="T182" s="26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65" t="s">
        <v>225</v>
      </c>
      <c r="AU182" s="265" t="s">
        <v>83</v>
      </c>
      <c r="AV182" s="13" t="s">
        <v>83</v>
      </c>
      <c r="AW182" s="13" t="s">
        <v>32</v>
      </c>
      <c r="AX182" s="13" t="s">
        <v>76</v>
      </c>
      <c r="AY182" s="265" t="s">
        <v>156</v>
      </c>
    </row>
    <row r="183" spans="1:51" s="14" customFormat="1" ht="12">
      <c r="A183" s="14"/>
      <c r="B183" s="266"/>
      <c r="C183" s="267"/>
      <c r="D183" s="257" t="s">
        <v>225</v>
      </c>
      <c r="E183" s="268" t="s">
        <v>1</v>
      </c>
      <c r="F183" s="269" t="s">
        <v>2204</v>
      </c>
      <c r="G183" s="267"/>
      <c r="H183" s="270">
        <v>2</v>
      </c>
      <c r="I183" s="271"/>
      <c r="J183" s="267"/>
      <c r="K183" s="267"/>
      <c r="L183" s="272"/>
      <c r="M183" s="273"/>
      <c r="N183" s="274"/>
      <c r="O183" s="274"/>
      <c r="P183" s="274"/>
      <c r="Q183" s="274"/>
      <c r="R183" s="274"/>
      <c r="S183" s="274"/>
      <c r="T183" s="275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76" t="s">
        <v>225</v>
      </c>
      <c r="AU183" s="276" t="s">
        <v>83</v>
      </c>
      <c r="AV183" s="14" t="s">
        <v>85</v>
      </c>
      <c r="AW183" s="14" t="s">
        <v>32</v>
      </c>
      <c r="AX183" s="14" t="s">
        <v>76</v>
      </c>
      <c r="AY183" s="276" t="s">
        <v>156</v>
      </c>
    </row>
    <row r="184" spans="1:51" s="15" customFormat="1" ht="12">
      <c r="A184" s="15"/>
      <c r="B184" s="277"/>
      <c r="C184" s="278"/>
      <c r="D184" s="257" t="s">
        <v>225</v>
      </c>
      <c r="E184" s="279" t="s">
        <v>1</v>
      </c>
      <c r="F184" s="280" t="s">
        <v>228</v>
      </c>
      <c r="G184" s="278"/>
      <c r="H184" s="281">
        <v>2</v>
      </c>
      <c r="I184" s="282"/>
      <c r="J184" s="278"/>
      <c r="K184" s="278"/>
      <c r="L184" s="283"/>
      <c r="M184" s="284"/>
      <c r="N184" s="285"/>
      <c r="O184" s="285"/>
      <c r="P184" s="285"/>
      <c r="Q184" s="285"/>
      <c r="R184" s="285"/>
      <c r="S184" s="285"/>
      <c r="T184" s="286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87" t="s">
        <v>225</v>
      </c>
      <c r="AU184" s="287" t="s">
        <v>83</v>
      </c>
      <c r="AV184" s="15" t="s">
        <v>173</v>
      </c>
      <c r="AW184" s="15" t="s">
        <v>32</v>
      </c>
      <c r="AX184" s="15" t="s">
        <v>83</v>
      </c>
      <c r="AY184" s="287" t="s">
        <v>156</v>
      </c>
    </row>
    <row r="185" spans="1:65" s="2" customFormat="1" ht="37.8" customHeight="1">
      <c r="A185" s="39"/>
      <c r="B185" s="40"/>
      <c r="C185" s="245" t="s">
        <v>500</v>
      </c>
      <c r="D185" s="245" t="s">
        <v>220</v>
      </c>
      <c r="E185" s="246" t="s">
        <v>2205</v>
      </c>
      <c r="F185" s="247" t="s">
        <v>2206</v>
      </c>
      <c r="G185" s="248" t="s">
        <v>486</v>
      </c>
      <c r="H185" s="249">
        <v>1</v>
      </c>
      <c r="I185" s="250"/>
      <c r="J185" s="251">
        <f>ROUND(I185*H185,2)</f>
        <v>0</v>
      </c>
      <c r="K185" s="247" t="s">
        <v>1</v>
      </c>
      <c r="L185" s="252"/>
      <c r="M185" s="253" t="s">
        <v>1</v>
      </c>
      <c r="N185" s="254" t="s">
        <v>41</v>
      </c>
      <c r="O185" s="92"/>
      <c r="P185" s="236">
        <f>O185*H185</f>
        <v>0</v>
      </c>
      <c r="Q185" s="236">
        <v>0</v>
      </c>
      <c r="R185" s="236">
        <f>Q185*H185</f>
        <v>0</v>
      </c>
      <c r="S185" s="236">
        <v>0</v>
      </c>
      <c r="T185" s="237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8" t="s">
        <v>477</v>
      </c>
      <c r="AT185" s="238" t="s">
        <v>220</v>
      </c>
      <c r="AU185" s="238" t="s">
        <v>83</v>
      </c>
      <c r="AY185" s="18" t="s">
        <v>156</v>
      </c>
      <c r="BE185" s="239">
        <f>IF(N185="základní",J185,0)</f>
        <v>0</v>
      </c>
      <c r="BF185" s="239">
        <f>IF(N185="snížená",J185,0)</f>
        <v>0</v>
      </c>
      <c r="BG185" s="239">
        <f>IF(N185="zákl. přenesená",J185,0)</f>
        <v>0</v>
      </c>
      <c r="BH185" s="239">
        <f>IF(N185="sníž. přenesená",J185,0)</f>
        <v>0</v>
      </c>
      <c r="BI185" s="239">
        <f>IF(N185="nulová",J185,0)</f>
        <v>0</v>
      </c>
      <c r="BJ185" s="18" t="s">
        <v>83</v>
      </c>
      <c r="BK185" s="239">
        <f>ROUND(I185*H185,2)</f>
        <v>0</v>
      </c>
      <c r="BL185" s="18" t="s">
        <v>335</v>
      </c>
      <c r="BM185" s="238" t="s">
        <v>2207</v>
      </c>
    </row>
    <row r="186" spans="1:65" s="2" customFormat="1" ht="24.15" customHeight="1">
      <c r="A186" s="39"/>
      <c r="B186" s="40"/>
      <c r="C186" s="245" t="s">
        <v>506</v>
      </c>
      <c r="D186" s="245" t="s">
        <v>220</v>
      </c>
      <c r="E186" s="246" t="s">
        <v>2208</v>
      </c>
      <c r="F186" s="247" t="s">
        <v>2209</v>
      </c>
      <c r="G186" s="248" t="s">
        <v>217</v>
      </c>
      <c r="H186" s="249">
        <v>3</v>
      </c>
      <c r="I186" s="250"/>
      <c r="J186" s="251">
        <f>ROUND(I186*H186,2)</f>
        <v>0</v>
      </c>
      <c r="K186" s="247" t="s">
        <v>1</v>
      </c>
      <c r="L186" s="252"/>
      <c r="M186" s="253" t="s">
        <v>1</v>
      </c>
      <c r="N186" s="254" t="s">
        <v>41</v>
      </c>
      <c r="O186" s="92"/>
      <c r="P186" s="236">
        <f>O186*H186</f>
        <v>0</v>
      </c>
      <c r="Q186" s="236">
        <v>0</v>
      </c>
      <c r="R186" s="236">
        <f>Q186*H186</f>
        <v>0</v>
      </c>
      <c r="S186" s="236">
        <v>0</v>
      </c>
      <c r="T186" s="237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8" t="s">
        <v>477</v>
      </c>
      <c r="AT186" s="238" t="s">
        <v>220</v>
      </c>
      <c r="AU186" s="238" t="s">
        <v>83</v>
      </c>
      <c r="AY186" s="18" t="s">
        <v>156</v>
      </c>
      <c r="BE186" s="239">
        <f>IF(N186="základní",J186,0)</f>
        <v>0</v>
      </c>
      <c r="BF186" s="239">
        <f>IF(N186="snížená",J186,0)</f>
        <v>0</v>
      </c>
      <c r="BG186" s="239">
        <f>IF(N186="zákl. přenesená",J186,0)</f>
        <v>0</v>
      </c>
      <c r="BH186" s="239">
        <f>IF(N186="sníž. přenesená",J186,0)</f>
        <v>0</v>
      </c>
      <c r="BI186" s="239">
        <f>IF(N186="nulová",J186,0)</f>
        <v>0</v>
      </c>
      <c r="BJ186" s="18" t="s">
        <v>83</v>
      </c>
      <c r="BK186" s="239">
        <f>ROUND(I186*H186,2)</f>
        <v>0</v>
      </c>
      <c r="BL186" s="18" t="s">
        <v>335</v>
      </c>
      <c r="BM186" s="238" t="s">
        <v>2210</v>
      </c>
    </row>
    <row r="187" spans="1:65" s="2" customFormat="1" ht="21.75" customHeight="1">
      <c r="A187" s="39"/>
      <c r="B187" s="40"/>
      <c r="C187" s="245" t="s">
        <v>512</v>
      </c>
      <c r="D187" s="245" t="s">
        <v>220</v>
      </c>
      <c r="E187" s="246" t="s">
        <v>2211</v>
      </c>
      <c r="F187" s="247" t="s">
        <v>2212</v>
      </c>
      <c r="G187" s="248" t="s">
        <v>217</v>
      </c>
      <c r="H187" s="249">
        <v>3</v>
      </c>
      <c r="I187" s="250"/>
      <c r="J187" s="251">
        <f>ROUND(I187*H187,2)</f>
        <v>0</v>
      </c>
      <c r="K187" s="247" t="s">
        <v>1</v>
      </c>
      <c r="L187" s="252"/>
      <c r="M187" s="253" t="s">
        <v>1</v>
      </c>
      <c r="N187" s="254" t="s">
        <v>41</v>
      </c>
      <c r="O187" s="92"/>
      <c r="P187" s="236">
        <f>O187*H187</f>
        <v>0</v>
      </c>
      <c r="Q187" s="236">
        <v>0</v>
      </c>
      <c r="R187" s="236">
        <f>Q187*H187</f>
        <v>0</v>
      </c>
      <c r="S187" s="236">
        <v>0</v>
      </c>
      <c r="T187" s="237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8" t="s">
        <v>477</v>
      </c>
      <c r="AT187" s="238" t="s">
        <v>220</v>
      </c>
      <c r="AU187" s="238" t="s">
        <v>83</v>
      </c>
      <c r="AY187" s="18" t="s">
        <v>156</v>
      </c>
      <c r="BE187" s="239">
        <f>IF(N187="základní",J187,0)</f>
        <v>0</v>
      </c>
      <c r="BF187" s="239">
        <f>IF(N187="snížená",J187,0)</f>
        <v>0</v>
      </c>
      <c r="BG187" s="239">
        <f>IF(N187="zákl. přenesená",J187,0)</f>
        <v>0</v>
      </c>
      <c r="BH187" s="239">
        <f>IF(N187="sníž. přenesená",J187,0)</f>
        <v>0</v>
      </c>
      <c r="BI187" s="239">
        <f>IF(N187="nulová",J187,0)</f>
        <v>0</v>
      </c>
      <c r="BJ187" s="18" t="s">
        <v>83</v>
      </c>
      <c r="BK187" s="239">
        <f>ROUND(I187*H187,2)</f>
        <v>0</v>
      </c>
      <c r="BL187" s="18" t="s">
        <v>335</v>
      </c>
      <c r="BM187" s="238" t="s">
        <v>2213</v>
      </c>
    </row>
    <row r="188" spans="1:51" s="14" customFormat="1" ht="12">
      <c r="A188" s="14"/>
      <c r="B188" s="266"/>
      <c r="C188" s="267"/>
      <c r="D188" s="257" t="s">
        <v>225</v>
      </c>
      <c r="E188" s="268" t="s">
        <v>1</v>
      </c>
      <c r="F188" s="269" t="s">
        <v>2214</v>
      </c>
      <c r="G188" s="267"/>
      <c r="H188" s="270">
        <v>3</v>
      </c>
      <c r="I188" s="271"/>
      <c r="J188" s="267"/>
      <c r="K188" s="267"/>
      <c r="L188" s="272"/>
      <c r="M188" s="273"/>
      <c r="N188" s="274"/>
      <c r="O188" s="274"/>
      <c r="P188" s="274"/>
      <c r="Q188" s="274"/>
      <c r="R188" s="274"/>
      <c r="S188" s="274"/>
      <c r="T188" s="275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76" t="s">
        <v>225</v>
      </c>
      <c r="AU188" s="276" t="s">
        <v>83</v>
      </c>
      <c r="AV188" s="14" t="s">
        <v>85</v>
      </c>
      <c r="AW188" s="14" t="s">
        <v>32</v>
      </c>
      <c r="AX188" s="14" t="s">
        <v>76</v>
      </c>
      <c r="AY188" s="276" t="s">
        <v>156</v>
      </c>
    </row>
    <row r="189" spans="1:51" s="15" customFormat="1" ht="12">
      <c r="A189" s="15"/>
      <c r="B189" s="277"/>
      <c r="C189" s="278"/>
      <c r="D189" s="257" t="s">
        <v>225</v>
      </c>
      <c r="E189" s="279" t="s">
        <v>1</v>
      </c>
      <c r="F189" s="280" t="s">
        <v>228</v>
      </c>
      <c r="G189" s="278"/>
      <c r="H189" s="281">
        <v>3</v>
      </c>
      <c r="I189" s="282"/>
      <c r="J189" s="278"/>
      <c r="K189" s="278"/>
      <c r="L189" s="283"/>
      <c r="M189" s="284"/>
      <c r="N189" s="285"/>
      <c r="O189" s="285"/>
      <c r="P189" s="285"/>
      <c r="Q189" s="285"/>
      <c r="R189" s="285"/>
      <c r="S189" s="285"/>
      <c r="T189" s="286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T189" s="287" t="s">
        <v>225</v>
      </c>
      <c r="AU189" s="287" t="s">
        <v>83</v>
      </c>
      <c r="AV189" s="15" t="s">
        <v>173</v>
      </c>
      <c r="AW189" s="15" t="s">
        <v>32</v>
      </c>
      <c r="AX189" s="15" t="s">
        <v>83</v>
      </c>
      <c r="AY189" s="287" t="s">
        <v>156</v>
      </c>
    </row>
    <row r="190" spans="1:65" s="2" customFormat="1" ht="24.15" customHeight="1">
      <c r="A190" s="39"/>
      <c r="B190" s="40"/>
      <c r="C190" s="245" t="s">
        <v>518</v>
      </c>
      <c r="D190" s="245" t="s">
        <v>220</v>
      </c>
      <c r="E190" s="246" t="s">
        <v>2215</v>
      </c>
      <c r="F190" s="247" t="s">
        <v>2216</v>
      </c>
      <c r="G190" s="248" t="s">
        <v>486</v>
      </c>
      <c r="H190" s="249">
        <v>1</v>
      </c>
      <c r="I190" s="250"/>
      <c r="J190" s="251">
        <f>ROUND(I190*H190,2)</f>
        <v>0</v>
      </c>
      <c r="K190" s="247" t="s">
        <v>1</v>
      </c>
      <c r="L190" s="252"/>
      <c r="M190" s="253" t="s">
        <v>1</v>
      </c>
      <c r="N190" s="254" t="s">
        <v>41</v>
      </c>
      <c r="O190" s="92"/>
      <c r="P190" s="236">
        <f>O190*H190</f>
        <v>0</v>
      </c>
      <c r="Q190" s="236">
        <v>0</v>
      </c>
      <c r="R190" s="236">
        <f>Q190*H190</f>
        <v>0</v>
      </c>
      <c r="S190" s="236">
        <v>0</v>
      </c>
      <c r="T190" s="237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8" t="s">
        <v>477</v>
      </c>
      <c r="AT190" s="238" t="s">
        <v>220</v>
      </c>
      <c r="AU190" s="238" t="s">
        <v>83</v>
      </c>
      <c r="AY190" s="18" t="s">
        <v>156</v>
      </c>
      <c r="BE190" s="239">
        <f>IF(N190="základní",J190,0)</f>
        <v>0</v>
      </c>
      <c r="BF190" s="239">
        <f>IF(N190="snížená",J190,0)</f>
        <v>0</v>
      </c>
      <c r="BG190" s="239">
        <f>IF(N190="zákl. přenesená",J190,0)</f>
        <v>0</v>
      </c>
      <c r="BH190" s="239">
        <f>IF(N190="sníž. přenesená",J190,0)</f>
        <v>0</v>
      </c>
      <c r="BI190" s="239">
        <f>IF(N190="nulová",J190,0)</f>
        <v>0</v>
      </c>
      <c r="BJ190" s="18" t="s">
        <v>83</v>
      </c>
      <c r="BK190" s="239">
        <f>ROUND(I190*H190,2)</f>
        <v>0</v>
      </c>
      <c r="BL190" s="18" t="s">
        <v>335</v>
      </c>
      <c r="BM190" s="238" t="s">
        <v>2217</v>
      </c>
    </row>
    <row r="191" spans="1:65" s="2" customFormat="1" ht="24.15" customHeight="1">
      <c r="A191" s="39"/>
      <c r="B191" s="40"/>
      <c r="C191" s="245" t="s">
        <v>531</v>
      </c>
      <c r="D191" s="245" t="s">
        <v>220</v>
      </c>
      <c r="E191" s="246" t="s">
        <v>2218</v>
      </c>
      <c r="F191" s="247" t="s">
        <v>2219</v>
      </c>
      <c r="G191" s="248" t="s">
        <v>217</v>
      </c>
      <c r="H191" s="249">
        <v>2</v>
      </c>
      <c r="I191" s="250"/>
      <c r="J191" s="251">
        <f>ROUND(I191*H191,2)</f>
        <v>0</v>
      </c>
      <c r="K191" s="247" t="s">
        <v>1</v>
      </c>
      <c r="L191" s="252"/>
      <c r="M191" s="253" t="s">
        <v>1</v>
      </c>
      <c r="N191" s="254" t="s">
        <v>41</v>
      </c>
      <c r="O191" s="92"/>
      <c r="P191" s="236">
        <f>O191*H191</f>
        <v>0</v>
      </c>
      <c r="Q191" s="236">
        <v>0</v>
      </c>
      <c r="R191" s="236">
        <f>Q191*H191</f>
        <v>0</v>
      </c>
      <c r="S191" s="236">
        <v>0</v>
      </c>
      <c r="T191" s="237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8" t="s">
        <v>477</v>
      </c>
      <c r="AT191" s="238" t="s">
        <v>220</v>
      </c>
      <c r="AU191" s="238" t="s">
        <v>83</v>
      </c>
      <c r="AY191" s="18" t="s">
        <v>156</v>
      </c>
      <c r="BE191" s="239">
        <f>IF(N191="základní",J191,0)</f>
        <v>0</v>
      </c>
      <c r="BF191" s="239">
        <f>IF(N191="snížená",J191,0)</f>
        <v>0</v>
      </c>
      <c r="BG191" s="239">
        <f>IF(N191="zákl. přenesená",J191,0)</f>
        <v>0</v>
      </c>
      <c r="BH191" s="239">
        <f>IF(N191="sníž. přenesená",J191,0)</f>
        <v>0</v>
      </c>
      <c r="BI191" s="239">
        <f>IF(N191="nulová",J191,0)</f>
        <v>0</v>
      </c>
      <c r="BJ191" s="18" t="s">
        <v>83</v>
      </c>
      <c r="BK191" s="239">
        <f>ROUND(I191*H191,2)</f>
        <v>0</v>
      </c>
      <c r="BL191" s="18" t="s">
        <v>335</v>
      </c>
      <c r="BM191" s="238" t="s">
        <v>2220</v>
      </c>
    </row>
    <row r="192" spans="1:65" s="2" customFormat="1" ht="21.75" customHeight="1">
      <c r="A192" s="39"/>
      <c r="B192" s="40"/>
      <c r="C192" s="245" t="s">
        <v>543</v>
      </c>
      <c r="D192" s="245" t="s">
        <v>220</v>
      </c>
      <c r="E192" s="246" t="s">
        <v>2221</v>
      </c>
      <c r="F192" s="247" t="s">
        <v>2222</v>
      </c>
      <c r="G192" s="248" t="s">
        <v>217</v>
      </c>
      <c r="H192" s="249">
        <v>2</v>
      </c>
      <c r="I192" s="250"/>
      <c r="J192" s="251">
        <f>ROUND(I192*H192,2)</f>
        <v>0</v>
      </c>
      <c r="K192" s="247" t="s">
        <v>1</v>
      </c>
      <c r="L192" s="252"/>
      <c r="M192" s="253" t="s">
        <v>1</v>
      </c>
      <c r="N192" s="254" t="s">
        <v>41</v>
      </c>
      <c r="O192" s="92"/>
      <c r="P192" s="236">
        <f>O192*H192</f>
        <v>0</v>
      </c>
      <c r="Q192" s="236">
        <v>0</v>
      </c>
      <c r="R192" s="236">
        <f>Q192*H192</f>
        <v>0</v>
      </c>
      <c r="S192" s="236">
        <v>0</v>
      </c>
      <c r="T192" s="237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38" t="s">
        <v>477</v>
      </c>
      <c r="AT192" s="238" t="s">
        <v>220</v>
      </c>
      <c r="AU192" s="238" t="s">
        <v>83</v>
      </c>
      <c r="AY192" s="18" t="s">
        <v>156</v>
      </c>
      <c r="BE192" s="239">
        <f>IF(N192="základní",J192,0)</f>
        <v>0</v>
      </c>
      <c r="BF192" s="239">
        <f>IF(N192="snížená",J192,0)</f>
        <v>0</v>
      </c>
      <c r="BG192" s="239">
        <f>IF(N192="zákl. přenesená",J192,0)</f>
        <v>0</v>
      </c>
      <c r="BH192" s="239">
        <f>IF(N192="sníž. přenesená",J192,0)</f>
        <v>0</v>
      </c>
      <c r="BI192" s="239">
        <f>IF(N192="nulová",J192,0)</f>
        <v>0</v>
      </c>
      <c r="BJ192" s="18" t="s">
        <v>83</v>
      </c>
      <c r="BK192" s="239">
        <f>ROUND(I192*H192,2)</f>
        <v>0</v>
      </c>
      <c r="BL192" s="18" t="s">
        <v>335</v>
      </c>
      <c r="BM192" s="238" t="s">
        <v>2223</v>
      </c>
    </row>
    <row r="193" spans="1:65" s="2" customFormat="1" ht="16.5" customHeight="1">
      <c r="A193" s="39"/>
      <c r="B193" s="40"/>
      <c r="C193" s="245" t="s">
        <v>547</v>
      </c>
      <c r="D193" s="245" t="s">
        <v>220</v>
      </c>
      <c r="E193" s="246" t="s">
        <v>2224</v>
      </c>
      <c r="F193" s="247" t="s">
        <v>2225</v>
      </c>
      <c r="G193" s="248" t="s">
        <v>486</v>
      </c>
      <c r="H193" s="249">
        <v>1</v>
      </c>
      <c r="I193" s="250"/>
      <c r="J193" s="251">
        <f>ROUND(I193*H193,2)</f>
        <v>0</v>
      </c>
      <c r="K193" s="247" t="s">
        <v>1</v>
      </c>
      <c r="L193" s="252"/>
      <c r="M193" s="253" t="s">
        <v>1</v>
      </c>
      <c r="N193" s="254" t="s">
        <v>41</v>
      </c>
      <c r="O193" s="92"/>
      <c r="P193" s="236">
        <f>O193*H193</f>
        <v>0</v>
      </c>
      <c r="Q193" s="236">
        <v>0</v>
      </c>
      <c r="R193" s="236">
        <f>Q193*H193</f>
        <v>0</v>
      </c>
      <c r="S193" s="236">
        <v>0</v>
      </c>
      <c r="T193" s="237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8" t="s">
        <v>477</v>
      </c>
      <c r="AT193" s="238" t="s">
        <v>220</v>
      </c>
      <c r="AU193" s="238" t="s">
        <v>83</v>
      </c>
      <c r="AY193" s="18" t="s">
        <v>156</v>
      </c>
      <c r="BE193" s="239">
        <f>IF(N193="základní",J193,0)</f>
        <v>0</v>
      </c>
      <c r="BF193" s="239">
        <f>IF(N193="snížená",J193,0)</f>
        <v>0</v>
      </c>
      <c r="BG193" s="239">
        <f>IF(N193="zákl. přenesená",J193,0)</f>
        <v>0</v>
      </c>
      <c r="BH193" s="239">
        <f>IF(N193="sníž. přenesená",J193,0)</f>
        <v>0</v>
      </c>
      <c r="BI193" s="239">
        <f>IF(N193="nulová",J193,0)</f>
        <v>0</v>
      </c>
      <c r="BJ193" s="18" t="s">
        <v>83</v>
      </c>
      <c r="BK193" s="239">
        <f>ROUND(I193*H193,2)</f>
        <v>0</v>
      </c>
      <c r="BL193" s="18" t="s">
        <v>335</v>
      </c>
      <c r="BM193" s="238" t="s">
        <v>2226</v>
      </c>
    </row>
    <row r="194" spans="1:65" s="2" customFormat="1" ht="21.75" customHeight="1">
      <c r="A194" s="39"/>
      <c r="B194" s="40"/>
      <c r="C194" s="245" t="s">
        <v>556</v>
      </c>
      <c r="D194" s="245" t="s">
        <v>220</v>
      </c>
      <c r="E194" s="246" t="s">
        <v>2227</v>
      </c>
      <c r="F194" s="247" t="s">
        <v>2228</v>
      </c>
      <c r="G194" s="248" t="s">
        <v>414</v>
      </c>
      <c r="H194" s="249">
        <v>0.2</v>
      </c>
      <c r="I194" s="250"/>
      <c r="J194" s="251">
        <f>ROUND(I194*H194,2)</f>
        <v>0</v>
      </c>
      <c r="K194" s="247" t="s">
        <v>1</v>
      </c>
      <c r="L194" s="252"/>
      <c r="M194" s="253" t="s">
        <v>1</v>
      </c>
      <c r="N194" s="254" t="s">
        <v>41</v>
      </c>
      <c r="O194" s="92"/>
      <c r="P194" s="236">
        <f>O194*H194</f>
        <v>0</v>
      </c>
      <c r="Q194" s="236">
        <v>0</v>
      </c>
      <c r="R194" s="236">
        <f>Q194*H194</f>
        <v>0</v>
      </c>
      <c r="S194" s="236">
        <v>0</v>
      </c>
      <c r="T194" s="237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8" t="s">
        <v>477</v>
      </c>
      <c r="AT194" s="238" t="s">
        <v>220</v>
      </c>
      <c r="AU194" s="238" t="s">
        <v>83</v>
      </c>
      <c r="AY194" s="18" t="s">
        <v>156</v>
      </c>
      <c r="BE194" s="239">
        <f>IF(N194="základní",J194,0)</f>
        <v>0</v>
      </c>
      <c r="BF194" s="239">
        <f>IF(N194="snížená",J194,0)</f>
        <v>0</v>
      </c>
      <c r="BG194" s="239">
        <f>IF(N194="zákl. přenesená",J194,0)</f>
        <v>0</v>
      </c>
      <c r="BH194" s="239">
        <f>IF(N194="sníž. přenesená",J194,0)</f>
        <v>0</v>
      </c>
      <c r="BI194" s="239">
        <f>IF(N194="nulová",J194,0)</f>
        <v>0</v>
      </c>
      <c r="BJ194" s="18" t="s">
        <v>83</v>
      </c>
      <c r="BK194" s="239">
        <f>ROUND(I194*H194,2)</f>
        <v>0</v>
      </c>
      <c r="BL194" s="18" t="s">
        <v>335</v>
      </c>
      <c r="BM194" s="238" t="s">
        <v>2229</v>
      </c>
    </row>
    <row r="195" spans="1:63" s="12" customFormat="1" ht="25.9" customHeight="1">
      <c r="A195" s="12"/>
      <c r="B195" s="211"/>
      <c r="C195" s="212"/>
      <c r="D195" s="213" t="s">
        <v>75</v>
      </c>
      <c r="E195" s="214" t="s">
        <v>2230</v>
      </c>
      <c r="F195" s="214" t="s">
        <v>2231</v>
      </c>
      <c r="G195" s="212"/>
      <c r="H195" s="212"/>
      <c r="I195" s="215"/>
      <c r="J195" s="216">
        <f>BK195</f>
        <v>0</v>
      </c>
      <c r="K195" s="212"/>
      <c r="L195" s="217"/>
      <c r="M195" s="218"/>
      <c r="N195" s="219"/>
      <c r="O195" s="219"/>
      <c r="P195" s="220">
        <f>SUM(P196:P230)</f>
        <v>0</v>
      </c>
      <c r="Q195" s="219"/>
      <c r="R195" s="220">
        <f>SUM(R196:R230)</f>
        <v>0</v>
      </c>
      <c r="S195" s="219"/>
      <c r="T195" s="221">
        <f>SUM(T196:T230)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22" t="s">
        <v>85</v>
      </c>
      <c r="AT195" s="223" t="s">
        <v>75</v>
      </c>
      <c r="AU195" s="223" t="s">
        <v>76</v>
      </c>
      <c r="AY195" s="222" t="s">
        <v>156</v>
      </c>
      <c r="BK195" s="224">
        <f>SUM(BK196:BK230)</f>
        <v>0</v>
      </c>
    </row>
    <row r="196" spans="1:65" s="2" customFormat="1" ht="24.15" customHeight="1">
      <c r="A196" s="39"/>
      <c r="B196" s="40"/>
      <c r="C196" s="245" t="s">
        <v>565</v>
      </c>
      <c r="D196" s="245" t="s">
        <v>220</v>
      </c>
      <c r="E196" s="246" t="s">
        <v>2232</v>
      </c>
      <c r="F196" s="247" t="s">
        <v>2233</v>
      </c>
      <c r="G196" s="248" t="s">
        <v>342</v>
      </c>
      <c r="H196" s="249">
        <v>340</v>
      </c>
      <c r="I196" s="250"/>
      <c r="J196" s="251">
        <f>ROUND(I196*H196,2)</f>
        <v>0</v>
      </c>
      <c r="K196" s="247" t="s">
        <v>1</v>
      </c>
      <c r="L196" s="252"/>
      <c r="M196" s="253" t="s">
        <v>1</v>
      </c>
      <c r="N196" s="254" t="s">
        <v>41</v>
      </c>
      <c r="O196" s="92"/>
      <c r="P196" s="236">
        <f>O196*H196</f>
        <v>0</v>
      </c>
      <c r="Q196" s="236">
        <v>0</v>
      </c>
      <c r="R196" s="236">
        <f>Q196*H196</f>
        <v>0</v>
      </c>
      <c r="S196" s="236">
        <v>0</v>
      </c>
      <c r="T196" s="237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38" t="s">
        <v>477</v>
      </c>
      <c r="AT196" s="238" t="s">
        <v>220</v>
      </c>
      <c r="AU196" s="238" t="s">
        <v>83</v>
      </c>
      <c r="AY196" s="18" t="s">
        <v>156</v>
      </c>
      <c r="BE196" s="239">
        <f>IF(N196="základní",J196,0)</f>
        <v>0</v>
      </c>
      <c r="BF196" s="239">
        <f>IF(N196="snížená",J196,0)</f>
        <v>0</v>
      </c>
      <c r="BG196" s="239">
        <f>IF(N196="zákl. přenesená",J196,0)</f>
        <v>0</v>
      </c>
      <c r="BH196" s="239">
        <f>IF(N196="sníž. přenesená",J196,0)</f>
        <v>0</v>
      </c>
      <c r="BI196" s="239">
        <f>IF(N196="nulová",J196,0)</f>
        <v>0</v>
      </c>
      <c r="BJ196" s="18" t="s">
        <v>83</v>
      </c>
      <c r="BK196" s="239">
        <f>ROUND(I196*H196,2)</f>
        <v>0</v>
      </c>
      <c r="BL196" s="18" t="s">
        <v>335</v>
      </c>
      <c r="BM196" s="238" t="s">
        <v>2234</v>
      </c>
    </row>
    <row r="197" spans="1:51" s="14" customFormat="1" ht="12">
      <c r="A197" s="14"/>
      <c r="B197" s="266"/>
      <c r="C197" s="267"/>
      <c r="D197" s="257" t="s">
        <v>225</v>
      </c>
      <c r="E197" s="268" t="s">
        <v>1</v>
      </c>
      <c r="F197" s="269" t="s">
        <v>2235</v>
      </c>
      <c r="G197" s="267"/>
      <c r="H197" s="270">
        <v>340</v>
      </c>
      <c r="I197" s="271"/>
      <c r="J197" s="267"/>
      <c r="K197" s="267"/>
      <c r="L197" s="272"/>
      <c r="M197" s="273"/>
      <c r="N197" s="274"/>
      <c r="O197" s="274"/>
      <c r="P197" s="274"/>
      <c r="Q197" s="274"/>
      <c r="R197" s="274"/>
      <c r="S197" s="274"/>
      <c r="T197" s="275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76" t="s">
        <v>225</v>
      </c>
      <c r="AU197" s="276" t="s">
        <v>83</v>
      </c>
      <c r="AV197" s="14" t="s">
        <v>85</v>
      </c>
      <c r="AW197" s="14" t="s">
        <v>32</v>
      </c>
      <c r="AX197" s="14" t="s">
        <v>76</v>
      </c>
      <c r="AY197" s="276" t="s">
        <v>156</v>
      </c>
    </row>
    <row r="198" spans="1:51" s="15" customFormat="1" ht="12">
      <c r="A198" s="15"/>
      <c r="B198" s="277"/>
      <c r="C198" s="278"/>
      <c r="D198" s="257" t="s">
        <v>225</v>
      </c>
      <c r="E198" s="279" t="s">
        <v>1</v>
      </c>
      <c r="F198" s="280" t="s">
        <v>228</v>
      </c>
      <c r="G198" s="278"/>
      <c r="H198" s="281">
        <v>340</v>
      </c>
      <c r="I198" s="282"/>
      <c r="J198" s="278"/>
      <c r="K198" s="278"/>
      <c r="L198" s="283"/>
      <c r="M198" s="284"/>
      <c r="N198" s="285"/>
      <c r="O198" s="285"/>
      <c r="P198" s="285"/>
      <c r="Q198" s="285"/>
      <c r="R198" s="285"/>
      <c r="S198" s="285"/>
      <c r="T198" s="286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87" t="s">
        <v>225</v>
      </c>
      <c r="AU198" s="287" t="s">
        <v>83</v>
      </c>
      <c r="AV198" s="15" t="s">
        <v>173</v>
      </c>
      <c r="AW198" s="15" t="s">
        <v>32</v>
      </c>
      <c r="AX198" s="15" t="s">
        <v>83</v>
      </c>
      <c r="AY198" s="287" t="s">
        <v>156</v>
      </c>
    </row>
    <row r="199" spans="1:65" s="2" customFormat="1" ht="24.15" customHeight="1">
      <c r="A199" s="39"/>
      <c r="B199" s="40"/>
      <c r="C199" s="245" t="s">
        <v>569</v>
      </c>
      <c r="D199" s="245" t="s">
        <v>220</v>
      </c>
      <c r="E199" s="246" t="s">
        <v>2236</v>
      </c>
      <c r="F199" s="247" t="s">
        <v>2237</v>
      </c>
      <c r="G199" s="248" t="s">
        <v>342</v>
      </c>
      <c r="H199" s="249">
        <v>50</v>
      </c>
      <c r="I199" s="250"/>
      <c r="J199" s="251">
        <f>ROUND(I199*H199,2)</f>
        <v>0</v>
      </c>
      <c r="K199" s="247" t="s">
        <v>1</v>
      </c>
      <c r="L199" s="252"/>
      <c r="M199" s="253" t="s">
        <v>1</v>
      </c>
      <c r="N199" s="254" t="s">
        <v>41</v>
      </c>
      <c r="O199" s="92"/>
      <c r="P199" s="236">
        <f>O199*H199</f>
        <v>0</v>
      </c>
      <c r="Q199" s="236">
        <v>0</v>
      </c>
      <c r="R199" s="236">
        <f>Q199*H199</f>
        <v>0</v>
      </c>
      <c r="S199" s="236">
        <v>0</v>
      </c>
      <c r="T199" s="237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8" t="s">
        <v>477</v>
      </c>
      <c r="AT199" s="238" t="s">
        <v>220</v>
      </c>
      <c r="AU199" s="238" t="s">
        <v>83</v>
      </c>
      <c r="AY199" s="18" t="s">
        <v>156</v>
      </c>
      <c r="BE199" s="239">
        <f>IF(N199="základní",J199,0)</f>
        <v>0</v>
      </c>
      <c r="BF199" s="239">
        <f>IF(N199="snížená",J199,0)</f>
        <v>0</v>
      </c>
      <c r="BG199" s="239">
        <f>IF(N199="zákl. přenesená",J199,0)</f>
        <v>0</v>
      </c>
      <c r="BH199" s="239">
        <f>IF(N199="sníž. přenesená",J199,0)</f>
        <v>0</v>
      </c>
      <c r="BI199" s="239">
        <f>IF(N199="nulová",J199,0)</f>
        <v>0</v>
      </c>
      <c r="BJ199" s="18" t="s">
        <v>83</v>
      </c>
      <c r="BK199" s="239">
        <f>ROUND(I199*H199,2)</f>
        <v>0</v>
      </c>
      <c r="BL199" s="18" t="s">
        <v>335</v>
      </c>
      <c r="BM199" s="238" t="s">
        <v>2238</v>
      </c>
    </row>
    <row r="200" spans="1:51" s="14" customFormat="1" ht="12">
      <c r="A200" s="14"/>
      <c r="B200" s="266"/>
      <c r="C200" s="267"/>
      <c r="D200" s="257" t="s">
        <v>225</v>
      </c>
      <c r="E200" s="268" t="s">
        <v>1</v>
      </c>
      <c r="F200" s="269" t="s">
        <v>2239</v>
      </c>
      <c r="G200" s="267"/>
      <c r="H200" s="270">
        <v>50</v>
      </c>
      <c r="I200" s="271"/>
      <c r="J200" s="267"/>
      <c r="K200" s="267"/>
      <c r="L200" s="272"/>
      <c r="M200" s="273"/>
      <c r="N200" s="274"/>
      <c r="O200" s="274"/>
      <c r="P200" s="274"/>
      <c r="Q200" s="274"/>
      <c r="R200" s="274"/>
      <c r="S200" s="274"/>
      <c r="T200" s="275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76" t="s">
        <v>225</v>
      </c>
      <c r="AU200" s="276" t="s">
        <v>83</v>
      </c>
      <c r="AV200" s="14" t="s">
        <v>85</v>
      </c>
      <c r="AW200" s="14" t="s">
        <v>32</v>
      </c>
      <c r="AX200" s="14" t="s">
        <v>76</v>
      </c>
      <c r="AY200" s="276" t="s">
        <v>156</v>
      </c>
    </row>
    <row r="201" spans="1:51" s="15" customFormat="1" ht="12">
      <c r="A201" s="15"/>
      <c r="B201" s="277"/>
      <c r="C201" s="278"/>
      <c r="D201" s="257" t="s">
        <v>225</v>
      </c>
      <c r="E201" s="279" t="s">
        <v>1</v>
      </c>
      <c r="F201" s="280" t="s">
        <v>228</v>
      </c>
      <c r="G201" s="278"/>
      <c r="H201" s="281">
        <v>50</v>
      </c>
      <c r="I201" s="282"/>
      <c r="J201" s="278"/>
      <c r="K201" s="278"/>
      <c r="L201" s="283"/>
      <c r="M201" s="284"/>
      <c r="N201" s="285"/>
      <c r="O201" s="285"/>
      <c r="P201" s="285"/>
      <c r="Q201" s="285"/>
      <c r="R201" s="285"/>
      <c r="S201" s="285"/>
      <c r="T201" s="286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87" t="s">
        <v>225</v>
      </c>
      <c r="AU201" s="287" t="s">
        <v>83</v>
      </c>
      <c r="AV201" s="15" t="s">
        <v>173</v>
      </c>
      <c r="AW201" s="15" t="s">
        <v>32</v>
      </c>
      <c r="AX201" s="15" t="s">
        <v>83</v>
      </c>
      <c r="AY201" s="287" t="s">
        <v>156</v>
      </c>
    </row>
    <row r="202" spans="1:65" s="2" customFormat="1" ht="24.15" customHeight="1">
      <c r="A202" s="39"/>
      <c r="B202" s="40"/>
      <c r="C202" s="245" t="s">
        <v>579</v>
      </c>
      <c r="D202" s="245" t="s">
        <v>220</v>
      </c>
      <c r="E202" s="246" t="s">
        <v>2240</v>
      </c>
      <c r="F202" s="247" t="s">
        <v>2241</v>
      </c>
      <c r="G202" s="248" t="s">
        <v>342</v>
      </c>
      <c r="H202" s="249">
        <v>120</v>
      </c>
      <c r="I202" s="250"/>
      <c r="J202" s="251">
        <f>ROUND(I202*H202,2)</f>
        <v>0</v>
      </c>
      <c r="K202" s="247" t="s">
        <v>1</v>
      </c>
      <c r="L202" s="252"/>
      <c r="M202" s="253" t="s">
        <v>1</v>
      </c>
      <c r="N202" s="254" t="s">
        <v>41</v>
      </c>
      <c r="O202" s="92"/>
      <c r="P202" s="236">
        <f>O202*H202</f>
        <v>0</v>
      </c>
      <c r="Q202" s="236">
        <v>0</v>
      </c>
      <c r="R202" s="236">
        <f>Q202*H202</f>
        <v>0</v>
      </c>
      <c r="S202" s="236">
        <v>0</v>
      </c>
      <c r="T202" s="237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38" t="s">
        <v>477</v>
      </c>
      <c r="AT202" s="238" t="s">
        <v>220</v>
      </c>
      <c r="AU202" s="238" t="s">
        <v>83</v>
      </c>
      <c r="AY202" s="18" t="s">
        <v>156</v>
      </c>
      <c r="BE202" s="239">
        <f>IF(N202="základní",J202,0)</f>
        <v>0</v>
      </c>
      <c r="BF202" s="239">
        <f>IF(N202="snížená",J202,0)</f>
        <v>0</v>
      </c>
      <c r="BG202" s="239">
        <f>IF(N202="zákl. přenesená",J202,0)</f>
        <v>0</v>
      </c>
      <c r="BH202" s="239">
        <f>IF(N202="sníž. přenesená",J202,0)</f>
        <v>0</v>
      </c>
      <c r="BI202" s="239">
        <f>IF(N202="nulová",J202,0)</f>
        <v>0</v>
      </c>
      <c r="BJ202" s="18" t="s">
        <v>83</v>
      </c>
      <c r="BK202" s="239">
        <f>ROUND(I202*H202,2)</f>
        <v>0</v>
      </c>
      <c r="BL202" s="18" t="s">
        <v>335</v>
      </c>
      <c r="BM202" s="238" t="s">
        <v>2242</v>
      </c>
    </row>
    <row r="203" spans="1:51" s="14" customFormat="1" ht="12">
      <c r="A203" s="14"/>
      <c r="B203" s="266"/>
      <c r="C203" s="267"/>
      <c r="D203" s="257" t="s">
        <v>225</v>
      </c>
      <c r="E203" s="268" t="s">
        <v>1</v>
      </c>
      <c r="F203" s="269" t="s">
        <v>2243</v>
      </c>
      <c r="G203" s="267"/>
      <c r="H203" s="270">
        <v>120</v>
      </c>
      <c r="I203" s="271"/>
      <c r="J203" s="267"/>
      <c r="K203" s="267"/>
      <c r="L203" s="272"/>
      <c r="M203" s="273"/>
      <c r="N203" s="274"/>
      <c r="O203" s="274"/>
      <c r="P203" s="274"/>
      <c r="Q203" s="274"/>
      <c r="R203" s="274"/>
      <c r="S203" s="274"/>
      <c r="T203" s="275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76" t="s">
        <v>225</v>
      </c>
      <c r="AU203" s="276" t="s">
        <v>83</v>
      </c>
      <c r="AV203" s="14" t="s">
        <v>85</v>
      </c>
      <c r="AW203" s="14" t="s">
        <v>32</v>
      </c>
      <c r="AX203" s="14" t="s">
        <v>76</v>
      </c>
      <c r="AY203" s="276" t="s">
        <v>156</v>
      </c>
    </row>
    <row r="204" spans="1:51" s="15" customFormat="1" ht="12">
      <c r="A204" s="15"/>
      <c r="B204" s="277"/>
      <c r="C204" s="278"/>
      <c r="D204" s="257" t="s">
        <v>225</v>
      </c>
      <c r="E204" s="279" t="s">
        <v>1</v>
      </c>
      <c r="F204" s="280" t="s">
        <v>228</v>
      </c>
      <c r="G204" s="278"/>
      <c r="H204" s="281">
        <v>120</v>
      </c>
      <c r="I204" s="282"/>
      <c r="J204" s="278"/>
      <c r="K204" s="278"/>
      <c r="L204" s="283"/>
      <c r="M204" s="284"/>
      <c r="N204" s="285"/>
      <c r="O204" s="285"/>
      <c r="P204" s="285"/>
      <c r="Q204" s="285"/>
      <c r="R204" s="285"/>
      <c r="S204" s="285"/>
      <c r="T204" s="286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87" t="s">
        <v>225</v>
      </c>
      <c r="AU204" s="287" t="s">
        <v>83</v>
      </c>
      <c r="AV204" s="15" t="s">
        <v>173</v>
      </c>
      <c r="AW204" s="15" t="s">
        <v>32</v>
      </c>
      <c r="AX204" s="15" t="s">
        <v>83</v>
      </c>
      <c r="AY204" s="287" t="s">
        <v>156</v>
      </c>
    </row>
    <row r="205" spans="1:65" s="2" customFormat="1" ht="21.75" customHeight="1">
      <c r="A205" s="39"/>
      <c r="B205" s="40"/>
      <c r="C205" s="245" t="s">
        <v>585</v>
      </c>
      <c r="D205" s="245" t="s">
        <v>220</v>
      </c>
      <c r="E205" s="246" t="s">
        <v>2244</v>
      </c>
      <c r="F205" s="247" t="s">
        <v>2245</v>
      </c>
      <c r="G205" s="248" t="s">
        <v>342</v>
      </c>
      <c r="H205" s="249">
        <v>60</v>
      </c>
      <c r="I205" s="250"/>
      <c r="J205" s="251">
        <f>ROUND(I205*H205,2)</f>
        <v>0</v>
      </c>
      <c r="K205" s="247" t="s">
        <v>1</v>
      </c>
      <c r="L205" s="252"/>
      <c r="M205" s="253" t="s">
        <v>1</v>
      </c>
      <c r="N205" s="254" t="s">
        <v>41</v>
      </c>
      <c r="O205" s="92"/>
      <c r="P205" s="236">
        <f>O205*H205</f>
        <v>0</v>
      </c>
      <c r="Q205" s="236">
        <v>0</v>
      </c>
      <c r="R205" s="236">
        <f>Q205*H205</f>
        <v>0</v>
      </c>
      <c r="S205" s="236">
        <v>0</v>
      </c>
      <c r="T205" s="237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38" t="s">
        <v>477</v>
      </c>
      <c r="AT205" s="238" t="s">
        <v>220</v>
      </c>
      <c r="AU205" s="238" t="s">
        <v>83</v>
      </c>
      <c r="AY205" s="18" t="s">
        <v>156</v>
      </c>
      <c r="BE205" s="239">
        <f>IF(N205="základní",J205,0)</f>
        <v>0</v>
      </c>
      <c r="BF205" s="239">
        <f>IF(N205="snížená",J205,0)</f>
        <v>0</v>
      </c>
      <c r="BG205" s="239">
        <f>IF(N205="zákl. přenesená",J205,0)</f>
        <v>0</v>
      </c>
      <c r="BH205" s="239">
        <f>IF(N205="sníž. přenesená",J205,0)</f>
        <v>0</v>
      </c>
      <c r="BI205" s="239">
        <f>IF(N205="nulová",J205,0)</f>
        <v>0</v>
      </c>
      <c r="BJ205" s="18" t="s">
        <v>83</v>
      </c>
      <c r="BK205" s="239">
        <f>ROUND(I205*H205,2)</f>
        <v>0</v>
      </c>
      <c r="BL205" s="18" t="s">
        <v>335</v>
      </c>
      <c r="BM205" s="238" t="s">
        <v>2246</v>
      </c>
    </row>
    <row r="206" spans="1:51" s="14" customFormat="1" ht="12">
      <c r="A206" s="14"/>
      <c r="B206" s="266"/>
      <c r="C206" s="267"/>
      <c r="D206" s="257" t="s">
        <v>225</v>
      </c>
      <c r="E206" s="268" t="s">
        <v>1</v>
      </c>
      <c r="F206" s="269" t="s">
        <v>2247</v>
      </c>
      <c r="G206" s="267"/>
      <c r="H206" s="270">
        <v>60</v>
      </c>
      <c r="I206" s="271"/>
      <c r="J206" s="267"/>
      <c r="K206" s="267"/>
      <c r="L206" s="272"/>
      <c r="M206" s="273"/>
      <c r="N206" s="274"/>
      <c r="O206" s="274"/>
      <c r="P206" s="274"/>
      <c r="Q206" s="274"/>
      <c r="R206" s="274"/>
      <c r="S206" s="274"/>
      <c r="T206" s="275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76" t="s">
        <v>225</v>
      </c>
      <c r="AU206" s="276" t="s">
        <v>83</v>
      </c>
      <c r="AV206" s="14" t="s">
        <v>85</v>
      </c>
      <c r="AW206" s="14" t="s">
        <v>32</v>
      </c>
      <c r="AX206" s="14" t="s">
        <v>76</v>
      </c>
      <c r="AY206" s="276" t="s">
        <v>156</v>
      </c>
    </row>
    <row r="207" spans="1:51" s="15" customFormat="1" ht="12">
      <c r="A207" s="15"/>
      <c r="B207" s="277"/>
      <c r="C207" s="278"/>
      <c r="D207" s="257" t="s">
        <v>225</v>
      </c>
      <c r="E207" s="279" t="s">
        <v>1</v>
      </c>
      <c r="F207" s="280" t="s">
        <v>228</v>
      </c>
      <c r="G207" s="278"/>
      <c r="H207" s="281">
        <v>60</v>
      </c>
      <c r="I207" s="282"/>
      <c r="J207" s="278"/>
      <c r="K207" s="278"/>
      <c r="L207" s="283"/>
      <c r="M207" s="284"/>
      <c r="N207" s="285"/>
      <c r="O207" s="285"/>
      <c r="P207" s="285"/>
      <c r="Q207" s="285"/>
      <c r="R207" s="285"/>
      <c r="S207" s="285"/>
      <c r="T207" s="286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87" t="s">
        <v>225</v>
      </c>
      <c r="AU207" s="287" t="s">
        <v>83</v>
      </c>
      <c r="AV207" s="15" t="s">
        <v>173</v>
      </c>
      <c r="AW207" s="15" t="s">
        <v>32</v>
      </c>
      <c r="AX207" s="15" t="s">
        <v>83</v>
      </c>
      <c r="AY207" s="287" t="s">
        <v>156</v>
      </c>
    </row>
    <row r="208" spans="1:65" s="2" customFormat="1" ht="21.75" customHeight="1">
      <c r="A208" s="39"/>
      <c r="B208" s="40"/>
      <c r="C208" s="245" t="s">
        <v>600</v>
      </c>
      <c r="D208" s="245" t="s">
        <v>220</v>
      </c>
      <c r="E208" s="246" t="s">
        <v>2248</v>
      </c>
      <c r="F208" s="247" t="s">
        <v>2249</v>
      </c>
      <c r="G208" s="248" t="s">
        <v>342</v>
      </c>
      <c r="H208" s="249">
        <v>120</v>
      </c>
      <c r="I208" s="250"/>
      <c r="J208" s="251">
        <f>ROUND(I208*H208,2)</f>
        <v>0</v>
      </c>
      <c r="K208" s="247" t="s">
        <v>1</v>
      </c>
      <c r="L208" s="252"/>
      <c r="M208" s="253" t="s">
        <v>1</v>
      </c>
      <c r="N208" s="254" t="s">
        <v>41</v>
      </c>
      <c r="O208" s="92"/>
      <c r="P208" s="236">
        <f>O208*H208</f>
        <v>0</v>
      </c>
      <c r="Q208" s="236">
        <v>0</v>
      </c>
      <c r="R208" s="236">
        <f>Q208*H208</f>
        <v>0</v>
      </c>
      <c r="S208" s="236">
        <v>0</v>
      </c>
      <c r="T208" s="237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38" t="s">
        <v>477</v>
      </c>
      <c r="AT208" s="238" t="s">
        <v>220</v>
      </c>
      <c r="AU208" s="238" t="s">
        <v>83</v>
      </c>
      <c r="AY208" s="18" t="s">
        <v>156</v>
      </c>
      <c r="BE208" s="239">
        <f>IF(N208="základní",J208,0)</f>
        <v>0</v>
      </c>
      <c r="BF208" s="239">
        <f>IF(N208="snížená",J208,0)</f>
        <v>0</v>
      </c>
      <c r="BG208" s="239">
        <f>IF(N208="zákl. přenesená",J208,0)</f>
        <v>0</v>
      </c>
      <c r="BH208" s="239">
        <f>IF(N208="sníž. přenesená",J208,0)</f>
        <v>0</v>
      </c>
      <c r="BI208" s="239">
        <f>IF(N208="nulová",J208,0)</f>
        <v>0</v>
      </c>
      <c r="BJ208" s="18" t="s">
        <v>83</v>
      </c>
      <c r="BK208" s="239">
        <f>ROUND(I208*H208,2)</f>
        <v>0</v>
      </c>
      <c r="BL208" s="18" t="s">
        <v>335</v>
      </c>
      <c r="BM208" s="238" t="s">
        <v>2250</v>
      </c>
    </row>
    <row r="209" spans="1:51" s="14" customFormat="1" ht="12">
      <c r="A209" s="14"/>
      <c r="B209" s="266"/>
      <c r="C209" s="267"/>
      <c r="D209" s="257" t="s">
        <v>225</v>
      </c>
      <c r="E209" s="268" t="s">
        <v>1</v>
      </c>
      <c r="F209" s="269" t="s">
        <v>2251</v>
      </c>
      <c r="G209" s="267"/>
      <c r="H209" s="270">
        <v>120</v>
      </c>
      <c r="I209" s="271"/>
      <c r="J209" s="267"/>
      <c r="K209" s="267"/>
      <c r="L209" s="272"/>
      <c r="M209" s="273"/>
      <c r="N209" s="274"/>
      <c r="O209" s="274"/>
      <c r="P209" s="274"/>
      <c r="Q209" s="274"/>
      <c r="R209" s="274"/>
      <c r="S209" s="274"/>
      <c r="T209" s="275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76" t="s">
        <v>225</v>
      </c>
      <c r="AU209" s="276" t="s">
        <v>83</v>
      </c>
      <c r="AV209" s="14" t="s">
        <v>85</v>
      </c>
      <c r="AW209" s="14" t="s">
        <v>32</v>
      </c>
      <c r="AX209" s="14" t="s">
        <v>76</v>
      </c>
      <c r="AY209" s="276" t="s">
        <v>156</v>
      </c>
    </row>
    <row r="210" spans="1:51" s="15" customFormat="1" ht="12">
      <c r="A210" s="15"/>
      <c r="B210" s="277"/>
      <c r="C210" s="278"/>
      <c r="D210" s="257" t="s">
        <v>225</v>
      </c>
      <c r="E210" s="279" t="s">
        <v>1</v>
      </c>
      <c r="F210" s="280" t="s">
        <v>228</v>
      </c>
      <c r="G210" s="278"/>
      <c r="H210" s="281">
        <v>120</v>
      </c>
      <c r="I210" s="282"/>
      <c r="J210" s="278"/>
      <c r="K210" s="278"/>
      <c r="L210" s="283"/>
      <c r="M210" s="284"/>
      <c r="N210" s="285"/>
      <c r="O210" s="285"/>
      <c r="P210" s="285"/>
      <c r="Q210" s="285"/>
      <c r="R210" s="285"/>
      <c r="S210" s="285"/>
      <c r="T210" s="286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87" t="s">
        <v>225</v>
      </c>
      <c r="AU210" s="287" t="s">
        <v>83</v>
      </c>
      <c r="AV210" s="15" t="s">
        <v>173</v>
      </c>
      <c r="AW210" s="15" t="s">
        <v>32</v>
      </c>
      <c r="AX210" s="15" t="s">
        <v>83</v>
      </c>
      <c r="AY210" s="287" t="s">
        <v>156</v>
      </c>
    </row>
    <row r="211" spans="1:65" s="2" customFormat="1" ht="21.75" customHeight="1">
      <c r="A211" s="39"/>
      <c r="B211" s="40"/>
      <c r="C211" s="245" t="s">
        <v>662</v>
      </c>
      <c r="D211" s="245" t="s">
        <v>220</v>
      </c>
      <c r="E211" s="246" t="s">
        <v>2252</v>
      </c>
      <c r="F211" s="247" t="s">
        <v>2253</v>
      </c>
      <c r="G211" s="248" t="s">
        <v>342</v>
      </c>
      <c r="H211" s="249">
        <v>40</v>
      </c>
      <c r="I211" s="250"/>
      <c r="J211" s="251">
        <f>ROUND(I211*H211,2)</f>
        <v>0</v>
      </c>
      <c r="K211" s="247" t="s">
        <v>1</v>
      </c>
      <c r="L211" s="252"/>
      <c r="M211" s="253" t="s">
        <v>1</v>
      </c>
      <c r="N211" s="254" t="s">
        <v>41</v>
      </c>
      <c r="O211" s="92"/>
      <c r="P211" s="236">
        <f>O211*H211</f>
        <v>0</v>
      </c>
      <c r="Q211" s="236">
        <v>0</v>
      </c>
      <c r="R211" s="236">
        <f>Q211*H211</f>
        <v>0</v>
      </c>
      <c r="S211" s="236">
        <v>0</v>
      </c>
      <c r="T211" s="237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8" t="s">
        <v>477</v>
      </c>
      <c r="AT211" s="238" t="s">
        <v>220</v>
      </c>
      <c r="AU211" s="238" t="s">
        <v>83</v>
      </c>
      <c r="AY211" s="18" t="s">
        <v>156</v>
      </c>
      <c r="BE211" s="239">
        <f>IF(N211="základní",J211,0)</f>
        <v>0</v>
      </c>
      <c r="BF211" s="239">
        <f>IF(N211="snížená",J211,0)</f>
        <v>0</v>
      </c>
      <c r="BG211" s="239">
        <f>IF(N211="zákl. přenesená",J211,0)</f>
        <v>0</v>
      </c>
      <c r="BH211" s="239">
        <f>IF(N211="sníž. přenesená",J211,0)</f>
        <v>0</v>
      </c>
      <c r="BI211" s="239">
        <f>IF(N211="nulová",J211,0)</f>
        <v>0</v>
      </c>
      <c r="BJ211" s="18" t="s">
        <v>83</v>
      </c>
      <c r="BK211" s="239">
        <f>ROUND(I211*H211,2)</f>
        <v>0</v>
      </c>
      <c r="BL211" s="18" t="s">
        <v>335</v>
      </c>
      <c r="BM211" s="238" t="s">
        <v>2254</v>
      </c>
    </row>
    <row r="212" spans="1:51" s="14" customFormat="1" ht="12">
      <c r="A212" s="14"/>
      <c r="B212" s="266"/>
      <c r="C212" s="267"/>
      <c r="D212" s="257" t="s">
        <v>225</v>
      </c>
      <c r="E212" s="268" t="s">
        <v>1</v>
      </c>
      <c r="F212" s="269" t="s">
        <v>2255</v>
      </c>
      <c r="G212" s="267"/>
      <c r="H212" s="270">
        <v>40</v>
      </c>
      <c r="I212" s="271"/>
      <c r="J212" s="267"/>
      <c r="K212" s="267"/>
      <c r="L212" s="272"/>
      <c r="M212" s="273"/>
      <c r="N212" s="274"/>
      <c r="O212" s="274"/>
      <c r="P212" s="274"/>
      <c r="Q212" s="274"/>
      <c r="R212" s="274"/>
      <c r="S212" s="274"/>
      <c r="T212" s="275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76" t="s">
        <v>225</v>
      </c>
      <c r="AU212" s="276" t="s">
        <v>83</v>
      </c>
      <c r="AV212" s="14" t="s">
        <v>85</v>
      </c>
      <c r="AW212" s="14" t="s">
        <v>32</v>
      </c>
      <c r="AX212" s="14" t="s">
        <v>76</v>
      </c>
      <c r="AY212" s="276" t="s">
        <v>156</v>
      </c>
    </row>
    <row r="213" spans="1:51" s="15" customFormat="1" ht="12">
      <c r="A213" s="15"/>
      <c r="B213" s="277"/>
      <c r="C213" s="278"/>
      <c r="D213" s="257" t="s">
        <v>225</v>
      </c>
      <c r="E213" s="279" t="s">
        <v>1</v>
      </c>
      <c r="F213" s="280" t="s">
        <v>228</v>
      </c>
      <c r="G213" s="278"/>
      <c r="H213" s="281">
        <v>40</v>
      </c>
      <c r="I213" s="282"/>
      <c r="J213" s="278"/>
      <c r="K213" s="278"/>
      <c r="L213" s="283"/>
      <c r="M213" s="284"/>
      <c r="N213" s="285"/>
      <c r="O213" s="285"/>
      <c r="P213" s="285"/>
      <c r="Q213" s="285"/>
      <c r="R213" s="285"/>
      <c r="S213" s="285"/>
      <c r="T213" s="286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87" t="s">
        <v>225</v>
      </c>
      <c r="AU213" s="287" t="s">
        <v>83</v>
      </c>
      <c r="AV213" s="15" t="s">
        <v>173</v>
      </c>
      <c r="AW213" s="15" t="s">
        <v>32</v>
      </c>
      <c r="AX213" s="15" t="s">
        <v>83</v>
      </c>
      <c r="AY213" s="287" t="s">
        <v>156</v>
      </c>
    </row>
    <row r="214" spans="1:65" s="2" customFormat="1" ht="21.75" customHeight="1">
      <c r="A214" s="39"/>
      <c r="B214" s="40"/>
      <c r="C214" s="245" t="s">
        <v>666</v>
      </c>
      <c r="D214" s="245" t="s">
        <v>220</v>
      </c>
      <c r="E214" s="246" t="s">
        <v>2256</v>
      </c>
      <c r="F214" s="247" t="s">
        <v>2257</v>
      </c>
      <c r="G214" s="248" t="s">
        <v>342</v>
      </c>
      <c r="H214" s="249">
        <v>20</v>
      </c>
      <c r="I214" s="250"/>
      <c r="J214" s="251">
        <f>ROUND(I214*H214,2)</f>
        <v>0</v>
      </c>
      <c r="K214" s="247" t="s">
        <v>1</v>
      </c>
      <c r="L214" s="252"/>
      <c r="M214" s="253" t="s">
        <v>1</v>
      </c>
      <c r="N214" s="254" t="s">
        <v>41</v>
      </c>
      <c r="O214" s="92"/>
      <c r="P214" s="236">
        <f>O214*H214</f>
        <v>0</v>
      </c>
      <c r="Q214" s="236">
        <v>0</v>
      </c>
      <c r="R214" s="236">
        <f>Q214*H214</f>
        <v>0</v>
      </c>
      <c r="S214" s="236">
        <v>0</v>
      </c>
      <c r="T214" s="237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8" t="s">
        <v>477</v>
      </c>
      <c r="AT214" s="238" t="s">
        <v>220</v>
      </c>
      <c r="AU214" s="238" t="s">
        <v>83</v>
      </c>
      <c r="AY214" s="18" t="s">
        <v>156</v>
      </c>
      <c r="BE214" s="239">
        <f>IF(N214="základní",J214,0)</f>
        <v>0</v>
      </c>
      <c r="BF214" s="239">
        <f>IF(N214="snížená",J214,0)</f>
        <v>0</v>
      </c>
      <c r="BG214" s="239">
        <f>IF(N214="zákl. přenesená",J214,0)</f>
        <v>0</v>
      </c>
      <c r="BH214" s="239">
        <f>IF(N214="sníž. přenesená",J214,0)</f>
        <v>0</v>
      </c>
      <c r="BI214" s="239">
        <f>IF(N214="nulová",J214,0)</f>
        <v>0</v>
      </c>
      <c r="BJ214" s="18" t="s">
        <v>83</v>
      </c>
      <c r="BK214" s="239">
        <f>ROUND(I214*H214,2)</f>
        <v>0</v>
      </c>
      <c r="BL214" s="18" t="s">
        <v>335</v>
      </c>
      <c r="BM214" s="238" t="s">
        <v>2258</v>
      </c>
    </row>
    <row r="215" spans="1:51" s="14" customFormat="1" ht="12">
      <c r="A215" s="14"/>
      <c r="B215" s="266"/>
      <c r="C215" s="267"/>
      <c r="D215" s="257" t="s">
        <v>225</v>
      </c>
      <c r="E215" s="268" t="s">
        <v>1</v>
      </c>
      <c r="F215" s="269" t="s">
        <v>2114</v>
      </c>
      <c r="G215" s="267"/>
      <c r="H215" s="270">
        <v>20</v>
      </c>
      <c r="I215" s="271"/>
      <c r="J215" s="267"/>
      <c r="K215" s="267"/>
      <c r="L215" s="272"/>
      <c r="M215" s="273"/>
      <c r="N215" s="274"/>
      <c r="O215" s="274"/>
      <c r="P215" s="274"/>
      <c r="Q215" s="274"/>
      <c r="R215" s="274"/>
      <c r="S215" s="274"/>
      <c r="T215" s="275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76" t="s">
        <v>225</v>
      </c>
      <c r="AU215" s="276" t="s">
        <v>83</v>
      </c>
      <c r="AV215" s="14" t="s">
        <v>85</v>
      </c>
      <c r="AW215" s="14" t="s">
        <v>32</v>
      </c>
      <c r="AX215" s="14" t="s">
        <v>76</v>
      </c>
      <c r="AY215" s="276" t="s">
        <v>156</v>
      </c>
    </row>
    <row r="216" spans="1:51" s="15" customFormat="1" ht="12">
      <c r="A216" s="15"/>
      <c r="B216" s="277"/>
      <c r="C216" s="278"/>
      <c r="D216" s="257" t="s">
        <v>225</v>
      </c>
      <c r="E216" s="279" t="s">
        <v>1</v>
      </c>
      <c r="F216" s="280" t="s">
        <v>228</v>
      </c>
      <c r="G216" s="278"/>
      <c r="H216" s="281">
        <v>20</v>
      </c>
      <c r="I216" s="282"/>
      <c r="J216" s="278"/>
      <c r="K216" s="278"/>
      <c r="L216" s="283"/>
      <c r="M216" s="284"/>
      <c r="N216" s="285"/>
      <c r="O216" s="285"/>
      <c r="P216" s="285"/>
      <c r="Q216" s="285"/>
      <c r="R216" s="285"/>
      <c r="S216" s="285"/>
      <c r="T216" s="286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87" t="s">
        <v>225</v>
      </c>
      <c r="AU216" s="287" t="s">
        <v>83</v>
      </c>
      <c r="AV216" s="15" t="s">
        <v>173</v>
      </c>
      <c r="AW216" s="15" t="s">
        <v>32</v>
      </c>
      <c r="AX216" s="15" t="s">
        <v>83</v>
      </c>
      <c r="AY216" s="287" t="s">
        <v>156</v>
      </c>
    </row>
    <row r="217" spans="1:65" s="2" customFormat="1" ht="16.5" customHeight="1">
      <c r="A217" s="39"/>
      <c r="B217" s="40"/>
      <c r="C217" s="245" t="s">
        <v>670</v>
      </c>
      <c r="D217" s="245" t="s">
        <v>220</v>
      </c>
      <c r="E217" s="246" t="s">
        <v>2259</v>
      </c>
      <c r="F217" s="247" t="s">
        <v>2260</v>
      </c>
      <c r="G217" s="248" t="s">
        <v>342</v>
      </c>
      <c r="H217" s="249">
        <v>690</v>
      </c>
      <c r="I217" s="250"/>
      <c r="J217" s="251">
        <f>ROUND(I217*H217,2)</f>
        <v>0</v>
      </c>
      <c r="K217" s="247" t="s">
        <v>1</v>
      </c>
      <c r="L217" s="252"/>
      <c r="M217" s="253" t="s">
        <v>1</v>
      </c>
      <c r="N217" s="254" t="s">
        <v>41</v>
      </c>
      <c r="O217" s="92"/>
      <c r="P217" s="236">
        <f>O217*H217</f>
        <v>0</v>
      </c>
      <c r="Q217" s="236">
        <v>0</v>
      </c>
      <c r="R217" s="236">
        <f>Q217*H217</f>
        <v>0</v>
      </c>
      <c r="S217" s="236">
        <v>0</v>
      </c>
      <c r="T217" s="237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8" t="s">
        <v>477</v>
      </c>
      <c r="AT217" s="238" t="s">
        <v>220</v>
      </c>
      <c r="AU217" s="238" t="s">
        <v>83</v>
      </c>
      <c r="AY217" s="18" t="s">
        <v>156</v>
      </c>
      <c r="BE217" s="239">
        <f>IF(N217="základní",J217,0)</f>
        <v>0</v>
      </c>
      <c r="BF217" s="239">
        <f>IF(N217="snížená",J217,0)</f>
        <v>0</v>
      </c>
      <c r="BG217" s="239">
        <f>IF(N217="zákl. přenesená",J217,0)</f>
        <v>0</v>
      </c>
      <c r="BH217" s="239">
        <f>IF(N217="sníž. přenesená",J217,0)</f>
        <v>0</v>
      </c>
      <c r="BI217" s="239">
        <f>IF(N217="nulová",J217,0)</f>
        <v>0</v>
      </c>
      <c r="BJ217" s="18" t="s">
        <v>83</v>
      </c>
      <c r="BK217" s="239">
        <f>ROUND(I217*H217,2)</f>
        <v>0</v>
      </c>
      <c r="BL217" s="18" t="s">
        <v>335</v>
      </c>
      <c r="BM217" s="238" t="s">
        <v>2261</v>
      </c>
    </row>
    <row r="218" spans="1:51" s="14" customFormat="1" ht="12">
      <c r="A218" s="14"/>
      <c r="B218" s="266"/>
      <c r="C218" s="267"/>
      <c r="D218" s="257" t="s">
        <v>225</v>
      </c>
      <c r="E218" s="268" t="s">
        <v>1</v>
      </c>
      <c r="F218" s="269" t="s">
        <v>2262</v>
      </c>
      <c r="G218" s="267"/>
      <c r="H218" s="270">
        <v>690</v>
      </c>
      <c r="I218" s="271"/>
      <c r="J218" s="267"/>
      <c r="K218" s="267"/>
      <c r="L218" s="272"/>
      <c r="M218" s="273"/>
      <c r="N218" s="274"/>
      <c r="O218" s="274"/>
      <c r="P218" s="274"/>
      <c r="Q218" s="274"/>
      <c r="R218" s="274"/>
      <c r="S218" s="274"/>
      <c r="T218" s="275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76" t="s">
        <v>225</v>
      </c>
      <c r="AU218" s="276" t="s">
        <v>83</v>
      </c>
      <c r="AV218" s="14" t="s">
        <v>85</v>
      </c>
      <c r="AW218" s="14" t="s">
        <v>32</v>
      </c>
      <c r="AX218" s="14" t="s">
        <v>76</v>
      </c>
      <c r="AY218" s="276" t="s">
        <v>156</v>
      </c>
    </row>
    <row r="219" spans="1:51" s="15" customFormat="1" ht="12">
      <c r="A219" s="15"/>
      <c r="B219" s="277"/>
      <c r="C219" s="278"/>
      <c r="D219" s="257" t="s">
        <v>225</v>
      </c>
      <c r="E219" s="279" t="s">
        <v>1</v>
      </c>
      <c r="F219" s="280" t="s">
        <v>228</v>
      </c>
      <c r="G219" s="278"/>
      <c r="H219" s="281">
        <v>690</v>
      </c>
      <c r="I219" s="282"/>
      <c r="J219" s="278"/>
      <c r="K219" s="278"/>
      <c r="L219" s="283"/>
      <c r="M219" s="284"/>
      <c r="N219" s="285"/>
      <c r="O219" s="285"/>
      <c r="P219" s="285"/>
      <c r="Q219" s="285"/>
      <c r="R219" s="285"/>
      <c r="S219" s="285"/>
      <c r="T219" s="286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87" t="s">
        <v>225</v>
      </c>
      <c r="AU219" s="287" t="s">
        <v>83</v>
      </c>
      <c r="AV219" s="15" t="s">
        <v>173</v>
      </c>
      <c r="AW219" s="15" t="s">
        <v>32</v>
      </c>
      <c r="AX219" s="15" t="s">
        <v>83</v>
      </c>
      <c r="AY219" s="287" t="s">
        <v>156</v>
      </c>
    </row>
    <row r="220" spans="1:65" s="2" customFormat="1" ht="16.5" customHeight="1">
      <c r="A220" s="39"/>
      <c r="B220" s="40"/>
      <c r="C220" s="245" t="s">
        <v>677</v>
      </c>
      <c r="D220" s="245" t="s">
        <v>220</v>
      </c>
      <c r="E220" s="246" t="s">
        <v>2263</v>
      </c>
      <c r="F220" s="247" t="s">
        <v>2264</v>
      </c>
      <c r="G220" s="248" t="s">
        <v>342</v>
      </c>
      <c r="H220" s="249">
        <v>60</v>
      </c>
      <c r="I220" s="250"/>
      <c r="J220" s="251">
        <f>ROUND(I220*H220,2)</f>
        <v>0</v>
      </c>
      <c r="K220" s="247" t="s">
        <v>1</v>
      </c>
      <c r="L220" s="252"/>
      <c r="M220" s="253" t="s">
        <v>1</v>
      </c>
      <c r="N220" s="254" t="s">
        <v>41</v>
      </c>
      <c r="O220" s="92"/>
      <c r="P220" s="236">
        <f>O220*H220</f>
        <v>0</v>
      </c>
      <c r="Q220" s="236">
        <v>0</v>
      </c>
      <c r="R220" s="236">
        <f>Q220*H220</f>
        <v>0</v>
      </c>
      <c r="S220" s="236">
        <v>0</v>
      </c>
      <c r="T220" s="237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38" t="s">
        <v>477</v>
      </c>
      <c r="AT220" s="238" t="s">
        <v>220</v>
      </c>
      <c r="AU220" s="238" t="s">
        <v>83</v>
      </c>
      <c r="AY220" s="18" t="s">
        <v>156</v>
      </c>
      <c r="BE220" s="239">
        <f>IF(N220="základní",J220,0)</f>
        <v>0</v>
      </c>
      <c r="BF220" s="239">
        <f>IF(N220="snížená",J220,0)</f>
        <v>0</v>
      </c>
      <c r="BG220" s="239">
        <f>IF(N220="zákl. přenesená",J220,0)</f>
        <v>0</v>
      </c>
      <c r="BH220" s="239">
        <f>IF(N220="sníž. přenesená",J220,0)</f>
        <v>0</v>
      </c>
      <c r="BI220" s="239">
        <f>IF(N220="nulová",J220,0)</f>
        <v>0</v>
      </c>
      <c r="BJ220" s="18" t="s">
        <v>83</v>
      </c>
      <c r="BK220" s="239">
        <f>ROUND(I220*H220,2)</f>
        <v>0</v>
      </c>
      <c r="BL220" s="18" t="s">
        <v>335</v>
      </c>
      <c r="BM220" s="238" t="s">
        <v>2265</v>
      </c>
    </row>
    <row r="221" spans="1:65" s="2" customFormat="1" ht="24.15" customHeight="1">
      <c r="A221" s="39"/>
      <c r="B221" s="40"/>
      <c r="C221" s="245" t="s">
        <v>1093</v>
      </c>
      <c r="D221" s="245" t="s">
        <v>220</v>
      </c>
      <c r="E221" s="246" t="s">
        <v>2266</v>
      </c>
      <c r="F221" s="247" t="s">
        <v>2267</v>
      </c>
      <c r="G221" s="248" t="s">
        <v>342</v>
      </c>
      <c r="H221" s="249">
        <v>60</v>
      </c>
      <c r="I221" s="250"/>
      <c r="J221" s="251">
        <f>ROUND(I221*H221,2)</f>
        <v>0</v>
      </c>
      <c r="K221" s="247" t="s">
        <v>1</v>
      </c>
      <c r="L221" s="252"/>
      <c r="M221" s="253" t="s">
        <v>1</v>
      </c>
      <c r="N221" s="254" t="s">
        <v>41</v>
      </c>
      <c r="O221" s="92"/>
      <c r="P221" s="236">
        <f>O221*H221</f>
        <v>0</v>
      </c>
      <c r="Q221" s="236">
        <v>0</v>
      </c>
      <c r="R221" s="236">
        <f>Q221*H221</f>
        <v>0</v>
      </c>
      <c r="S221" s="236">
        <v>0</v>
      </c>
      <c r="T221" s="237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8" t="s">
        <v>477</v>
      </c>
      <c r="AT221" s="238" t="s">
        <v>220</v>
      </c>
      <c r="AU221" s="238" t="s">
        <v>83</v>
      </c>
      <c r="AY221" s="18" t="s">
        <v>156</v>
      </c>
      <c r="BE221" s="239">
        <f>IF(N221="základní",J221,0)</f>
        <v>0</v>
      </c>
      <c r="BF221" s="239">
        <f>IF(N221="snížená",J221,0)</f>
        <v>0</v>
      </c>
      <c r="BG221" s="239">
        <f>IF(N221="zákl. přenesená",J221,0)</f>
        <v>0</v>
      </c>
      <c r="BH221" s="239">
        <f>IF(N221="sníž. přenesená",J221,0)</f>
        <v>0</v>
      </c>
      <c r="BI221" s="239">
        <f>IF(N221="nulová",J221,0)</f>
        <v>0</v>
      </c>
      <c r="BJ221" s="18" t="s">
        <v>83</v>
      </c>
      <c r="BK221" s="239">
        <f>ROUND(I221*H221,2)</f>
        <v>0</v>
      </c>
      <c r="BL221" s="18" t="s">
        <v>335</v>
      </c>
      <c r="BM221" s="238" t="s">
        <v>2268</v>
      </c>
    </row>
    <row r="222" spans="1:65" s="2" customFormat="1" ht="16.5" customHeight="1">
      <c r="A222" s="39"/>
      <c r="B222" s="40"/>
      <c r="C222" s="245" t="s">
        <v>1097</v>
      </c>
      <c r="D222" s="245" t="s">
        <v>220</v>
      </c>
      <c r="E222" s="246" t="s">
        <v>2269</v>
      </c>
      <c r="F222" s="247" t="s">
        <v>2270</v>
      </c>
      <c r="G222" s="248" t="s">
        <v>342</v>
      </c>
      <c r="H222" s="249">
        <v>60</v>
      </c>
      <c r="I222" s="250"/>
      <c r="J222" s="251">
        <f>ROUND(I222*H222,2)</f>
        <v>0</v>
      </c>
      <c r="K222" s="247" t="s">
        <v>1</v>
      </c>
      <c r="L222" s="252"/>
      <c r="M222" s="253" t="s">
        <v>1</v>
      </c>
      <c r="N222" s="254" t="s">
        <v>41</v>
      </c>
      <c r="O222" s="92"/>
      <c r="P222" s="236">
        <f>O222*H222</f>
        <v>0</v>
      </c>
      <c r="Q222" s="236">
        <v>0</v>
      </c>
      <c r="R222" s="236">
        <f>Q222*H222</f>
        <v>0</v>
      </c>
      <c r="S222" s="236">
        <v>0</v>
      </c>
      <c r="T222" s="237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38" t="s">
        <v>477</v>
      </c>
      <c r="AT222" s="238" t="s">
        <v>220</v>
      </c>
      <c r="AU222" s="238" t="s">
        <v>83</v>
      </c>
      <c r="AY222" s="18" t="s">
        <v>156</v>
      </c>
      <c r="BE222" s="239">
        <f>IF(N222="základní",J222,0)</f>
        <v>0</v>
      </c>
      <c r="BF222" s="239">
        <f>IF(N222="snížená",J222,0)</f>
        <v>0</v>
      </c>
      <c r="BG222" s="239">
        <f>IF(N222="zákl. přenesená",J222,0)</f>
        <v>0</v>
      </c>
      <c r="BH222" s="239">
        <f>IF(N222="sníž. přenesená",J222,0)</f>
        <v>0</v>
      </c>
      <c r="BI222" s="239">
        <f>IF(N222="nulová",J222,0)</f>
        <v>0</v>
      </c>
      <c r="BJ222" s="18" t="s">
        <v>83</v>
      </c>
      <c r="BK222" s="239">
        <f>ROUND(I222*H222,2)</f>
        <v>0</v>
      </c>
      <c r="BL222" s="18" t="s">
        <v>335</v>
      </c>
      <c r="BM222" s="238" t="s">
        <v>2271</v>
      </c>
    </row>
    <row r="223" spans="1:51" s="14" customFormat="1" ht="12">
      <c r="A223" s="14"/>
      <c r="B223" s="266"/>
      <c r="C223" s="267"/>
      <c r="D223" s="257" t="s">
        <v>225</v>
      </c>
      <c r="E223" s="268" t="s">
        <v>1</v>
      </c>
      <c r="F223" s="269" t="s">
        <v>2272</v>
      </c>
      <c r="G223" s="267"/>
      <c r="H223" s="270">
        <v>60</v>
      </c>
      <c r="I223" s="271"/>
      <c r="J223" s="267"/>
      <c r="K223" s="267"/>
      <c r="L223" s="272"/>
      <c r="M223" s="273"/>
      <c r="N223" s="274"/>
      <c r="O223" s="274"/>
      <c r="P223" s="274"/>
      <c r="Q223" s="274"/>
      <c r="R223" s="274"/>
      <c r="S223" s="274"/>
      <c r="T223" s="275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76" t="s">
        <v>225</v>
      </c>
      <c r="AU223" s="276" t="s">
        <v>83</v>
      </c>
      <c r="AV223" s="14" t="s">
        <v>85</v>
      </c>
      <c r="AW223" s="14" t="s">
        <v>32</v>
      </c>
      <c r="AX223" s="14" t="s">
        <v>76</v>
      </c>
      <c r="AY223" s="276" t="s">
        <v>156</v>
      </c>
    </row>
    <row r="224" spans="1:51" s="15" customFormat="1" ht="12">
      <c r="A224" s="15"/>
      <c r="B224" s="277"/>
      <c r="C224" s="278"/>
      <c r="D224" s="257" t="s">
        <v>225</v>
      </c>
      <c r="E224" s="279" t="s">
        <v>1</v>
      </c>
      <c r="F224" s="280" t="s">
        <v>228</v>
      </c>
      <c r="G224" s="278"/>
      <c r="H224" s="281">
        <v>60</v>
      </c>
      <c r="I224" s="282"/>
      <c r="J224" s="278"/>
      <c r="K224" s="278"/>
      <c r="L224" s="283"/>
      <c r="M224" s="284"/>
      <c r="N224" s="285"/>
      <c r="O224" s="285"/>
      <c r="P224" s="285"/>
      <c r="Q224" s="285"/>
      <c r="R224" s="285"/>
      <c r="S224" s="285"/>
      <c r="T224" s="286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87" t="s">
        <v>225</v>
      </c>
      <c r="AU224" s="287" t="s">
        <v>83</v>
      </c>
      <c r="AV224" s="15" t="s">
        <v>173</v>
      </c>
      <c r="AW224" s="15" t="s">
        <v>32</v>
      </c>
      <c r="AX224" s="15" t="s">
        <v>83</v>
      </c>
      <c r="AY224" s="287" t="s">
        <v>156</v>
      </c>
    </row>
    <row r="225" spans="1:65" s="2" customFormat="1" ht="16.5" customHeight="1">
      <c r="A225" s="39"/>
      <c r="B225" s="40"/>
      <c r="C225" s="245" t="s">
        <v>1101</v>
      </c>
      <c r="D225" s="245" t="s">
        <v>220</v>
      </c>
      <c r="E225" s="246" t="s">
        <v>2273</v>
      </c>
      <c r="F225" s="247" t="s">
        <v>2274</v>
      </c>
      <c r="G225" s="248" t="s">
        <v>342</v>
      </c>
      <c r="H225" s="249">
        <v>60</v>
      </c>
      <c r="I225" s="250"/>
      <c r="J225" s="251">
        <f>ROUND(I225*H225,2)</f>
        <v>0</v>
      </c>
      <c r="K225" s="247" t="s">
        <v>1</v>
      </c>
      <c r="L225" s="252"/>
      <c r="M225" s="253" t="s">
        <v>1</v>
      </c>
      <c r="N225" s="254" t="s">
        <v>41</v>
      </c>
      <c r="O225" s="92"/>
      <c r="P225" s="236">
        <f>O225*H225</f>
        <v>0</v>
      </c>
      <c r="Q225" s="236">
        <v>0</v>
      </c>
      <c r="R225" s="236">
        <f>Q225*H225</f>
        <v>0</v>
      </c>
      <c r="S225" s="236">
        <v>0</v>
      </c>
      <c r="T225" s="237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8" t="s">
        <v>477</v>
      </c>
      <c r="AT225" s="238" t="s">
        <v>220</v>
      </c>
      <c r="AU225" s="238" t="s">
        <v>83</v>
      </c>
      <c r="AY225" s="18" t="s">
        <v>156</v>
      </c>
      <c r="BE225" s="239">
        <f>IF(N225="základní",J225,0)</f>
        <v>0</v>
      </c>
      <c r="BF225" s="239">
        <f>IF(N225="snížená",J225,0)</f>
        <v>0</v>
      </c>
      <c r="BG225" s="239">
        <f>IF(N225="zákl. přenesená",J225,0)</f>
        <v>0</v>
      </c>
      <c r="BH225" s="239">
        <f>IF(N225="sníž. přenesená",J225,0)</f>
        <v>0</v>
      </c>
      <c r="BI225" s="239">
        <f>IF(N225="nulová",J225,0)</f>
        <v>0</v>
      </c>
      <c r="BJ225" s="18" t="s">
        <v>83</v>
      </c>
      <c r="BK225" s="239">
        <f>ROUND(I225*H225,2)</f>
        <v>0</v>
      </c>
      <c r="BL225" s="18" t="s">
        <v>335</v>
      </c>
      <c r="BM225" s="238" t="s">
        <v>2275</v>
      </c>
    </row>
    <row r="226" spans="1:65" s="2" customFormat="1" ht="16.5" customHeight="1">
      <c r="A226" s="39"/>
      <c r="B226" s="40"/>
      <c r="C226" s="245" t="s">
        <v>1105</v>
      </c>
      <c r="D226" s="245" t="s">
        <v>220</v>
      </c>
      <c r="E226" s="246" t="s">
        <v>2276</v>
      </c>
      <c r="F226" s="247" t="s">
        <v>2277</v>
      </c>
      <c r="G226" s="248" t="s">
        <v>217</v>
      </c>
      <c r="H226" s="249">
        <v>8</v>
      </c>
      <c r="I226" s="250"/>
      <c r="J226" s="251">
        <f>ROUND(I226*H226,2)</f>
        <v>0</v>
      </c>
      <c r="K226" s="247" t="s">
        <v>1</v>
      </c>
      <c r="L226" s="252"/>
      <c r="M226" s="253" t="s">
        <v>1</v>
      </c>
      <c r="N226" s="254" t="s">
        <v>41</v>
      </c>
      <c r="O226" s="92"/>
      <c r="P226" s="236">
        <f>O226*H226</f>
        <v>0</v>
      </c>
      <c r="Q226" s="236">
        <v>0</v>
      </c>
      <c r="R226" s="236">
        <f>Q226*H226</f>
        <v>0</v>
      </c>
      <c r="S226" s="236">
        <v>0</v>
      </c>
      <c r="T226" s="237">
        <f>S226*H226</f>
        <v>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R226" s="238" t="s">
        <v>477</v>
      </c>
      <c r="AT226" s="238" t="s">
        <v>220</v>
      </c>
      <c r="AU226" s="238" t="s">
        <v>83</v>
      </c>
      <c r="AY226" s="18" t="s">
        <v>156</v>
      </c>
      <c r="BE226" s="239">
        <f>IF(N226="základní",J226,0)</f>
        <v>0</v>
      </c>
      <c r="BF226" s="239">
        <f>IF(N226="snížená",J226,0)</f>
        <v>0</v>
      </c>
      <c r="BG226" s="239">
        <f>IF(N226="zákl. přenesená",J226,0)</f>
        <v>0</v>
      </c>
      <c r="BH226" s="239">
        <f>IF(N226="sníž. přenesená",J226,0)</f>
        <v>0</v>
      </c>
      <c r="BI226" s="239">
        <f>IF(N226="nulová",J226,0)</f>
        <v>0</v>
      </c>
      <c r="BJ226" s="18" t="s">
        <v>83</v>
      </c>
      <c r="BK226" s="239">
        <f>ROUND(I226*H226,2)</f>
        <v>0</v>
      </c>
      <c r="BL226" s="18" t="s">
        <v>335</v>
      </c>
      <c r="BM226" s="238" t="s">
        <v>2278</v>
      </c>
    </row>
    <row r="227" spans="1:65" s="2" customFormat="1" ht="16.5" customHeight="1">
      <c r="A227" s="39"/>
      <c r="B227" s="40"/>
      <c r="C227" s="245" t="s">
        <v>1109</v>
      </c>
      <c r="D227" s="245" t="s">
        <v>220</v>
      </c>
      <c r="E227" s="246" t="s">
        <v>2279</v>
      </c>
      <c r="F227" s="247" t="s">
        <v>2280</v>
      </c>
      <c r="G227" s="248" t="s">
        <v>217</v>
      </c>
      <c r="H227" s="249">
        <v>4</v>
      </c>
      <c r="I227" s="250"/>
      <c r="J227" s="251">
        <f>ROUND(I227*H227,2)</f>
        <v>0</v>
      </c>
      <c r="K227" s="247" t="s">
        <v>1</v>
      </c>
      <c r="L227" s="252"/>
      <c r="M227" s="253" t="s">
        <v>1</v>
      </c>
      <c r="N227" s="254" t="s">
        <v>41</v>
      </c>
      <c r="O227" s="92"/>
      <c r="P227" s="236">
        <f>O227*H227</f>
        <v>0</v>
      </c>
      <c r="Q227" s="236">
        <v>0</v>
      </c>
      <c r="R227" s="236">
        <f>Q227*H227</f>
        <v>0</v>
      </c>
      <c r="S227" s="236">
        <v>0</v>
      </c>
      <c r="T227" s="237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8" t="s">
        <v>477</v>
      </c>
      <c r="AT227" s="238" t="s">
        <v>220</v>
      </c>
      <c r="AU227" s="238" t="s">
        <v>83</v>
      </c>
      <c r="AY227" s="18" t="s">
        <v>156</v>
      </c>
      <c r="BE227" s="239">
        <f>IF(N227="základní",J227,0)</f>
        <v>0</v>
      </c>
      <c r="BF227" s="239">
        <f>IF(N227="snížená",J227,0)</f>
        <v>0</v>
      </c>
      <c r="BG227" s="239">
        <f>IF(N227="zákl. přenesená",J227,0)</f>
        <v>0</v>
      </c>
      <c r="BH227" s="239">
        <f>IF(N227="sníž. přenesená",J227,0)</f>
        <v>0</v>
      </c>
      <c r="BI227" s="239">
        <f>IF(N227="nulová",J227,0)</f>
        <v>0</v>
      </c>
      <c r="BJ227" s="18" t="s">
        <v>83</v>
      </c>
      <c r="BK227" s="239">
        <f>ROUND(I227*H227,2)</f>
        <v>0</v>
      </c>
      <c r="BL227" s="18" t="s">
        <v>335</v>
      </c>
      <c r="BM227" s="238" t="s">
        <v>2281</v>
      </c>
    </row>
    <row r="228" spans="1:65" s="2" customFormat="1" ht="21.75" customHeight="1">
      <c r="A228" s="39"/>
      <c r="B228" s="40"/>
      <c r="C228" s="245" t="s">
        <v>1113</v>
      </c>
      <c r="D228" s="245" t="s">
        <v>220</v>
      </c>
      <c r="E228" s="246" t="s">
        <v>2282</v>
      </c>
      <c r="F228" s="247" t="s">
        <v>2283</v>
      </c>
      <c r="G228" s="248" t="s">
        <v>265</v>
      </c>
      <c r="H228" s="249">
        <v>1</v>
      </c>
      <c r="I228" s="250"/>
      <c r="J228" s="251">
        <f>ROUND(I228*H228,2)</f>
        <v>0</v>
      </c>
      <c r="K228" s="247" t="s">
        <v>1</v>
      </c>
      <c r="L228" s="252"/>
      <c r="M228" s="253" t="s">
        <v>1</v>
      </c>
      <c r="N228" s="254" t="s">
        <v>41</v>
      </c>
      <c r="O228" s="92"/>
      <c r="P228" s="236">
        <f>O228*H228</f>
        <v>0</v>
      </c>
      <c r="Q228" s="236">
        <v>0</v>
      </c>
      <c r="R228" s="236">
        <f>Q228*H228</f>
        <v>0</v>
      </c>
      <c r="S228" s="236">
        <v>0</v>
      </c>
      <c r="T228" s="237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38" t="s">
        <v>477</v>
      </c>
      <c r="AT228" s="238" t="s">
        <v>220</v>
      </c>
      <c r="AU228" s="238" t="s">
        <v>83</v>
      </c>
      <c r="AY228" s="18" t="s">
        <v>156</v>
      </c>
      <c r="BE228" s="239">
        <f>IF(N228="základní",J228,0)</f>
        <v>0</v>
      </c>
      <c r="BF228" s="239">
        <f>IF(N228="snížená",J228,0)</f>
        <v>0</v>
      </c>
      <c r="BG228" s="239">
        <f>IF(N228="zákl. přenesená",J228,0)</f>
        <v>0</v>
      </c>
      <c r="BH228" s="239">
        <f>IF(N228="sníž. přenesená",J228,0)</f>
        <v>0</v>
      </c>
      <c r="BI228" s="239">
        <f>IF(N228="nulová",J228,0)</f>
        <v>0</v>
      </c>
      <c r="BJ228" s="18" t="s">
        <v>83</v>
      </c>
      <c r="BK228" s="239">
        <f>ROUND(I228*H228,2)</f>
        <v>0</v>
      </c>
      <c r="BL228" s="18" t="s">
        <v>335</v>
      </c>
      <c r="BM228" s="238" t="s">
        <v>2284</v>
      </c>
    </row>
    <row r="229" spans="1:65" s="2" customFormat="1" ht="21.75" customHeight="1">
      <c r="A229" s="39"/>
      <c r="B229" s="40"/>
      <c r="C229" s="245" t="s">
        <v>1119</v>
      </c>
      <c r="D229" s="245" t="s">
        <v>220</v>
      </c>
      <c r="E229" s="246" t="s">
        <v>2285</v>
      </c>
      <c r="F229" s="247" t="s">
        <v>2286</v>
      </c>
      <c r="G229" s="248" t="s">
        <v>486</v>
      </c>
      <c r="H229" s="249">
        <v>1</v>
      </c>
      <c r="I229" s="250"/>
      <c r="J229" s="251">
        <f>ROUND(I229*H229,2)</f>
        <v>0</v>
      </c>
      <c r="K229" s="247" t="s">
        <v>1</v>
      </c>
      <c r="L229" s="252"/>
      <c r="M229" s="253" t="s">
        <v>1</v>
      </c>
      <c r="N229" s="254" t="s">
        <v>41</v>
      </c>
      <c r="O229" s="92"/>
      <c r="P229" s="236">
        <f>O229*H229</f>
        <v>0</v>
      </c>
      <c r="Q229" s="236">
        <v>0</v>
      </c>
      <c r="R229" s="236">
        <f>Q229*H229</f>
        <v>0</v>
      </c>
      <c r="S229" s="236">
        <v>0</v>
      </c>
      <c r="T229" s="237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38" t="s">
        <v>477</v>
      </c>
      <c r="AT229" s="238" t="s">
        <v>220</v>
      </c>
      <c r="AU229" s="238" t="s">
        <v>83</v>
      </c>
      <c r="AY229" s="18" t="s">
        <v>156</v>
      </c>
      <c r="BE229" s="239">
        <f>IF(N229="základní",J229,0)</f>
        <v>0</v>
      </c>
      <c r="BF229" s="239">
        <f>IF(N229="snížená",J229,0)</f>
        <v>0</v>
      </c>
      <c r="BG229" s="239">
        <f>IF(N229="zákl. přenesená",J229,0)</f>
        <v>0</v>
      </c>
      <c r="BH229" s="239">
        <f>IF(N229="sníž. přenesená",J229,0)</f>
        <v>0</v>
      </c>
      <c r="BI229" s="239">
        <f>IF(N229="nulová",J229,0)</f>
        <v>0</v>
      </c>
      <c r="BJ229" s="18" t="s">
        <v>83</v>
      </c>
      <c r="BK229" s="239">
        <f>ROUND(I229*H229,2)</f>
        <v>0</v>
      </c>
      <c r="BL229" s="18" t="s">
        <v>335</v>
      </c>
      <c r="BM229" s="238" t="s">
        <v>2287</v>
      </c>
    </row>
    <row r="230" spans="1:65" s="2" customFormat="1" ht="24.15" customHeight="1">
      <c r="A230" s="39"/>
      <c r="B230" s="40"/>
      <c r="C230" s="245" t="s">
        <v>859</v>
      </c>
      <c r="D230" s="245" t="s">
        <v>220</v>
      </c>
      <c r="E230" s="246" t="s">
        <v>2288</v>
      </c>
      <c r="F230" s="247" t="s">
        <v>2289</v>
      </c>
      <c r="G230" s="248" t="s">
        <v>414</v>
      </c>
      <c r="H230" s="249">
        <v>0.85</v>
      </c>
      <c r="I230" s="250"/>
      <c r="J230" s="251">
        <f>ROUND(I230*H230,2)</f>
        <v>0</v>
      </c>
      <c r="K230" s="247" t="s">
        <v>1</v>
      </c>
      <c r="L230" s="252"/>
      <c r="M230" s="253" t="s">
        <v>1</v>
      </c>
      <c r="N230" s="254" t="s">
        <v>41</v>
      </c>
      <c r="O230" s="92"/>
      <c r="P230" s="236">
        <f>O230*H230</f>
        <v>0</v>
      </c>
      <c r="Q230" s="236">
        <v>0</v>
      </c>
      <c r="R230" s="236">
        <f>Q230*H230</f>
        <v>0</v>
      </c>
      <c r="S230" s="236">
        <v>0</v>
      </c>
      <c r="T230" s="237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8" t="s">
        <v>477</v>
      </c>
      <c r="AT230" s="238" t="s">
        <v>220</v>
      </c>
      <c r="AU230" s="238" t="s">
        <v>83</v>
      </c>
      <c r="AY230" s="18" t="s">
        <v>156</v>
      </c>
      <c r="BE230" s="239">
        <f>IF(N230="základní",J230,0)</f>
        <v>0</v>
      </c>
      <c r="BF230" s="239">
        <f>IF(N230="snížená",J230,0)</f>
        <v>0</v>
      </c>
      <c r="BG230" s="239">
        <f>IF(N230="zákl. přenesená",J230,0)</f>
        <v>0</v>
      </c>
      <c r="BH230" s="239">
        <f>IF(N230="sníž. přenesená",J230,0)</f>
        <v>0</v>
      </c>
      <c r="BI230" s="239">
        <f>IF(N230="nulová",J230,0)</f>
        <v>0</v>
      </c>
      <c r="BJ230" s="18" t="s">
        <v>83</v>
      </c>
      <c r="BK230" s="239">
        <f>ROUND(I230*H230,2)</f>
        <v>0</v>
      </c>
      <c r="BL230" s="18" t="s">
        <v>335</v>
      </c>
      <c r="BM230" s="238" t="s">
        <v>2290</v>
      </c>
    </row>
    <row r="231" spans="1:63" s="12" customFormat="1" ht="25.9" customHeight="1">
      <c r="A231" s="12"/>
      <c r="B231" s="211"/>
      <c r="C231" s="212"/>
      <c r="D231" s="213" t="s">
        <v>75</v>
      </c>
      <c r="E231" s="214" t="s">
        <v>2291</v>
      </c>
      <c r="F231" s="214" t="s">
        <v>2292</v>
      </c>
      <c r="G231" s="212"/>
      <c r="H231" s="212"/>
      <c r="I231" s="215"/>
      <c r="J231" s="216">
        <f>BK231</f>
        <v>0</v>
      </c>
      <c r="K231" s="212"/>
      <c r="L231" s="217"/>
      <c r="M231" s="218"/>
      <c r="N231" s="219"/>
      <c r="O231" s="219"/>
      <c r="P231" s="220">
        <f>SUM(P232:P263)</f>
        <v>0</v>
      </c>
      <c r="Q231" s="219"/>
      <c r="R231" s="220">
        <f>SUM(R232:R263)</f>
        <v>0</v>
      </c>
      <c r="S231" s="219"/>
      <c r="T231" s="221">
        <f>SUM(T232:T263)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22" t="s">
        <v>85</v>
      </c>
      <c r="AT231" s="223" t="s">
        <v>75</v>
      </c>
      <c r="AU231" s="223" t="s">
        <v>76</v>
      </c>
      <c r="AY231" s="222" t="s">
        <v>156</v>
      </c>
      <c r="BK231" s="224">
        <f>SUM(BK232:BK263)</f>
        <v>0</v>
      </c>
    </row>
    <row r="232" spans="1:65" s="2" customFormat="1" ht="24.15" customHeight="1">
      <c r="A232" s="39"/>
      <c r="B232" s="40"/>
      <c r="C232" s="245" t="s">
        <v>1128</v>
      </c>
      <c r="D232" s="245" t="s">
        <v>220</v>
      </c>
      <c r="E232" s="246" t="s">
        <v>2293</v>
      </c>
      <c r="F232" s="247" t="s">
        <v>2294</v>
      </c>
      <c r="G232" s="248" t="s">
        <v>217</v>
      </c>
      <c r="H232" s="249">
        <v>3</v>
      </c>
      <c r="I232" s="250"/>
      <c r="J232" s="251">
        <f>ROUND(I232*H232,2)</f>
        <v>0</v>
      </c>
      <c r="K232" s="247" t="s">
        <v>1</v>
      </c>
      <c r="L232" s="252"/>
      <c r="M232" s="253" t="s">
        <v>1</v>
      </c>
      <c r="N232" s="254" t="s">
        <v>41</v>
      </c>
      <c r="O232" s="92"/>
      <c r="P232" s="236">
        <f>O232*H232</f>
        <v>0</v>
      </c>
      <c r="Q232" s="236">
        <v>0</v>
      </c>
      <c r="R232" s="236">
        <f>Q232*H232</f>
        <v>0</v>
      </c>
      <c r="S232" s="236">
        <v>0</v>
      </c>
      <c r="T232" s="237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38" t="s">
        <v>477</v>
      </c>
      <c r="AT232" s="238" t="s">
        <v>220</v>
      </c>
      <c r="AU232" s="238" t="s">
        <v>83</v>
      </c>
      <c r="AY232" s="18" t="s">
        <v>156</v>
      </c>
      <c r="BE232" s="239">
        <f>IF(N232="základní",J232,0)</f>
        <v>0</v>
      </c>
      <c r="BF232" s="239">
        <f>IF(N232="snížená",J232,0)</f>
        <v>0</v>
      </c>
      <c r="BG232" s="239">
        <f>IF(N232="zákl. přenesená",J232,0)</f>
        <v>0</v>
      </c>
      <c r="BH232" s="239">
        <f>IF(N232="sníž. přenesená",J232,0)</f>
        <v>0</v>
      </c>
      <c r="BI232" s="239">
        <f>IF(N232="nulová",J232,0)</f>
        <v>0</v>
      </c>
      <c r="BJ232" s="18" t="s">
        <v>83</v>
      </c>
      <c r="BK232" s="239">
        <f>ROUND(I232*H232,2)</f>
        <v>0</v>
      </c>
      <c r="BL232" s="18" t="s">
        <v>335</v>
      </c>
      <c r="BM232" s="238" t="s">
        <v>2295</v>
      </c>
    </row>
    <row r="233" spans="1:51" s="14" customFormat="1" ht="12">
      <c r="A233" s="14"/>
      <c r="B233" s="266"/>
      <c r="C233" s="267"/>
      <c r="D233" s="257" t="s">
        <v>225</v>
      </c>
      <c r="E233" s="268" t="s">
        <v>1</v>
      </c>
      <c r="F233" s="269" t="s">
        <v>2296</v>
      </c>
      <c r="G233" s="267"/>
      <c r="H233" s="270">
        <v>3</v>
      </c>
      <c r="I233" s="271"/>
      <c r="J233" s="267"/>
      <c r="K233" s="267"/>
      <c r="L233" s="272"/>
      <c r="M233" s="273"/>
      <c r="N233" s="274"/>
      <c r="O233" s="274"/>
      <c r="P233" s="274"/>
      <c r="Q233" s="274"/>
      <c r="R233" s="274"/>
      <c r="S233" s="274"/>
      <c r="T233" s="275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76" t="s">
        <v>225</v>
      </c>
      <c r="AU233" s="276" t="s">
        <v>83</v>
      </c>
      <c r="AV233" s="14" t="s">
        <v>85</v>
      </c>
      <c r="AW233" s="14" t="s">
        <v>32</v>
      </c>
      <c r="AX233" s="14" t="s">
        <v>76</v>
      </c>
      <c r="AY233" s="276" t="s">
        <v>156</v>
      </c>
    </row>
    <row r="234" spans="1:51" s="15" customFormat="1" ht="12">
      <c r="A234" s="15"/>
      <c r="B234" s="277"/>
      <c r="C234" s="278"/>
      <c r="D234" s="257" t="s">
        <v>225</v>
      </c>
      <c r="E234" s="279" t="s">
        <v>1</v>
      </c>
      <c r="F234" s="280" t="s">
        <v>228</v>
      </c>
      <c r="G234" s="278"/>
      <c r="H234" s="281">
        <v>3</v>
      </c>
      <c r="I234" s="282"/>
      <c r="J234" s="278"/>
      <c r="K234" s="278"/>
      <c r="L234" s="283"/>
      <c r="M234" s="284"/>
      <c r="N234" s="285"/>
      <c r="O234" s="285"/>
      <c r="P234" s="285"/>
      <c r="Q234" s="285"/>
      <c r="R234" s="285"/>
      <c r="S234" s="285"/>
      <c r="T234" s="286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87" t="s">
        <v>225</v>
      </c>
      <c r="AU234" s="287" t="s">
        <v>83</v>
      </c>
      <c r="AV234" s="15" t="s">
        <v>173</v>
      </c>
      <c r="AW234" s="15" t="s">
        <v>32</v>
      </c>
      <c r="AX234" s="15" t="s">
        <v>83</v>
      </c>
      <c r="AY234" s="287" t="s">
        <v>156</v>
      </c>
    </row>
    <row r="235" spans="1:65" s="2" customFormat="1" ht="16.5" customHeight="1">
      <c r="A235" s="39"/>
      <c r="B235" s="40"/>
      <c r="C235" s="245" t="s">
        <v>1132</v>
      </c>
      <c r="D235" s="245" t="s">
        <v>220</v>
      </c>
      <c r="E235" s="246" t="s">
        <v>2297</v>
      </c>
      <c r="F235" s="247" t="s">
        <v>2298</v>
      </c>
      <c r="G235" s="248" t="s">
        <v>217</v>
      </c>
      <c r="H235" s="249">
        <v>3</v>
      </c>
      <c r="I235" s="250"/>
      <c r="J235" s="251">
        <f>ROUND(I235*H235,2)</f>
        <v>0</v>
      </c>
      <c r="K235" s="247" t="s">
        <v>1</v>
      </c>
      <c r="L235" s="252"/>
      <c r="M235" s="253" t="s">
        <v>1</v>
      </c>
      <c r="N235" s="254" t="s">
        <v>41</v>
      </c>
      <c r="O235" s="92"/>
      <c r="P235" s="236">
        <f>O235*H235</f>
        <v>0</v>
      </c>
      <c r="Q235" s="236">
        <v>0</v>
      </c>
      <c r="R235" s="236">
        <f>Q235*H235</f>
        <v>0</v>
      </c>
      <c r="S235" s="236">
        <v>0</v>
      </c>
      <c r="T235" s="237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38" t="s">
        <v>477</v>
      </c>
      <c r="AT235" s="238" t="s">
        <v>220</v>
      </c>
      <c r="AU235" s="238" t="s">
        <v>83</v>
      </c>
      <c r="AY235" s="18" t="s">
        <v>156</v>
      </c>
      <c r="BE235" s="239">
        <f>IF(N235="základní",J235,0)</f>
        <v>0</v>
      </c>
      <c r="BF235" s="239">
        <f>IF(N235="snížená",J235,0)</f>
        <v>0</v>
      </c>
      <c r="BG235" s="239">
        <f>IF(N235="zákl. přenesená",J235,0)</f>
        <v>0</v>
      </c>
      <c r="BH235" s="239">
        <f>IF(N235="sníž. přenesená",J235,0)</f>
        <v>0</v>
      </c>
      <c r="BI235" s="239">
        <f>IF(N235="nulová",J235,0)</f>
        <v>0</v>
      </c>
      <c r="BJ235" s="18" t="s">
        <v>83</v>
      </c>
      <c r="BK235" s="239">
        <f>ROUND(I235*H235,2)</f>
        <v>0</v>
      </c>
      <c r="BL235" s="18" t="s">
        <v>335</v>
      </c>
      <c r="BM235" s="238" t="s">
        <v>2299</v>
      </c>
    </row>
    <row r="236" spans="1:65" s="2" customFormat="1" ht="24.15" customHeight="1">
      <c r="A236" s="39"/>
      <c r="B236" s="40"/>
      <c r="C236" s="245" t="s">
        <v>1140</v>
      </c>
      <c r="D236" s="245" t="s">
        <v>220</v>
      </c>
      <c r="E236" s="246" t="s">
        <v>2300</v>
      </c>
      <c r="F236" s="247" t="s">
        <v>2301</v>
      </c>
      <c r="G236" s="248" t="s">
        <v>217</v>
      </c>
      <c r="H236" s="249">
        <v>2</v>
      </c>
      <c r="I236" s="250"/>
      <c r="J236" s="251">
        <f>ROUND(I236*H236,2)</f>
        <v>0</v>
      </c>
      <c r="K236" s="247" t="s">
        <v>1</v>
      </c>
      <c r="L236" s="252"/>
      <c r="M236" s="253" t="s">
        <v>1</v>
      </c>
      <c r="N236" s="254" t="s">
        <v>41</v>
      </c>
      <c r="O236" s="92"/>
      <c r="P236" s="236">
        <f>O236*H236</f>
        <v>0</v>
      </c>
      <c r="Q236" s="236">
        <v>0</v>
      </c>
      <c r="R236" s="236">
        <f>Q236*H236</f>
        <v>0</v>
      </c>
      <c r="S236" s="236">
        <v>0</v>
      </c>
      <c r="T236" s="237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38" t="s">
        <v>477</v>
      </c>
      <c r="AT236" s="238" t="s">
        <v>220</v>
      </c>
      <c r="AU236" s="238" t="s">
        <v>83</v>
      </c>
      <c r="AY236" s="18" t="s">
        <v>156</v>
      </c>
      <c r="BE236" s="239">
        <f>IF(N236="základní",J236,0)</f>
        <v>0</v>
      </c>
      <c r="BF236" s="239">
        <f>IF(N236="snížená",J236,0)</f>
        <v>0</v>
      </c>
      <c r="BG236" s="239">
        <f>IF(N236="zákl. přenesená",J236,0)</f>
        <v>0</v>
      </c>
      <c r="BH236" s="239">
        <f>IF(N236="sníž. přenesená",J236,0)</f>
        <v>0</v>
      </c>
      <c r="BI236" s="239">
        <f>IF(N236="nulová",J236,0)</f>
        <v>0</v>
      </c>
      <c r="BJ236" s="18" t="s">
        <v>83</v>
      </c>
      <c r="BK236" s="239">
        <f>ROUND(I236*H236,2)</f>
        <v>0</v>
      </c>
      <c r="BL236" s="18" t="s">
        <v>335</v>
      </c>
      <c r="BM236" s="238" t="s">
        <v>2302</v>
      </c>
    </row>
    <row r="237" spans="1:65" s="2" customFormat="1" ht="24.15" customHeight="1">
      <c r="A237" s="39"/>
      <c r="B237" s="40"/>
      <c r="C237" s="245" t="s">
        <v>1145</v>
      </c>
      <c r="D237" s="245" t="s">
        <v>220</v>
      </c>
      <c r="E237" s="246" t="s">
        <v>2303</v>
      </c>
      <c r="F237" s="247" t="s">
        <v>2304</v>
      </c>
      <c r="G237" s="248" t="s">
        <v>217</v>
      </c>
      <c r="H237" s="249">
        <v>16</v>
      </c>
      <c r="I237" s="250"/>
      <c r="J237" s="251">
        <f>ROUND(I237*H237,2)</f>
        <v>0</v>
      </c>
      <c r="K237" s="247" t="s">
        <v>1</v>
      </c>
      <c r="L237" s="252"/>
      <c r="M237" s="253" t="s">
        <v>1</v>
      </c>
      <c r="N237" s="254" t="s">
        <v>41</v>
      </c>
      <c r="O237" s="92"/>
      <c r="P237" s="236">
        <f>O237*H237</f>
        <v>0</v>
      </c>
      <c r="Q237" s="236">
        <v>0</v>
      </c>
      <c r="R237" s="236">
        <f>Q237*H237</f>
        <v>0</v>
      </c>
      <c r="S237" s="236">
        <v>0</v>
      </c>
      <c r="T237" s="237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38" t="s">
        <v>477</v>
      </c>
      <c r="AT237" s="238" t="s">
        <v>220</v>
      </c>
      <c r="AU237" s="238" t="s">
        <v>83</v>
      </c>
      <c r="AY237" s="18" t="s">
        <v>156</v>
      </c>
      <c r="BE237" s="239">
        <f>IF(N237="základní",J237,0)</f>
        <v>0</v>
      </c>
      <c r="BF237" s="239">
        <f>IF(N237="snížená",J237,0)</f>
        <v>0</v>
      </c>
      <c r="BG237" s="239">
        <f>IF(N237="zákl. přenesená",J237,0)</f>
        <v>0</v>
      </c>
      <c r="BH237" s="239">
        <f>IF(N237="sníž. přenesená",J237,0)</f>
        <v>0</v>
      </c>
      <c r="BI237" s="239">
        <f>IF(N237="nulová",J237,0)</f>
        <v>0</v>
      </c>
      <c r="BJ237" s="18" t="s">
        <v>83</v>
      </c>
      <c r="BK237" s="239">
        <f>ROUND(I237*H237,2)</f>
        <v>0</v>
      </c>
      <c r="BL237" s="18" t="s">
        <v>335</v>
      </c>
      <c r="BM237" s="238" t="s">
        <v>2305</v>
      </c>
    </row>
    <row r="238" spans="1:65" s="2" customFormat="1" ht="16.5" customHeight="1">
      <c r="A238" s="39"/>
      <c r="B238" s="40"/>
      <c r="C238" s="245" t="s">
        <v>1149</v>
      </c>
      <c r="D238" s="245" t="s">
        <v>220</v>
      </c>
      <c r="E238" s="246" t="s">
        <v>2306</v>
      </c>
      <c r="F238" s="247" t="s">
        <v>2307</v>
      </c>
      <c r="G238" s="248" t="s">
        <v>217</v>
      </c>
      <c r="H238" s="249">
        <v>16</v>
      </c>
      <c r="I238" s="250"/>
      <c r="J238" s="251">
        <f>ROUND(I238*H238,2)</f>
        <v>0</v>
      </c>
      <c r="K238" s="247" t="s">
        <v>1</v>
      </c>
      <c r="L238" s="252"/>
      <c r="M238" s="253" t="s">
        <v>1</v>
      </c>
      <c r="N238" s="254" t="s">
        <v>41</v>
      </c>
      <c r="O238" s="92"/>
      <c r="P238" s="236">
        <f>O238*H238</f>
        <v>0</v>
      </c>
      <c r="Q238" s="236">
        <v>0</v>
      </c>
      <c r="R238" s="236">
        <f>Q238*H238</f>
        <v>0</v>
      </c>
      <c r="S238" s="236">
        <v>0</v>
      </c>
      <c r="T238" s="237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8" t="s">
        <v>477</v>
      </c>
      <c r="AT238" s="238" t="s">
        <v>220</v>
      </c>
      <c r="AU238" s="238" t="s">
        <v>83</v>
      </c>
      <c r="AY238" s="18" t="s">
        <v>156</v>
      </c>
      <c r="BE238" s="239">
        <f>IF(N238="základní",J238,0)</f>
        <v>0</v>
      </c>
      <c r="BF238" s="239">
        <f>IF(N238="snížená",J238,0)</f>
        <v>0</v>
      </c>
      <c r="BG238" s="239">
        <f>IF(N238="zákl. přenesená",J238,0)</f>
        <v>0</v>
      </c>
      <c r="BH238" s="239">
        <f>IF(N238="sníž. přenesená",J238,0)</f>
        <v>0</v>
      </c>
      <c r="BI238" s="239">
        <f>IF(N238="nulová",J238,0)</f>
        <v>0</v>
      </c>
      <c r="BJ238" s="18" t="s">
        <v>83</v>
      </c>
      <c r="BK238" s="239">
        <f>ROUND(I238*H238,2)</f>
        <v>0</v>
      </c>
      <c r="BL238" s="18" t="s">
        <v>335</v>
      </c>
      <c r="BM238" s="238" t="s">
        <v>2308</v>
      </c>
    </row>
    <row r="239" spans="1:65" s="2" customFormat="1" ht="16.5" customHeight="1">
      <c r="A239" s="39"/>
      <c r="B239" s="40"/>
      <c r="C239" s="245" t="s">
        <v>1154</v>
      </c>
      <c r="D239" s="245" t="s">
        <v>220</v>
      </c>
      <c r="E239" s="246" t="s">
        <v>2309</v>
      </c>
      <c r="F239" s="247" t="s">
        <v>2310</v>
      </c>
      <c r="G239" s="248" t="s">
        <v>217</v>
      </c>
      <c r="H239" s="249">
        <v>6</v>
      </c>
      <c r="I239" s="250"/>
      <c r="J239" s="251">
        <f>ROUND(I239*H239,2)</f>
        <v>0</v>
      </c>
      <c r="K239" s="247" t="s">
        <v>1</v>
      </c>
      <c r="L239" s="252"/>
      <c r="M239" s="253" t="s">
        <v>1</v>
      </c>
      <c r="N239" s="254" t="s">
        <v>41</v>
      </c>
      <c r="O239" s="92"/>
      <c r="P239" s="236">
        <f>O239*H239</f>
        <v>0</v>
      </c>
      <c r="Q239" s="236">
        <v>0</v>
      </c>
      <c r="R239" s="236">
        <f>Q239*H239</f>
        <v>0</v>
      </c>
      <c r="S239" s="236">
        <v>0</v>
      </c>
      <c r="T239" s="237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38" t="s">
        <v>477</v>
      </c>
      <c r="AT239" s="238" t="s">
        <v>220</v>
      </c>
      <c r="AU239" s="238" t="s">
        <v>83</v>
      </c>
      <c r="AY239" s="18" t="s">
        <v>156</v>
      </c>
      <c r="BE239" s="239">
        <f>IF(N239="základní",J239,0)</f>
        <v>0</v>
      </c>
      <c r="BF239" s="239">
        <f>IF(N239="snížená",J239,0)</f>
        <v>0</v>
      </c>
      <c r="BG239" s="239">
        <f>IF(N239="zákl. přenesená",J239,0)</f>
        <v>0</v>
      </c>
      <c r="BH239" s="239">
        <f>IF(N239="sníž. přenesená",J239,0)</f>
        <v>0</v>
      </c>
      <c r="BI239" s="239">
        <f>IF(N239="nulová",J239,0)</f>
        <v>0</v>
      </c>
      <c r="BJ239" s="18" t="s">
        <v>83</v>
      </c>
      <c r="BK239" s="239">
        <f>ROUND(I239*H239,2)</f>
        <v>0</v>
      </c>
      <c r="BL239" s="18" t="s">
        <v>335</v>
      </c>
      <c r="BM239" s="238" t="s">
        <v>2311</v>
      </c>
    </row>
    <row r="240" spans="1:65" s="2" customFormat="1" ht="16.5" customHeight="1">
      <c r="A240" s="39"/>
      <c r="B240" s="40"/>
      <c r="C240" s="245" t="s">
        <v>1158</v>
      </c>
      <c r="D240" s="245" t="s">
        <v>220</v>
      </c>
      <c r="E240" s="246" t="s">
        <v>2312</v>
      </c>
      <c r="F240" s="247" t="s">
        <v>2313</v>
      </c>
      <c r="G240" s="248" t="s">
        <v>217</v>
      </c>
      <c r="H240" s="249">
        <v>2</v>
      </c>
      <c r="I240" s="250"/>
      <c r="J240" s="251">
        <f>ROUND(I240*H240,2)</f>
        <v>0</v>
      </c>
      <c r="K240" s="247" t="s">
        <v>1</v>
      </c>
      <c r="L240" s="252"/>
      <c r="M240" s="253" t="s">
        <v>1</v>
      </c>
      <c r="N240" s="254" t="s">
        <v>41</v>
      </c>
      <c r="O240" s="92"/>
      <c r="P240" s="236">
        <f>O240*H240</f>
        <v>0</v>
      </c>
      <c r="Q240" s="236">
        <v>0</v>
      </c>
      <c r="R240" s="236">
        <f>Q240*H240</f>
        <v>0</v>
      </c>
      <c r="S240" s="236">
        <v>0</v>
      </c>
      <c r="T240" s="237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38" t="s">
        <v>477</v>
      </c>
      <c r="AT240" s="238" t="s">
        <v>220</v>
      </c>
      <c r="AU240" s="238" t="s">
        <v>83</v>
      </c>
      <c r="AY240" s="18" t="s">
        <v>156</v>
      </c>
      <c r="BE240" s="239">
        <f>IF(N240="základní",J240,0)</f>
        <v>0</v>
      </c>
      <c r="BF240" s="239">
        <f>IF(N240="snížená",J240,0)</f>
        <v>0</v>
      </c>
      <c r="BG240" s="239">
        <f>IF(N240="zákl. přenesená",J240,0)</f>
        <v>0</v>
      </c>
      <c r="BH240" s="239">
        <f>IF(N240="sníž. přenesená",J240,0)</f>
        <v>0</v>
      </c>
      <c r="BI240" s="239">
        <f>IF(N240="nulová",J240,0)</f>
        <v>0</v>
      </c>
      <c r="BJ240" s="18" t="s">
        <v>83</v>
      </c>
      <c r="BK240" s="239">
        <f>ROUND(I240*H240,2)</f>
        <v>0</v>
      </c>
      <c r="BL240" s="18" t="s">
        <v>335</v>
      </c>
      <c r="BM240" s="238" t="s">
        <v>2314</v>
      </c>
    </row>
    <row r="241" spans="1:65" s="2" customFormat="1" ht="24.15" customHeight="1">
      <c r="A241" s="39"/>
      <c r="B241" s="40"/>
      <c r="C241" s="245" t="s">
        <v>1163</v>
      </c>
      <c r="D241" s="245" t="s">
        <v>220</v>
      </c>
      <c r="E241" s="246" t="s">
        <v>2315</v>
      </c>
      <c r="F241" s="247" t="s">
        <v>2316</v>
      </c>
      <c r="G241" s="248" t="s">
        <v>217</v>
      </c>
      <c r="H241" s="249">
        <v>6</v>
      </c>
      <c r="I241" s="250"/>
      <c r="J241" s="251">
        <f>ROUND(I241*H241,2)</f>
        <v>0</v>
      </c>
      <c r="K241" s="247" t="s">
        <v>1</v>
      </c>
      <c r="L241" s="252"/>
      <c r="M241" s="253" t="s">
        <v>1</v>
      </c>
      <c r="N241" s="254" t="s">
        <v>41</v>
      </c>
      <c r="O241" s="92"/>
      <c r="P241" s="236">
        <f>O241*H241</f>
        <v>0</v>
      </c>
      <c r="Q241" s="236">
        <v>0</v>
      </c>
      <c r="R241" s="236">
        <f>Q241*H241</f>
        <v>0</v>
      </c>
      <c r="S241" s="236">
        <v>0</v>
      </c>
      <c r="T241" s="237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38" t="s">
        <v>477</v>
      </c>
      <c r="AT241" s="238" t="s">
        <v>220</v>
      </c>
      <c r="AU241" s="238" t="s">
        <v>83</v>
      </c>
      <c r="AY241" s="18" t="s">
        <v>156</v>
      </c>
      <c r="BE241" s="239">
        <f>IF(N241="základní",J241,0)</f>
        <v>0</v>
      </c>
      <c r="BF241" s="239">
        <f>IF(N241="snížená",J241,0)</f>
        <v>0</v>
      </c>
      <c r="BG241" s="239">
        <f>IF(N241="zákl. přenesená",J241,0)</f>
        <v>0</v>
      </c>
      <c r="BH241" s="239">
        <f>IF(N241="sníž. přenesená",J241,0)</f>
        <v>0</v>
      </c>
      <c r="BI241" s="239">
        <f>IF(N241="nulová",J241,0)</f>
        <v>0</v>
      </c>
      <c r="BJ241" s="18" t="s">
        <v>83</v>
      </c>
      <c r="BK241" s="239">
        <f>ROUND(I241*H241,2)</f>
        <v>0</v>
      </c>
      <c r="BL241" s="18" t="s">
        <v>335</v>
      </c>
      <c r="BM241" s="238" t="s">
        <v>2317</v>
      </c>
    </row>
    <row r="242" spans="1:65" s="2" customFormat="1" ht="24.15" customHeight="1">
      <c r="A242" s="39"/>
      <c r="B242" s="40"/>
      <c r="C242" s="245" t="s">
        <v>1174</v>
      </c>
      <c r="D242" s="245" t="s">
        <v>220</v>
      </c>
      <c r="E242" s="246" t="s">
        <v>2318</v>
      </c>
      <c r="F242" s="247" t="s">
        <v>2319</v>
      </c>
      <c r="G242" s="248" t="s">
        <v>217</v>
      </c>
      <c r="H242" s="249">
        <v>2</v>
      </c>
      <c r="I242" s="250"/>
      <c r="J242" s="251">
        <f>ROUND(I242*H242,2)</f>
        <v>0</v>
      </c>
      <c r="K242" s="247" t="s">
        <v>1</v>
      </c>
      <c r="L242" s="252"/>
      <c r="M242" s="253" t="s">
        <v>1</v>
      </c>
      <c r="N242" s="254" t="s">
        <v>41</v>
      </c>
      <c r="O242" s="92"/>
      <c r="P242" s="236">
        <f>O242*H242</f>
        <v>0</v>
      </c>
      <c r="Q242" s="236">
        <v>0</v>
      </c>
      <c r="R242" s="236">
        <f>Q242*H242</f>
        <v>0</v>
      </c>
      <c r="S242" s="236">
        <v>0</v>
      </c>
      <c r="T242" s="237">
        <f>S242*H242</f>
        <v>0</v>
      </c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R242" s="238" t="s">
        <v>477</v>
      </c>
      <c r="AT242" s="238" t="s">
        <v>220</v>
      </c>
      <c r="AU242" s="238" t="s">
        <v>83</v>
      </c>
      <c r="AY242" s="18" t="s">
        <v>156</v>
      </c>
      <c r="BE242" s="239">
        <f>IF(N242="základní",J242,0)</f>
        <v>0</v>
      </c>
      <c r="BF242" s="239">
        <f>IF(N242="snížená",J242,0)</f>
        <v>0</v>
      </c>
      <c r="BG242" s="239">
        <f>IF(N242="zákl. přenesená",J242,0)</f>
        <v>0</v>
      </c>
      <c r="BH242" s="239">
        <f>IF(N242="sníž. přenesená",J242,0)</f>
        <v>0</v>
      </c>
      <c r="BI242" s="239">
        <f>IF(N242="nulová",J242,0)</f>
        <v>0</v>
      </c>
      <c r="BJ242" s="18" t="s">
        <v>83</v>
      </c>
      <c r="BK242" s="239">
        <f>ROUND(I242*H242,2)</f>
        <v>0</v>
      </c>
      <c r="BL242" s="18" t="s">
        <v>335</v>
      </c>
      <c r="BM242" s="238" t="s">
        <v>2320</v>
      </c>
    </row>
    <row r="243" spans="1:65" s="2" customFormat="1" ht="24.15" customHeight="1">
      <c r="A243" s="39"/>
      <c r="B243" s="40"/>
      <c r="C243" s="245" t="s">
        <v>1179</v>
      </c>
      <c r="D243" s="245" t="s">
        <v>220</v>
      </c>
      <c r="E243" s="246" t="s">
        <v>2321</v>
      </c>
      <c r="F243" s="247" t="s">
        <v>2322</v>
      </c>
      <c r="G243" s="248" t="s">
        <v>217</v>
      </c>
      <c r="H243" s="249">
        <v>18</v>
      </c>
      <c r="I243" s="250"/>
      <c r="J243" s="251">
        <f>ROUND(I243*H243,2)</f>
        <v>0</v>
      </c>
      <c r="K243" s="247" t="s">
        <v>1</v>
      </c>
      <c r="L243" s="252"/>
      <c r="M243" s="253" t="s">
        <v>1</v>
      </c>
      <c r="N243" s="254" t="s">
        <v>41</v>
      </c>
      <c r="O243" s="92"/>
      <c r="P243" s="236">
        <f>O243*H243</f>
        <v>0</v>
      </c>
      <c r="Q243" s="236">
        <v>0</v>
      </c>
      <c r="R243" s="236">
        <f>Q243*H243</f>
        <v>0</v>
      </c>
      <c r="S243" s="236">
        <v>0</v>
      </c>
      <c r="T243" s="237">
        <f>S243*H243</f>
        <v>0</v>
      </c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R243" s="238" t="s">
        <v>477</v>
      </c>
      <c r="AT243" s="238" t="s">
        <v>220</v>
      </c>
      <c r="AU243" s="238" t="s">
        <v>83</v>
      </c>
      <c r="AY243" s="18" t="s">
        <v>156</v>
      </c>
      <c r="BE243" s="239">
        <f>IF(N243="základní",J243,0)</f>
        <v>0</v>
      </c>
      <c r="BF243" s="239">
        <f>IF(N243="snížená",J243,0)</f>
        <v>0</v>
      </c>
      <c r="BG243" s="239">
        <f>IF(N243="zákl. přenesená",J243,0)</f>
        <v>0</v>
      </c>
      <c r="BH243" s="239">
        <f>IF(N243="sníž. přenesená",J243,0)</f>
        <v>0</v>
      </c>
      <c r="BI243" s="239">
        <f>IF(N243="nulová",J243,0)</f>
        <v>0</v>
      </c>
      <c r="BJ243" s="18" t="s">
        <v>83</v>
      </c>
      <c r="BK243" s="239">
        <f>ROUND(I243*H243,2)</f>
        <v>0</v>
      </c>
      <c r="BL243" s="18" t="s">
        <v>335</v>
      </c>
      <c r="BM243" s="238" t="s">
        <v>2323</v>
      </c>
    </row>
    <row r="244" spans="1:65" s="2" customFormat="1" ht="24.15" customHeight="1">
      <c r="A244" s="39"/>
      <c r="B244" s="40"/>
      <c r="C244" s="245" t="s">
        <v>1182</v>
      </c>
      <c r="D244" s="245" t="s">
        <v>220</v>
      </c>
      <c r="E244" s="246" t="s">
        <v>2324</v>
      </c>
      <c r="F244" s="247" t="s">
        <v>2325</v>
      </c>
      <c r="G244" s="248" t="s">
        <v>217</v>
      </c>
      <c r="H244" s="249">
        <v>2</v>
      </c>
      <c r="I244" s="250"/>
      <c r="J244" s="251">
        <f>ROUND(I244*H244,2)</f>
        <v>0</v>
      </c>
      <c r="K244" s="247" t="s">
        <v>1</v>
      </c>
      <c r="L244" s="252"/>
      <c r="M244" s="253" t="s">
        <v>1</v>
      </c>
      <c r="N244" s="254" t="s">
        <v>41</v>
      </c>
      <c r="O244" s="92"/>
      <c r="P244" s="236">
        <f>O244*H244</f>
        <v>0</v>
      </c>
      <c r="Q244" s="236">
        <v>0</v>
      </c>
      <c r="R244" s="236">
        <f>Q244*H244</f>
        <v>0</v>
      </c>
      <c r="S244" s="236">
        <v>0</v>
      </c>
      <c r="T244" s="237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38" t="s">
        <v>477</v>
      </c>
      <c r="AT244" s="238" t="s">
        <v>220</v>
      </c>
      <c r="AU244" s="238" t="s">
        <v>83</v>
      </c>
      <c r="AY244" s="18" t="s">
        <v>156</v>
      </c>
      <c r="BE244" s="239">
        <f>IF(N244="základní",J244,0)</f>
        <v>0</v>
      </c>
      <c r="BF244" s="239">
        <f>IF(N244="snížená",J244,0)</f>
        <v>0</v>
      </c>
      <c r="BG244" s="239">
        <f>IF(N244="zákl. přenesená",J244,0)</f>
        <v>0</v>
      </c>
      <c r="BH244" s="239">
        <f>IF(N244="sníž. přenesená",J244,0)</f>
        <v>0</v>
      </c>
      <c r="BI244" s="239">
        <f>IF(N244="nulová",J244,0)</f>
        <v>0</v>
      </c>
      <c r="BJ244" s="18" t="s">
        <v>83</v>
      </c>
      <c r="BK244" s="239">
        <f>ROUND(I244*H244,2)</f>
        <v>0</v>
      </c>
      <c r="BL244" s="18" t="s">
        <v>335</v>
      </c>
      <c r="BM244" s="238" t="s">
        <v>2326</v>
      </c>
    </row>
    <row r="245" spans="1:65" s="2" customFormat="1" ht="21.75" customHeight="1">
      <c r="A245" s="39"/>
      <c r="B245" s="40"/>
      <c r="C245" s="245" t="s">
        <v>1187</v>
      </c>
      <c r="D245" s="245" t="s">
        <v>220</v>
      </c>
      <c r="E245" s="246" t="s">
        <v>2327</v>
      </c>
      <c r="F245" s="247" t="s">
        <v>2328</v>
      </c>
      <c r="G245" s="248" t="s">
        <v>217</v>
      </c>
      <c r="H245" s="249">
        <v>3</v>
      </c>
      <c r="I245" s="250"/>
      <c r="J245" s="251">
        <f>ROUND(I245*H245,2)</f>
        <v>0</v>
      </c>
      <c r="K245" s="247" t="s">
        <v>1</v>
      </c>
      <c r="L245" s="252"/>
      <c r="M245" s="253" t="s">
        <v>1</v>
      </c>
      <c r="N245" s="254" t="s">
        <v>41</v>
      </c>
      <c r="O245" s="92"/>
      <c r="P245" s="236">
        <f>O245*H245</f>
        <v>0</v>
      </c>
      <c r="Q245" s="236">
        <v>0</v>
      </c>
      <c r="R245" s="236">
        <f>Q245*H245</f>
        <v>0</v>
      </c>
      <c r="S245" s="236">
        <v>0</v>
      </c>
      <c r="T245" s="237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38" t="s">
        <v>477</v>
      </c>
      <c r="AT245" s="238" t="s">
        <v>220</v>
      </c>
      <c r="AU245" s="238" t="s">
        <v>83</v>
      </c>
      <c r="AY245" s="18" t="s">
        <v>156</v>
      </c>
      <c r="BE245" s="239">
        <f>IF(N245="základní",J245,0)</f>
        <v>0</v>
      </c>
      <c r="BF245" s="239">
        <f>IF(N245="snížená",J245,0)</f>
        <v>0</v>
      </c>
      <c r="BG245" s="239">
        <f>IF(N245="zákl. přenesená",J245,0)</f>
        <v>0</v>
      </c>
      <c r="BH245" s="239">
        <f>IF(N245="sníž. přenesená",J245,0)</f>
        <v>0</v>
      </c>
      <c r="BI245" s="239">
        <f>IF(N245="nulová",J245,0)</f>
        <v>0</v>
      </c>
      <c r="BJ245" s="18" t="s">
        <v>83</v>
      </c>
      <c r="BK245" s="239">
        <f>ROUND(I245*H245,2)</f>
        <v>0</v>
      </c>
      <c r="BL245" s="18" t="s">
        <v>335</v>
      </c>
      <c r="BM245" s="238" t="s">
        <v>2329</v>
      </c>
    </row>
    <row r="246" spans="1:65" s="2" customFormat="1" ht="24.15" customHeight="1">
      <c r="A246" s="39"/>
      <c r="B246" s="40"/>
      <c r="C246" s="245" t="s">
        <v>1192</v>
      </c>
      <c r="D246" s="245" t="s">
        <v>220</v>
      </c>
      <c r="E246" s="246" t="s">
        <v>2330</v>
      </c>
      <c r="F246" s="247" t="s">
        <v>2331</v>
      </c>
      <c r="G246" s="248" t="s">
        <v>217</v>
      </c>
      <c r="H246" s="249">
        <v>12</v>
      </c>
      <c r="I246" s="250"/>
      <c r="J246" s="251">
        <f>ROUND(I246*H246,2)</f>
        <v>0</v>
      </c>
      <c r="K246" s="247" t="s">
        <v>1</v>
      </c>
      <c r="L246" s="252"/>
      <c r="M246" s="253" t="s">
        <v>1</v>
      </c>
      <c r="N246" s="254" t="s">
        <v>41</v>
      </c>
      <c r="O246" s="92"/>
      <c r="P246" s="236">
        <f>O246*H246</f>
        <v>0</v>
      </c>
      <c r="Q246" s="236">
        <v>0</v>
      </c>
      <c r="R246" s="236">
        <f>Q246*H246</f>
        <v>0</v>
      </c>
      <c r="S246" s="236">
        <v>0</v>
      </c>
      <c r="T246" s="237">
        <f>S246*H246</f>
        <v>0</v>
      </c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R246" s="238" t="s">
        <v>477</v>
      </c>
      <c r="AT246" s="238" t="s">
        <v>220</v>
      </c>
      <c r="AU246" s="238" t="s">
        <v>83</v>
      </c>
      <c r="AY246" s="18" t="s">
        <v>156</v>
      </c>
      <c r="BE246" s="239">
        <f>IF(N246="základní",J246,0)</f>
        <v>0</v>
      </c>
      <c r="BF246" s="239">
        <f>IF(N246="snížená",J246,0)</f>
        <v>0</v>
      </c>
      <c r="BG246" s="239">
        <f>IF(N246="zákl. přenesená",J246,0)</f>
        <v>0</v>
      </c>
      <c r="BH246" s="239">
        <f>IF(N246="sníž. přenesená",J246,0)</f>
        <v>0</v>
      </c>
      <c r="BI246" s="239">
        <f>IF(N246="nulová",J246,0)</f>
        <v>0</v>
      </c>
      <c r="BJ246" s="18" t="s">
        <v>83</v>
      </c>
      <c r="BK246" s="239">
        <f>ROUND(I246*H246,2)</f>
        <v>0</v>
      </c>
      <c r="BL246" s="18" t="s">
        <v>335</v>
      </c>
      <c r="BM246" s="238" t="s">
        <v>2332</v>
      </c>
    </row>
    <row r="247" spans="1:65" s="2" customFormat="1" ht="24.15" customHeight="1">
      <c r="A247" s="39"/>
      <c r="B247" s="40"/>
      <c r="C247" s="245" t="s">
        <v>781</v>
      </c>
      <c r="D247" s="245" t="s">
        <v>220</v>
      </c>
      <c r="E247" s="246" t="s">
        <v>2333</v>
      </c>
      <c r="F247" s="247" t="s">
        <v>2334</v>
      </c>
      <c r="G247" s="248" t="s">
        <v>217</v>
      </c>
      <c r="H247" s="249">
        <v>4</v>
      </c>
      <c r="I247" s="250"/>
      <c r="J247" s="251">
        <f>ROUND(I247*H247,2)</f>
        <v>0</v>
      </c>
      <c r="K247" s="247" t="s">
        <v>1</v>
      </c>
      <c r="L247" s="252"/>
      <c r="M247" s="253" t="s">
        <v>1</v>
      </c>
      <c r="N247" s="254" t="s">
        <v>41</v>
      </c>
      <c r="O247" s="92"/>
      <c r="P247" s="236">
        <f>O247*H247</f>
        <v>0</v>
      </c>
      <c r="Q247" s="236">
        <v>0</v>
      </c>
      <c r="R247" s="236">
        <f>Q247*H247</f>
        <v>0</v>
      </c>
      <c r="S247" s="236">
        <v>0</v>
      </c>
      <c r="T247" s="237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38" t="s">
        <v>477</v>
      </c>
      <c r="AT247" s="238" t="s">
        <v>220</v>
      </c>
      <c r="AU247" s="238" t="s">
        <v>83</v>
      </c>
      <c r="AY247" s="18" t="s">
        <v>156</v>
      </c>
      <c r="BE247" s="239">
        <f>IF(N247="základní",J247,0)</f>
        <v>0</v>
      </c>
      <c r="BF247" s="239">
        <f>IF(N247="snížená",J247,0)</f>
        <v>0</v>
      </c>
      <c r="BG247" s="239">
        <f>IF(N247="zákl. přenesená",J247,0)</f>
        <v>0</v>
      </c>
      <c r="BH247" s="239">
        <f>IF(N247="sníž. přenesená",J247,0)</f>
        <v>0</v>
      </c>
      <c r="BI247" s="239">
        <f>IF(N247="nulová",J247,0)</f>
        <v>0</v>
      </c>
      <c r="BJ247" s="18" t="s">
        <v>83</v>
      </c>
      <c r="BK247" s="239">
        <f>ROUND(I247*H247,2)</f>
        <v>0</v>
      </c>
      <c r="BL247" s="18" t="s">
        <v>335</v>
      </c>
      <c r="BM247" s="238" t="s">
        <v>2335</v>
      </c>
    </row>
    <row r="248" spans="1:65" s="2" customFormat="1" ht="21.75" customHeight="1">
      <c r="A248" s="39"/>
      <c r="B248" s="40"/>
      <c r="C248" s="245" t="s">
        <v>1199</v>
      </c>
      <c r="D248" s="245" t="s">
        <v>220</v>
      </c>
      <c r="E248" s="246" t="s">
        <v>2336</v>
      </c>
      <c r="F248" s="247" t="s">
        <v>2337</v>
      </c>
      <c r="G248" s="248" t="s">
        <v>217</v>
      </c>
      <c r="H248" s="249">
        <v>4</v>
      </c>
      <c r="I248" s="250"/>
      <c r="J248" s="251">
        <f>ROUND(I248*H248,2)</f>
        <v>0</v>
      </c>
      <c r="K248" s="247" t="s">
        <v>1</v>
      </c>
      <c r="L248" s="252"/>
      <c r="M248" s="253" t="s">
        <v>1</v>
      </c>
      <c r="N248" s="254" t="s">
        <v>41</v>
      </c>
      <c r="O248" s="92"/>
      <c r="P248" s="236">
        <f>O248*H248</f>
        <v>0</v>
      </c>
      <c r="Q248" s="236">
        <v>0</v>
      </c>
      <c r="R248" s="236">
        <f>Q248*H248</f>
        <v>0</v>
      </c>
      <c r="S248" s="236">
        <v>0</v>
      </c>
      <c r="T248" s="237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38" t="s">
        <v>477</v>
      </c>
      <c r="AT248" s="238" t="s">
        <v>220</v>
      </c>
      <c r="AU248" s="238" t="s">
        <v>83</v>
      </c>
      <c r="AY248" s="18" t="s">
        <v>156</v>
      </c>
      <c r="BE248" s="239">
        <f>IF(N248="základní",J248,0)</f>
        <v>0</v>
      </c>
      <c r="BF248" s="239">
        <f>IF(N248="snížená",J248,0)</f>
        <v>0</v>
      </c>
      <c r="BG248" s="239">
        <f>IF(N248="zákl. přenesená",J248,0)</f>
        <v>0</v>
      </c>
      <c r="BH248" s="239">
        <f>IF(N248="sníž. přenesená",J248,0)</f>
        <v>0</v>
      </c>
      <c r="BI248" s="239">
        <f>IF(N248="nulová",J248,0)</f>
        <v>0</v>
      </c>
      <c r="BJ248" s="18" t="s">
        <v>83</v>
      </c>
      <c r="BK248" s="239">
        <f>ROUND(I248*H248,2)</f>
        <v>0</v>
      </c>
      <c r="BL248" s="18" t="s">
        <v>335</v>
      </c>
      <c r="BM248" s="238" t="s">
        <v>2338</v>
      </c>
    </row>
    <row r="249" spans="1:65" s="2" customFormat="1" ht="21.75" customHeight="1">
      <c r="A249" s="39"/>
      <c r="B249" s="40"/>
      <c r="C249" s="245" t="s">
        <v>1203</v>
      </c>
      <c r="D249" s="245" t="s">
        <v>220</v>
      </c>
      <c r="E249" s="246" t="s">
        <v>2339</v>
      </c>
      <c r="F249" s="247" t="s">
        <v>2340</v>
      </c>
      <c r="G249" s="248" t="s">
        <v>217</v>
      </c>
      <c r="H249" s="249">
        <v>2</v>
      </c>
      <c r="I249" s="250"/>
      <c r="J249" s="251">
        <f>ROUND(I249*H249,2)</f>
        <v>0</v>
      </c>
      <c r="K249" s="247" t="s">
        <v>1</v>
      </c>
      <c r="L249" s="252"/>
      <c r="M249" s="253" t="s">
        <v>1</v>
      </c>
      <c r="N249" s="254" t="s">
        <v>41</v>
      </c>
      <c r="O249" s="92"/>
      <c r="P249" s="236">
        <f>O249*H249</f>
        <v>0</v>
      </c>
      <c r="Q249" s="236">
        <v>0</v>
      </c>
      <c r="R249" s="236">
        <f>Q249*H249</f>
        <v>0</v>
      </c>
      <c r="S249" s="236">
        <v>0</v>
      </c>
      <c r="T249" s="237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38" t="s">
        <v>477</v>
      </c>
      <c r="AT249" s="238" t="s">
        <v>220</v>
      </c>
      <c r="AU249" s="238" t="s">
        <v>83</v>
      </c>
      <c r="AY249" s="18" t="s">
        <v>156</v>
      </c>
      <c r="BE249" s="239">
        <f>IF(N249="základní",J249,0)</f>
        <v>0</v>
      </c>
      <c r="BF249" s="239">
        <f>IF(N249="snížená",J249,0)</f>
        <v>0</v>
      </c>
      <c r="BG249" s="239">
        <f>IF(N249="zákl. přenesená",J249,0)</f>
        <v>0</v>
      </c>
      <c r="BH249" s="239">
        <f>IF(N249="sníž. přenesená",J249,0)</f>
        <v>0</v>
      </c>
      <c r="BI249" s="239">
        <f>IF(N249="nulová",J249,0)</f>
        <v>0</v>
      </c>
      <c r="BJ249" s="18" t="s">
        <v>83</v>
      </c>
      <c r="BK249" s="239">
        <f>ROUND(I249*H249,2)</f>
        <v>0</v>
      </c>
      <c r="BL249" s="18" t="s">
        <v>335</v>
      </c>
      <c r="BM249" s="238" t="s">
        <v>2341</v>
      </c>
    </row>
    <row r="250" spans="1:65" s="2" customFormat="1" ht="24.15" customHeight="1">
      <c r="A250" s="39"/>
      <c r="B250" s="40"/>
      <c r="C250" s="245" t="s">
        <v>1207</v>
      </c>
      <c r="D250" s="245" t="s">
        <v>220</v>
      </c>
      <c r="E250" s="246" t="s">
        <v>2342</v>
      </c>
      <c r="F250" s="247" t="s">
        <v>2343</v>
      </c>
      <c r="G250" s="248" t="s">
        <v>217</v>
      </c>
      <c r="H250" s="249">
        <v>52</v>
      </c>
      <c r="I250" s="250"/>
      <c r="J250" s="251">
        <f>ROUND(I250*H250,2)</f>
        <v>0</v>
      </c>
      <c r="K250" s="247" t="s">
        <v>1</v>
      </c>
      <c r="L250" s="252"/>
      <c r="M250" s="253" t="s">
        <v>1</v>
      </c>
      <c r="N250" s="254" t="s">
        <v>41</v>
      </c>
      <c r="O250" s="92"/>
      <c r="P250" s="236">
        <f>O250*H250</f>
        <v>0</v>
      </c>
      <c r="Q250" s="236">
        <v>0</v>
      </c>
      <c r="R250" s="236">
        <f>Q250*H250</f>
        <v>0</v>
      </c>
      <c r="S250" s="236">
        <v>0</v>
      </c>
      <c r="T250" s="237">
        <f>S250*H250</f>
        <v>0</v>
      </c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R250" s="238" t="s">
        <v>477</v>
      </c>
      <c r="AT250" s="238" t="s">
        <v>220</v>
      </c>
      <c r="AU250" s="238" t="s">
        <v>83</v>
      </c>
      <c r="AY250" s="18" t="s">
        <v>156</v>
      </c>
      <c r="BE250" s="239">
        <f>IF(N250="základní",J250,0)</f>
        <v>0</v>
      </c>
      <c r="BF250" s="239">
        <f>IF(N250="snížená",J250,0)</f>
        <v>0</v>
      </c>
      <c r="BG250" s="239">
        <f>IF(N250="zákl. přenesená",J250,0)</f>
        <v>0</v>
      </c>
      <c r="BH250" s="239">
        <f>IF(N250="sníž. přenesená",J250,0)</f>
        <v>0</v>
      </c>
      <c r="BI250" s="239">
        <f>IF(N250="nulová",J250,0)</f>
        <v>0</v>
      </c>
      <c r="BJ250" s="18" t="s">
        <v>83</v>
      </c>
      <c r="BK250" s="239">
        <f>ROUND(I250*H250,2)</f>
        <v>0</v>
      </c>
      <c r="BL250" s="18" t="s">
        <v>335</v>
      </c>
      <c r="BM250" s="238" t="s">
        <v>2344</v>
      </c>
    </row>
    <row r="251" spans="1:51" s="14" customFormat="1" ht="12">
      <c r="A251" s="14"/>
      <c r="B251" s="266"/>
      <c r="C251" s="267"/>
      <c r="D251" s="257" t="s">
        <v>225</v>
      </c>
      <c r="E251" s="268" t="s">
        <v>1</v>
      </c>
      <c r="F251" s="269" t="s">
        <v>2345</v>
      </c>
      <c r="G251" s="267"/>
      <c r="H251" s="270">
        <v>52</v>
      </c>
      <c r="I251" s="271"/>
      <c r="J251" s="267"/>
      <c r="K251" s="267"/>
      <c r="L251" s="272"/>
      <c r="M251" s="273"/>
      <c r="N251" s="274"/>
      <c r="O251" s="274"/>
      <c r="P251" s="274"/>
      <c r="Q251" s="274"/>
      <c r="R251" s="274"/>
      <c r="S251" s="274"/>
      <c r="T251" s="275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76" t="s">
        <v>225</v>
      </c>
      <c r="AU251" s="276" t="s">
        <v>83</v>
      </c>
      <c r="AV251" s="14" t="s">
        <v>85</v>
      </c>
      <c r="AW251" s="14" t="s">
        <v>32</v>
      </c>
      <c r="AX251" s="14" t="s">
        <v>76</v>
      </c>
      <c r="AY251" s="276" t="s">
        <v>156</v>
      </c>
    </row>
    <row r="252" spans="1:51" s="15" customFormat="1" ht="12">
      <c r="A252" s="15"/>
      <c r="B252" s="277"/>
      <c r="C252" s="278"/>
      <c r="D252" s="257" t="s">
        <v>225</v>
      </c>
      <c r="E252" s="279" t="s">
        <v>1</v>
      </c>
      <c r="F252" s="280" t="s">
        <v>228</v>
      </c>
      <c r="G252" s="278"/>
      <c r="H252" s="281">
        <v>52</v>
      </c>
      <c r="I252" s="282"/>
      <c r="J252" s="278"/>
      <c r="K252" s="278"/>
      <c r="L252" s="283"/>
      <c r="M252" s="284"/>
      <c r="N252" s="285"/>
      <c r="O252" s="285"/>
      <c r="P252" s="285"/>
      <c r="Q252" s="285"/>
      <c r="R252" s="285"/>
      <c r="S252" s="285"/>
      <c r="T252" s="286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87" t="s">
        <v>225</v>
      </c>
      <c r="AU252" s="287" t="s">
        <v>83</v>
      </c>
      <c r="AV252" s="15" t="s">
        <v>173</v>
      </c>
      <c r="AW252" s="15" t="s">
        <v>32</v>
      </c>
      <c r="AX252" s="15" t="s">
        <v>83</v>
      </c>
      <c r="AY252" s="287" t="s">
        <v>156</v>
      </c>
    </row>
    <row r="253" spans="1:65" s="2" customFormat="1" ht="24.15" customHeight="1">
      <c r="A253" s="39"/>
      <c r="B253" s="40"/>
      <c r="C253" s="245" t="s">
        <v>1211</v>
      </c>
      <c r="D253" s="245" t="s">
        <v>220</v>
      </c>
      <c r="E253" s="246" t="s">
        <v>2346</v>
      </c>
      <c r="F253" s="247" t="s">
        <v>2347</v>
      </c>
      <c r="G253" s="248" t="s">
        <v>217</v>
      </c>
      <c r="H253" s="249">
        <v>52</v>
      </c>
      <c r="I253" s="250"/>
      <c r="J253" s="251">
        <f>ROUND(I253*H253,2)</f>
        <v>0</v>
      </c>
      <c r="K253" s="247" t="s">
        <v>1</v>
      </c>
      <c r="L253" s="252"/>
      <c r="M253" s="253" t="s">
        <v>1</v>
      </c>
      <c r="N253" s="254" t="s">
        <v>41</v>
      </c>
      <c r="O253" s="92"/>
      <c r="P253" s="236">
        <f>O253*H253</f>
        <v>0</v>
      </c>
      <c r="Q253" s="236">
        <v>0</v>
      </c>
      <c r="R253" s="236">
        <f>Q253*H253</f>
        <v>0</v>
      </c>
      <c r="S253" s="236">
        <v>0</v>
      </c>
      <c r="T253" s="237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38" t="s">
        <v>477</v>
      </c>
      <c r="AT253" s="238" t="s">
        <v>220</v>
      </c>
      <c r="AU253" s="238" t="s">
        <v>83</v>
      </c>
      <c r="AY253" s="18" t="s">
        <v>156</v>
      </c>
      <c r="BE253" s="239">
        <f>IF(N253="základní",J253,0)</f>
        <v>0</v>
      </c>
      <c r="BF253" s="239">
        <f>IF(N253="snížená",J253,0)</f>
        <v>0</v>
      </c>
      <c r="BG253" s="239">
        <f>IF(N253="zákl. přenesená",J253,0)</f>
        <v>0</v>
      </c>
      <c r="BH253" s="239">
        <f>IF(N253="sníž. přenesená",J253,0)</f>
        <v>0</v>
      </c>
      <c r="BI253" s="239">
        <f>IF(N253="nulová",J253,0)</f>
        <v>0</v>
      </c>
      <c r="BJ253" s="18" t="s">
        <v>83</v>
      </c>
      <c r="BK253" s="239">
        <f>ROUND(I253*H253,2)</f>
        <v>0</v>
      </c>
      <c r="BL253" s="18" t="s">
        <v>335</v>
      </c>
      <c r="BM253" s="238" t="s">
        <v>2348</v>
      </c>
    </row>
    <row r="254" spans="1:65" s="2" customFormat="1" ht="21.75" customHeight="1">
      <c r="A254" s="39"/>
      <c r="B254" s="40"/>
      <c r="C254" s="245" t="s">
        <v>1215</v>
      </c>
      <c r="D254" s="245" t="s">
        <v>220</v>
      </c>
      <c r="E254" s="246" t="s">
        <v>2349</v>
      </c>
      <c r="F254" s="247" t="s">
        <v>2350</v>
      </c>
      <c r="G254" s="248" t="s">
        <v>217</v>
      </c>
      <c r="H254" s="249">
        <v>29</v>
      </c>
      <c r="I254" s="250"/>
      <c r="J254" s="251">
        <f>ROUND(I254*H254,2)</f>
        <v>0</v>
      </c>
      <c r="K254" s="247" t="s">
        <v>1</v>
      </c>
      <c r="L254" s="252"/>
      <c r="M254" s="253" t="s">
        <v>1</v>
      </c>
      <c r="N254" s="254" t="s">
        <v>41</v>
      </c>
      <c r="O254" s="92"/>
      <c r="P254" s="236">
        <f>O254*H254</f>
        <v>0</v>
      </c>
      <c r="Q254" s="236">
        <v>0</v>
      </c>
      <c r="R254" s="236">
        <f>Q254*H254</f>
        <v>0</v>
      </c>
      <c r="S254" s="236">
        <v>0</v>
      </c>
      <c r="T254" s="237">
        <f>S254*H254</f>
        <v>0</v>
      </c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R254" s="238" t="s">
        <v>477</v>
      </c>
      <c r="AT254" s="238" t="s">
        <v>220</v>
      </c>
      <c r="AU254" s="238" t="s">
        <v>83</v>
      </c>
      <c r="AY254" s="18" t="s">
        <v>156</v>
      </c>
      <c r="BE254" s="239">
        <f>IF(N254="základní",J254,0)</f>
        <v>0</v>
      </c>
      <c r="BF254" s="239">
        <f>IF(N254="snížená",J254,0)</f>
        <v>0</v>
      </c>
      <c r="BG254" s="239">
        <f>IF(N254="zákl. přenesená",J254,0)</f>
        <v>0</v>
      </c>
      <c r="BH254" s="239">
        <f>IF(N254="sníž. přenesená",J254,0)</f>
        <v>0</v>
      </c>
      <c r="BI254" s="239">
        <f>IF(N254="nulová",J254,0)</f>
        <v>0</v>
      </c>
      <c r="BJ254" s="18" t="s">
        <v>83</v>
      </c>
      <c r="BK254" s="239">
        <f>ROUND(I254*H254,2)</f>
        <v>0</v>
      </c>
      <c r="BL254" s="18" t="s">
        <v>335</v>
      </c>
      <c r="BM254" s="238" t="s">
        <v>2351</v>
      </c>
    </row>
    <row r="255" spans="1:51" s="13" customFormat="1" ht="12">
      <c r="A255" s="13"/>
      <c r="B255" s="255"/>
      <c r="C255" s="256"/>
      <c r="D255" s="257" t="s">
        <v>225</v>
      </c>
      <c r="E255" s="258" t="s">
        <v>1</v>
      </c>
      <c r="F255" s="259" t="s">
        <v>2352</v>
      </c>
      <c r="G255" s="256"/>
      <c r="H255" s="258" t="s">
        <v>1</v>
      </c>
      <c r="I255" s="260"/>
      <c r="J255" s="256"/>
      <c r="K255" s="256"/>
      <c r="L255" s="261"/>
      <c r="M255" s="262"/>
      <c r="N255" s="263"/>
      <c r="O255" s="263"/>
      <c r="P255" s="263"/>
      <c r="Q255" s="263"/>
      <c r="R255" s="263"/>
      <c r="S255" s="263"/>
      <c r="T255" s="264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65" t="s">
        <v>225</v>
      </c>
      <c r="AU255" s="265" t="s">
        <v>83</v>
      </c>
      <c r="AV255" s="13" t="s">
        <v>83</v>
      </c>
      <c r="AW255" s="13" t="s">
        <v>32</v>
      </c>
      <c r="AX255" s="13" t="s">
        <v>76</v>
      </c>
      <c r="AY255" s="265" t="s">
        <v>156</v>
      </c>
    </row>
    <row r="256" spans="1:51" s="14" customFormat="1" ht="12">
      <c r="A256" s="14"/>
      <c r="B256" s="266"/>
      <c r="C256" s="267"/>
      <c r="D256" s="257" t="s">
        <v>225</v>
      </c>
      <c r="E256" s="268" t="s">
        <v>1</v>
      </c>
      <c r="F256" s="269" t="s">
        <v>2353</v>
      </c>
      <c r="G256" s="267"/>
      <c r="H256" s="270">
        <v>29</v>
      </c>
      <c r="I256" s="271"/>
      <c r="J256" s="267"/>
      <c r="K256" s="267"/>
      <c r="L256" s="272"/>
      <c r="M256" s="273"/>
      <c r="N256" s="274"/>
      <c r="O256" s="274"/>
      <c r="P256" s="274"/>
      <c r="Q256" s="274"/>
      <c r="R256" s="274"/>
      <c r="S256" s="274"/>
      <c r="T256" s="275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76" t="s">
        <v>225</v>
      </c>
      <c r="AU256" s="276" t="s">
        <v>83</v>
      </c>
      <c r="AV256" s="14" t="s">
        <v>85</v>
      </c>
      <c r="AW256" s="14" t="s">
        <v>32</v>
      </c>
      <c r="AX256" s="14" t="s">
        <v>76</v>
      </c>
      <c r="AY256" s="276" t="s">
        <v>156</v>
      </c>
    </row>
    <row r="257" spans="1:51" s="15" customFormat="1" ht="12">
      <c r="A257" s="15"/>
      <c r="B257" s="277"/>
      <c r="C257" s="278"/>
      <c r="D257" s="257" t="s">
        <v>225</v>
      </c>
      <c r="E257" s="279" t="s">
        <v>1</v>
      </c>
      <c r="F257" s="280" t="s">
        <v>228</v>
      </c>
      <c r="G257" s="278"/>
      <c r="H257" s="281">
        <v>29</v>
      </c>
      <c r="I257" s="282"/>
      <c r="J257" s="278"/>
      <c r="K257" s="278"/>
      <c r="L257" s="283"/>
      <c r="M257" s="284"/>
      <c r="N257" s="285"/>
      <c r="O257" s="285"/>
      <c r="P257" s="285"/>
      <c r="Q257" s="285"/>
      <c r="R257" s="285"/>
      <c r="S257" s="285"/>
      <c r="T257" s="286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T257" s="287" t="s">
        <v>225</v>
      </c>
      <c r="AU257" s="287" t="s">
        <v>83</v>
      </c>
      <c r="AV257" s="15" t="s">
        <v>173</v>
      </c>
      <c r="AW257" s="15" t="s">
        <v>32</v>
      </c>
      <c r="AX257" s="15" t="s">
        <v>83</v>
      </c>
      <c r="AY257" s="287" t="s">
        <v>156</v>
      </c>
    </row>
    <row r="258" spans="1:65" s="2" customFormat="1" ht="24.15" customHeight="1">
      <c r="A258" s="39"/>
      <c r="B258" s="40"/>
      <c r="C258" s="245" t="s">
        <v>1219</v>
      </c>
      <c r="D258" s="245" t="s">
        <v>220</v>
      </c>
      <c r="E258" s="246" t="s">
        <v>2354</v>
      </c>
      <c r="F258" s="247" t="s">
        <v>2355</v>
      </c>
      <c r="G258" s="248" t="s">
        <v>342</v>
      </c>
      <c r="H258" s="249">
        <v>76</v>
      </c>
      <c r="I258" s="250"/>
      <c r="J258" s="251">
        <f>ROUND(I258*H258,2)</f>
        <v>0</v>
      </c>
      <c r="K258" s="247" t="s">
        <v>1</v>
      </c>
      <c r="L258" s="252"/>
      <c r="M258" s="253" t="s">
        <v>1</v>
      </c>
      <c r="N258" s="254" t="s">
        <v>41</v>
      </c>
      <c r="O258" s="92"/>
      <c r="P258" s="236">
        <f>O258*H258</f>
        <v>0</v>
      </c>
      <c r="Q258" s="236">
        <v>0</v>
      </c>
      <c r="R258" s="236">
        <f>Q258*H258</f>
        <v>0</v>
      </c>
      <c r="S258" s="236">
        <v>0</v>
      </c>
      <c r="T258" s="237">
        <f>S258*H258</f>
        <v>0</v>
      </c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R258" s="238" t="s">
        <v>477</v>
      </c>
      <c r="AT258" s="238" t="s">
        <v>220</v>
      </c>
      <c r="AU258" s="238" t="s">
        <v>83</v>
      </c>
      <c r="AY258" s="18" t="s">
        <v>156</v>
      </c>
      <c r="BE258" s="239">
        <f>IF(N258="základní",J258,0)</f>
        <v>0</v>
      </c>
      <c r="BF258" s="239">
        <f>IF(N258="snížená",J258,0)</f>
        <v>0</v>
      </c>
      <c r="BG258" s="239">
        <f>IF(N258="zákl. přenesená",J258,0)</f>
        <v>0</v>
      </c>
      <c r="BH258" s="239">
        <f>IF(N258="sníž. přenesená",J258,0)</f>
        <v>0</v>
      </c>
      <c r="BI258" s="239">
        <f>IF(N258="nulová",J258,0)</f>
        <v>0</v>
      </c>
      <c r="BJ258" s="18" t="s">
        <v>83</v>
      </c>
      <c r="BK258" s="239">
        <f>ROUND(I258*H258,2)</f>
        <v>0</v>
      </c>
      <c r="BL258" s="18" t="s">
        <v>335</v>
      </c>
      <c r="BM258" s="238" t="s">
        <v>2356</v>
      </c>
    </row>
    <row r="259" spans="1:65" s="2" customFormat="1" ht="24.15" customHeight="1">
      <c r="A259" s="39"/>
      <c r="B259" s="40"/>
      <c r="C259" s="245" t="s">
        <v>1223</v>
      </c>
      <c r="D259" s="245" t="s">
        <v>220</v>
      </c>
      <c r="E259" s="246" t="s">
        <v>2357</v>
      </c>
      <c r="F259" s="247" t="s">
        <v>2358</v>
      </c>
      <c r="G259" s="248" t="s">
        <v>342</v>
      </c>
      <c r="H259" s="249">
        <v>76</v>
      </c>
      <c r="I259" s="250"/>
      <c r="J259" s="251">
        <f>ROUND(I259*H259,2)</f>
        <v>0</v>
      </c>
      <c r="K259" s="247" t="s">
        <v>1</v>
      </c>
      <c r="L259" s="252"/>
      <c r="M259" s="253" t="s">
        <v>1</v>
      </c>
      <c r="N259" s="254" t="s">
        <v>41</v>
      </c>
      <c r="O259" s="92"/>
      <c r="P259" s="236">
        <f>O259*H259</f>
        <v>0</v>
      </c>
      <c r="Q259" s="236">
        <v>0</v>
      </c>
      <c r="R259" s="236">
        <f>Q259*H259</f>
        <v>0</v>
      </c>
      <c r="S259" s="236">
        <v>0</v>
      </c>
      <c r="T259" s="237">
        <f>S259*H259</f>
        <v>0</v>
      </c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R259" s="238" t="s">
        <v>477</v>
      </c>
      <c r="AT259" s="238" t="s">
        <v>220</v>
      </c>
      <c r="AU259" s="238" t="s">
        <v>83</v>
      </c>
      <c r="AY259" s="18" t="s">
        <v>156</v>
      </c>
      <c r="BE259" s="239">
        <f>IF(N259="základní",J259,0)</f>
        <v>0</v>
      </c>
      <c r="BF259" s="239">
        <f>IF(N259="snížená",J259,0)</f>
        <v>0</v>
      </c>
      <c r="BG259" s="239">
        <f>IF(N259="zákl. přenesená",J259,0)</f>
        <v>0</v>
      </c>
      <c r="BH259" s="239">
        <f>IF(N259="sníž. přenesená",J259,0)</f>
        <v>0</v>
      </c>
      <c r="BI259" s="239">
        <f>IF(N259="nulová",J259,0)</f>
        <v>0</v>
      </c>
      <c r="BJ259" s="18" t="s">
        <v>83</v>
      </c>
      <c r="BK259" s="239">
        <f>ROUND(I259*H259,2)</f>
        <v>0</v>
      </c>
      <c r="BL259" s="18" t="s">
        <v>335</v>
      </c>
      <c r="BM259" s="238" t="s">
        <v>2359</v>
      </c>
    </row>
    <row r="260" spans="1:51" s="13" customFormat="1" ht="12">
      <c r="A260" s="13"/>
      <c r="B260" s="255"/>
      <c r="C260" s="256"/>
      <c r="D260" s="257" t="s">
        <v>225</v>
      </c>
      <c r="E260" s="258" t="s">
        <v>1</v>
      </c>
      <c r="F260" s="259" t="s">
        <v>2360</v>
      </c>
      <c r="G260" s="256"/>
      <c r="H260" s="258" t="s">
        <v>1</v>
      </c>
      <c r="I260" s="260"/>
      <c r="J260" s="256"/>
      <c r="K260" s="256"/>
      <c r="L260" s="261"/>
      <c r="M260" s="262"/>
      <c r="N260" s="263"/>
      <c r="O260" s="263"/>
      <c r="P260" s="263"/>
      <c r="Q260" s="263"/>
      <c r="R260" s="263"/>
      <c r="S260" s="263"/>
      <c r="T260" s="264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65" t="s">
        <v>225</v>
      </c>
      <c r="AU260" s="265" t="s">
        <v>83</v>
      </c>
      <c r="AV260" s="13" t="s">
        <v>83</v>
      </c>
      <c r="AW260" s="13" t="s">
        <v>32</v>
      </c>
      <c r="AX260" s="13" t="s">
        <v>76</v>
      </c>
      <c r="AY260" s="265" t="s">
        <v>156</v>
      </c>
    </row>
    <row r="261" spans="1:51" s="14" customFormat="1" ht="12">
      <c r="A261" s="14"/>
      <c r="B261" s="266"/>
      <c r="C261" s="267"/>
      <c r="D261" s="257" t="s">
        <v>225</v>
      </c>
      <c r="E261" s="268" t="s">
        <v>1</v>
      </c>
      <c r="F261" s="269" t="s">
        <v>2361</v>
      </c>
      <c r="G261" s="267"/>
      <c r="H261" s="270">
        <v>76</v>
      </c>
      <c r="I261" s="271"/>
      <c r="J261" s="267"/>
      <c r="K261" s="267"/>
      <c r="L261" s="272"/>
      <c r="M261" s="273"/>
      <c r="N261" s="274"/>
      <c r="O261" s="274"/>
      <c r="P261" s="274"/>
      <c r="Q261" s="274"/>
      <c r="R261" s="274"/>
      <c r="S261" s="274"/>
      <c r="T261" s="275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76" t="s">
        <v>225</v>
      </c>
      <c r="AU261" s="276" t="s">
        <v>83</v>
      </c>
      <c r="AV261" s="14" t="s">
        <v>85</v>
      </c>
      <c r="AW261" s="14" t="s">
        <v>32</v>
      </c>
      <c r="AX261" s="14" t="s">
        <v>76</v>
      </c>
      <c r="AY261" s="276" t="s">
        <v>156</v>
      </c>
    </row>
    <row r="262" spans="1:51" s="15" customFormat="1" ht="12">
      <c r="A262" s="15"/>
      <c r="B262" s="277"/>
      <c r="C262" s="278"/>
      <c r="D262" s="257" t="s">
        <v>225</v>
      </c>
      <c r="E262" s="279" t="s">
        <v>1</v>
      </c>
      <c r="F262" s="280" t="s">
        <v>228</v>
      </c>
      <c r="G262" s="278"/>
      <c r="H262" s="281">
        <v>76</v>
      </c>
      <c r="I262" s="282"/>
      <c r="J262" s="278"/>
      <c r="K262" s="278"/>
      <c r="L262" s="283"/>
      <c r="M262" s="284"/>
      <c r="N262" s="285"/>
      <c r="O262" s="285"/>
      <c r="P262" s="285"/>
      <c r="Q262" s="285"/>
      <c r="R262" s="285"/>
      <c r="S262" s="285"/>
      <c r="T262" s="286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T262" s="287" t="s">
        <v>225</v>
      </c>
      <c r="AU262" s="287" t="s">
        <v>83</v>
      </c>
      <c r="AV262" s="15" t="s">
        <v>173</v>
      </c>
      <c r="AW262" s="15" t="s">
        <v>32</v>
      </c>
      <c r="AX262" s="15" t="s">
        <v>83</v>
      </c>
      <c r="AY262" s="287" t="s">
        <v>156</v>
      </c>
    </row>
    <row r="263" spans="1:65" s="2" customFormat="1" ht="21.75" customHeight="1">
      <c r="A263" s="39"/>
      <c r="B263" s="40"/>
      <c r="C263" s="245" t="s">
        <v>1228</v>
      </c>
      <c r="D263" s="245" t="s">
        <v>220</v>
      </c>
      <c r="E263" s="246" t="s">
        <v>2362</v>
      </c>
      <c r="F263" s="247" t="s">
        <v>2363</v>
      </c>
      <c r="G263" s="248" t="s">
        <v>414</v>
      </c>
      <c r="H263" s="249">
        <v>0.12</v>
      </c>
      <c r="I263" s="250"/>
      <c r="J263" s="251">
        <f>ROUND(I263*H263,2)</f>
        <v>0</v>
      </c>
      <c r="K263" s="247" t="s">
        <v>1</v>
      </c>
      <c r="L263" s="252"/>
      <c r="M263" s="253" t="s">
        <v>1</v>
      </c>
      <c r="N263" s="254" t="s">
        <v>41</v>
      </c>
      <c r="O263" s="92"/>
      <c r="P263" s="236">
        <f>O263*H263</f>
        <v>0</v>
      </c>
      <c r="Q263" s="236">
        <v>0</v>
      </c>
      <c r="R263" s="236">
        <f>Q263*H263</f>
        <v>0</v>
      </c>
      <c r="S263" s="236">
        <v>0</v>
      </c>
      <c r="T263" s="237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38" t="s">
        <v>477</v>
      </c>
      <c r="AT263" s="238" t="s">
        <v>220</v>
      </c>
      <c r="AU263" s="238" t="s">
        <v>83</v>
      </c>
      <c r="AY263" s="18" t="s">
        <v>156</v>
      </c>
      <c r="BE263" s="239">
        <f>IF(N263="základní",J263,0)</f>
        <v>0</v>
      </c>
      <c r="BF263" s="239">
        <f>IF(N263="snížená",J263,0)</f>
        <v>0</v>
      </c>
      <c r="BG263" s="239">
        <f>IF(N263="zákl. přenesená",J263,0)</f>
        <v>0</v>
      </c>
      <c r="BH263" s="239">
        <f>IF(N263="sníž. přenesená",J263,0)</f>
        <v>0</v>
      </c>
      <c r="BI263" s="239">
        <f>IF(N263="nulová",J263,0)</f>
        <v>0</v>
      </c>
      <c r="BJ263" s="18" t="s">
        <v>83</v>
      </c>
      <c r="BK263" s="239">
        <f>ROUND(I263*H263,2)</f>
        <v>0</v>
      </c>
      <c r="BL263" s="18" t="s">
        <v>335</v>
      </c>
      <c r="BM263" s="238" t="s">
        <v>2364</v>
      </c>
    </row>
    <row r="264" spans="1:63" s="12" customFormat="1" ht="25.9" customHeight="1">
      <c r="A264" s="12"/>
      <c r="B264" s="211"/>
      <c r="C264" s="212"/>
      <c r="D264" s="213" t="s">
        <v>75</v>
      </c>
      <c r="E264" s="214" t="s">
        <v>2365</v>
      </c>
      <c r="F264" s="214" t="s">
        <v>2366</v>
      </c>
      <c r="G264" s="212"/>
      <c r="H264" s="212"/>
      <c r="I264" s="215"/>
      <c r="J264" s="216">
        <f>BK264</f>
        <v>0</v>
      </c>
      <c r="K264" s="212"/>
      <c r="L264" s="217"/>
      <c r="M264" s="218"/>
      <c r="N264" s="219"/>
      <c r="O264" s="219"/>
      <c r="P264" s="220">
        <f>SUM(P265:P294)</f>
        <v>0</v>
      </c>
      <c r="Q264" s="219"/>
      <c r="R264" s="220">
        <f>SUM(R265:R294)</f>
        <v>0</v>
      </c>
      <c r="S264" s="219"/>
      <c r="T264" s="221">
        <f>SUM(T265:T294)</f>
        <v>0</v>
      </c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R264" s="222" t="s">
        <v>85</v>
      </c>
      <c r="AT264" s="223" t="s">
        <v>75</v>
      </c>
      <c r="AU264" s="223" t="s">
        <v>76</v>
      </c>
      <c r="AY264" s="222" t="s">
        <v>156</v>
      </c>
      <c r="BK264" s="224">
        <f>SUM(BK265:BK294)</f>
        <v>0</v>
      </c>
    </row>
    <row r="265" spans="1:65" s="2" customFormat="1" ht="37.8" customHeight="1">
      <c r="A265" s="39"/>
      <c r="B265" s="40"/>
      <c r="C265" s="245" t="s">
        <v>1232</v>
      </c>
      <c r="D265" s="245" t="s">
        <v>220</v>
      </c>
      <c r="E265" s="246" t="s">
        <v>2367</v>
      </c>
      <c r="F265" s="247" t="s">
        <v>2368</v>
      </c>
      <c r="G265" s="248" t="s">
        <v>217</v>
      </c>
      <c r="H265" s="249">
        <v>1</v>
      </c>
      <c r="I265" s="250"/>
      <c r="J265" s="251">
        <f>ROUND(I265*H265,2)</f>
        <v>0</v>
      </c>
      <c r="K265" s="247" t="s">
        <v>1</v>
      </c>
      <c r="L265" s="252"/>
      <c r="M265" s="253" t="s">
        <v>1</v>
      </c>
      <c r="N265" s="254" t="s">
        <v>41</v>
      </c>
      <c r="O265" s="92"/>
      <c r="P265" s="236">
        <f>O265*H265</f>
        <v>0</v>
      </c>
      <c r="Q265" s="236">
        <v>0</v>
      </c>
      <c r="R265" s="236">
        <f>Q265*H265</f>
        <v>0</v>
      </c>
      <c r="S265" s="236">
        <v>0</v>
      </c>
      <c r="T265" s="237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38" t="s">
        <v>477</v>
      </c>
      <c r="AT265" s="238" t="s">
        <v>220</v>
      </c>
      <c r="AU265" s="238" t="s">
        <v>83</v>
      </c>
      <c r="AY265" s="18" t="s">
        <v>156</v>
      </c>
      <c r="BE265" s="239">
        <f>IF(N265="základní",J265,0)</f>
        <v>0</v>
      </c>
      <c r="BF265" s="239">
        <f>IF(N265="snížená",J265,0)</f>
        <v>0</v>
      </c>
      <c r="BG265" s="239">
        <f>IF(N265="zákl. přenesená",J265,0)</f>
        <v>0</v>
      </c>
      <c r="BH265" s="239">
        <f>IF(N265="sníž. přenesená",J265,0)</f>
        <v>0</v>
      </c>
      <c r="BI265" s="239">
        <f>IF(N265="nulová",J265,0)</f>
        <v>0</v>
      </c>
      <c r="BJ265" s="18" t="s">
        <v>83</v>
      </c>
      <c r="BK265" s="239">
        <f>ROUND(I265*H265,2)</f>
        <v>0</v>
      </c>
      <c r="BL265" s="18" t="s">
        <v>335</v>
      </c>
      <c r="BM265" s="238" t="s">
        <v>2369</v>
      </c>
    </row>
    <row r="266" spans="1:65" s="2" customFormat="1" ht="37.8" customHeight="1">
      <c r="A266" s="39"/>
      <c r="B266" s="40"/>
      <c r="C266" s="245" t="s">
        <v>1236</v>
      </c>
      <c r="D266" s="245" t="s">
        <v>220</v>
      </c>
      <c r="E266" s="246" t="s">
        <v>2370</v>
      </c>
      <c r="F266" s="247" t="s">
        <v>2371</v>
      </c>
      <c r="G266" s="248" t="s">
        <v>217</v>
      </c>
      <c r="H266" s="249">
        <v>1</v>
      </c>
      <c r="I266" s="250"/>
      <c r="J266" s="251">
        <f>ROUND(I266*H266,2)</f>
        <v>0</v>
      </c>
      <c r="K266" s="247" t="s">
        <v>1</v>
      </c>
      <c r="L266" s="252"/>
      <c r="M266" s="253" t="s">
        <v>1</v>
      </c>
      <c r="N266" s="254" t="s">
        <v>41</v>
      </c>
      <c r="O266" s="92"/>
      <c r="P266" s="236">
        <f>O266*H266</f>
        <v>0</v>
      </c>
      <c r="Q266" s="236">
        <v>0</v>
      </c>
      <c r="R266" s="236">
        <f>Q266*H266</f>
        <v>0</v>
      </c>
      <c r="S266" s="236">
        <v>0</v>
      </c>
      <c r="T266" s="237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38" t="s">
        <v>477</v>
      </c>
      <c r="AT266" s="238" t="s">
        <v>220</v>
      </c>
      <c r="AU266" s="238" t="s">
        <v>83</v>
      </c>
      <c r="AY266" s="18" t="s">
        <v>156</v>
      </c>
      <c r="BE266" s="239">
        <f>IF(N266="základní",J266,0)</f>
        <v>0</v>
      </c>
      <c r="BF266" s="239">
        <f>IF(N266="snížená",J266,0)</f>
        <v>0</v>
      </c>
      <c r="BG266" s="239">
        <f>IF(N266="zákl. přenesená",J266,0)</f>
        <v>0</v>
      </c>
      <c r="BH266" s="239">
        <f>IF(N266="sníž. přenesená",J266,0)</f>
        <v>0</v>
      </c>
      <c r="BI266" s="239">
        <f>IF(N266="nulová",J266,0)</f>
        <v>0</v>
      </c>
      <c r="BJ266" s="18" t="s">
        <v>83</v>
      </c>
      <c r="BK266" s="239">
        <f>ROUND(I266*H266,2)</f>
        <v>0</v>
      </c>
      <c r="BL266" s="18" t="s">
        <v>335</v>
      </c>
      <c r="BM266" s="238" t="s">
        <v>2372</v>
      </c>
    </row>
    <row r="267" spans="1:65" s="2" customFormat="1" ht="37.8" customHeight="1">
      <c r="A267" s="39"/>
      <c r="B267" s="40"/>
      <c r="C267" s="245" t="s">
        <v>1240</v>
      </c>
      <c r="D267" s="245" t="s">
        <v>220</v>
      </c>
      <c r="E267" s="246" t="s">
        <v>2373</v>
      </c>
      <c r="F267" s="247" t="s">
        <v>2374</v>
      </c>
      <c r="G267" s="248" t="s">
        <v>217</v>
      </c>
      <c r="H267" s="249">
        <v>1</v>
      </c>
      <c r="I267" s="250"/>
      <c r="J267" s="251">
        <f>ROUND(I267*H267,2)</f>
        <v>0</v>
      </c>
      <c r="K267" s="247" t="s">
        <v>1</v>
      </c>
      <c r="L267" s="252"/>
      <c r="M267" s="253" t="s">
        <v>1</v>
      </c>
      <c r="N267" s="254" t="s">
        <v>41</v>
      </c>
      <c r="O267" s="92"/>
      <c r="P267" s="236">
        <f>O267*H267</f>
        <v>0</v>
      </c>
      <c r="Q267" s="236">
        <v>0</v>
      </c>
      <c r="R267" s="236">
        <f>Q267*H267</f>
        <v>0</v>
      </c>
      <c r="S267" s="236">
        <v>0</v>
      </c>
      <c r="T267" s="237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38" t="s">
        <v>477</v>
      </c>
      <c r="AT267" s="238" t="s">
        <v>220</v>
      </c>
      <c r="AU267" s="238" t="s">
        <v>83</v>
      </c>
      <c r="AY267" s="18" t="s">
        <v>156</v>
      </c>
      <c r="BE267" s="239">
        <f>IF(N267="základní",J267,0)</f>
        <v>0</v>
      </c>
      <c r="BF267" s="239">
        <f>IF(N267="snížená",J267,0)</f>
        <v>0</v>
      </c>
      <c r="BG267" s="239">
        <f>IF(N267="zákl. přenesená",J267,0)</f>
        <v>0</v>
      </c>
      <c r="BH267" s="239">
        <f>IF(N267="sníž. přenesená",J267,0)</f>
        <v>0</v>
      </c>
      <c r="BI267" s="239">
        <f>IF(N267="nulová",J267,0)</f>
        <v>0</v>
      </c>
      <c r="BJ267" s="18" t="s">
        <v>83</v>
      </c>
      <c r="BK267" s="239">
        <f>ROUND(I267*H267,2)</f>
        <v>0</v>
      </c>
      <c r="BL267" s="18" t="s">
        <v>335</v>
      </c>
      <c r="BM267" s="238" t="s">
        <v>2375</v>
      </c>
    </row>
    <row r="268" spans="1:65" s="2" customFormat="1" ht="33" customHeight="1">
      <c r="A268" s="39"/>
      <c r="B268" s="40"/>
      <c r="C268" s="245" t="s">
        <v>1244</v>
      </c>
      <c r="D268" s="245" t="s">
        <v>220</v>
      </c>
      <c r="E268" s="246" t="s">
        <v>2376</v>
      </c>
      <c r="F268" s="247" t="s">
        <v>2377</v>
      </c>
      <c r="G268" s="248" t="s">
        <v>217</v>
      </c>
      <c r="H268" s="249">
        <v>1</v>
      </c>
      <c r="I268" s="250"/>
      <c r="J268" s="251">
        <f>ROUND(I268*H268,2)</f>
        <v>0</v>
      </c>
      <c r="K268" s="247" t="s">
        <v>1</v>
      </c>
      <c r="L268" s="252"/>
      <c r="M268" s="253" t="s">
        <v>1</v>
      </c>
      <c r="N268" s="254" t="s">
        <v>41</v>
      </c>
      <c r="O268" s="92"/>
      <c r="P268" s="236">
        <f>O268*H268</f>
        <v>0</v>
      </c>
      <c r="Q268" s="236">
        <v>0</v>
      </c>
      <c r="R268" s="236">
        <f>Q268*H268</f>
        <v>0</v>
      </c>
      <c r="S268" s="236">
        <v>0</v>
      </c>
      <c r="T268" s="237">
        <f>S268*H268</f>
        <v>0</v>
      </c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R268" s="238" t="s">
        <v>477</v>
      </c>
      <c r="AT268" s="238" t="s">
        <v>220</v>
      </c>
      <c r="AU268" s="238" t="s">
        <v>83</v>
      </c>
      <c r="AY268" s="18" t="s">
        <v>156</v>
      </c>
      <c r="BE268" s="239">
        <f>IF(N268="základní",J268,0)</f>
        <v>0</v>
      </c>
      <c r="BF268" s="239">
        <f>IF(N268="snížená",J268,0)</f>
        <v>0</v>
      </c>
      <c r="BG268" s="239">
        <f>IF(N268="zákl. přenesená",J268,0)</f>
        <v>0</v>
      </c>
      <c r="BH268" s="239">
        <f>IF(N268="sníž. přenesená",J268,0)</f>
        <v>0</v>
      </c>
      <c r="BI268" s="239">
        <f>IF(N268="nulová",J268,0)</f>
        <v>0</v>
      </c>
      <c r="BJ268" s="18" t="s">
        <v>83</v>
      </c>
      <c r="BK268" s="239">
        <f>ROUND(I268*H268,2)</f>
        <v>0</v>
      </c>
      <c r="BL268" s="18" t="s">
        <v>335</v>
      </c>
      <c r="BM268" s="238" t="s">
        <v>2378</v>
      </c>
    </row>
    <row r="269" spans="1:65" s="2" customFormat="1" ht="33" customHeight="1">
      <c r="A269" s="39"/>
      <c r="B269" s="40"/>
      <c r="C269" s="245" t="s">
        <v>1250</v>
      </c>
      <c r="D269" s="245" t="s">
        <v>220</v>
      </c>
      <c r="E269" s="246" t="s">
        <v>2376</v>
      </c>
      <c r="F269" s="247" t="s">
        <v>2377</v>
      </c>
      <c r="G269" s="248" t="s">
        <v>217</v>
      </c>
      <c r="H269" s="249">
        <v>2</v>
      </c>
      <c r="I269" s="250"/>
      <c r="J269" s="251">
        <f>ROUND(I269*H269,2)</f>
        <v>0</v>
      </c>
      <c r="K269" s="247" t="s">
        <v>1</v>
      </c>
      <c r="L269" s="252"/>
      <c r="M269" s="253" t="s">
        <v>1</v>
      </c>
      <c r="N269" s="254" t="s">
        <v>41</v>
      </c>
      <c r="O269" s="92"/>
      <c r="P269" s="236">
        <f>O269*H269</f>
        <v>0</v>
      </c>
      <c r="Q269" s="236">
        <v>0</v>
      </c>
      <c r="R269" s="236">
        <f>Q269*H269</f>
        <v>0</v>
      </c>
      <c r="S269" s="236">
        <v>0</v>
      </c>
      <c r="T269" s="237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38" t="s">
        <v>477</v>
      </c>
      <c r="AT269" s="238" t="s">
        <v>220</v>
      </c>
      <c r="AU269" s="238" t="s">
        <v>83</v>
      </c>
      <c r="AY269" s="18" t="s">
        <v>156</v>
      </c>
      <c r="BE269" s="239">
        <f>IF(N269="základní",J269,0)</f>
        <v>0</v>
      </c>
      <c r="BF269" s="239">
        <f>IF(N269="snížená",J269,0)</f>
        <v>0</v>
      </c>
      <c r="BG269" s="239">
        <f>IF(N269="zákl. přenesená",J269,0)</f>
        <v>0</v>
      </c>
      <c r="BH269" s="239">
        <f>IF(N269="sníž. přenesená",J269,0)</f>
        <v>0</v>
      </c>
      <c r="BI269" s="239">
        <f>IF(N269="nulová",J269,0)</f>
        <v>0</v>
      </c>
      <c r="BJ269" s="18" t="s">
        <v>83</v>
      </c>
      <c r="BK269" s="239">
        <f>ROUND(I269*H269,2)</f>
        <v>0</v>
      </c>
      <c r="BL269" s="18" t="s">
        <v>335</v>
      </c>
      <c r="BM269" s="238" t="s">
        <v>2379</v>
      </c>
    </row>
    <row r="270" spans="1:65" s="2" customFormat="1" ht="37.8" customHeight="1">
      <c r="A270" s="39"/>
      <c r="B270" s="40"/>
      <c r="C270" s="245" t="s">
        <v>1254</v>
      </c>
      <c r="D270" s="245" t="s">
        <v>220</v>
      </c>
      <c r="E270" s="246" t="s">
        <v>2380</v>
      </c>
      <c r="F270" s="247" t="s">
        <v>2381</v>
      </c>
      <c r="G270" s="248" t="s">
        <v>217</v>
      </c>
      <c r="H270" s="249">
        <v>1</v>
      </c>
      <c r="I270" s="250"/>
      <c r="J270" s="251">
        <f>ROUND(I270*H270,2)</f>
        <v>0</v>
      </c>
      <c r="K270" s="247" t="s">
        <v>1</v>
      </c>
      <c r="L270" s="252"/>
      <c r="M270" s="253" t="s">
        <v>1</v>
      </c>
      <c r="N270" s="254" t="s">
        <v>41</v>
      </c>
      <c r="O270" s="92"/>
      <c r="P270" s="236">
        <f>O270*H270</f>
        <v>0</v>
      </c>
      <c r="Q270" s="236">
        <v>0</v>
      </c>
      <c r="R270" s="236">
        <f>Q270*H270</f>
        <v>0</v>
      </c>
      <c r="S270" s="236">
        <v>0</v>
      </c>
      <c r="T270" s="237">
        <f>S270*H270</f>
        <v>0</v>
      </c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R270" s="238" t="s">
        <v>477</v>
      </c>
      <c r="AT270" s="238" t="s">
        <v>220</v>
      </c>
      <c r="AU270" s="238" t="s">
        <v>83</v>
      </c>
      <c r="AY270" s="18" t="s">
        <v>156</v>
      </c>
      <c r="BE270" s="239">
        <f>IF(N270="základní",J270,0)</f>
        <v>0</v>
      </c>
      <c r="BF270" s="239">
        <f>IF(N270="snížená",J270,0)</f>
        <v>0</v>
      </c>
      <c r="BG270" s="239">
        <f>IF(N270="zákl. přenesená",J270,0)</f>
        <v>0</v>
      </c>
      <c r="BH270" s="239">
        <f>IF(N270="sníž. přenesená",J270,0)</f>
        <v>0</v>
      </c>
      <c r="BI270" s="239">
        <f>IF(N270="nulová",J270,0)</f>
        <v>0</v>
      </c>
      <c r="BJ270" s="18" t="s">
        <v>83</v>
      </c>
      <c r="BK270" s="239">
        <f>ROUND(I270*H270,2)</f>
        <v>0</v>
      </c>
      <c r="BL270" s="18" t="s">
        <v>335</v>
      </c>
      <c r="BM270" s="238" t="s">
        <v>2382</v>
      </c>
    </row>
    <row r="271" spans="1:65" s="2" customFormat="1" ht="37.8" customHeight="1">
      <c r="A271" s="39"/>
      <c r="B271" s="40"/>
      <c r="C271" s="245" t="s">
        <v>1260</v>
      </c>
      <c r="D271" s="245" t="s">
        <v>220</v>
      </c>
      <c r="E271" s="246" t="s">
        <v>2383</v>
      </c>
      <c r="F271" s="247" t="s">
        <v>2384</v>
      </c>
      <c r="G271" s="248" t="s">
        <v>217</v>
      </c>
      <c r="H271" s="249">
        <v>15</v>
      </c>
      <c r="I271" s="250"/>
      <c r="J271" s="251">
        <f>ROUND(I271*H271,2)</f>
        <v>0</v>
      </c>
      <c r="K271" s="247" t="s">
        <v>1</v>
      </c>
      <c r="L271" s="252"/>
      <c r="M271" s="253" t="s">
        <v>1</v>
      </c>
      <c r="N271" s="254" t="s">
        <v>41</v>
      </c>
      <c r="O271" s="92"/>
      <c r="P271" s="236">
        <f>O271*H271</f>
        <v>0</v>
      </c>
      <c r="Q271" s="236">
        <v>0</v>
      </c>
      <c r="R271" s="236">
        <f>Q271*H271</f>
        <v>0</v>
      </c>
      <c r="S271" s="236">
        <v>0</v>
      </c>
      <c r="T271" s="237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38" t="s">
        <v>477</v>
      </c>
      <c r="AT271" s="238" t="s">
        <v>220</v>
      </c>
      <c r="AU271" s="238" t="s">
        <v>83</v>
      </c>
      <c r="AY271" s="18" t="s">
        <v>156</v>
      </c>
      <c r="BE271" s="239">
        <f>IF(N271="základní",J271,0)</f>
        <v>0</v>
      </c>
      <c r="BF271" s="239">
        <f>IF(N271="snížená",J271,0)</f>
        <v>0</v>
      </c>
      <c r="BG271" s="239">
        <f>IF(N271="zákl. přenesená",J271,0)</f>
        <v>0</v>
      </c>
      <c r="BH271" s="239">
        <f>IF(N271="sníž. přenesená",J271,0)</f>
        <v>0</v>
      </c>
      <c r="BI271" s="239">
        <f>IF(N271="nulová",J271,0)</f>
        <v>0</v>
      </c>
      <c r="BJ271" s="18" t="s">
        <v>83</v>
      </c>
      <c r="BK271" s="239">
        <f>ROUND(I271*H271,2)</f>
        <v>0</v>
      </c>
      <c r="BL271" s="18" t="s">
        <v>335</v>
      </c>
      <c r="BM271" s="238" t="s">
        <v>2385</v>
      </c>
    </row>
    <row r="272" spans="1:51" s="14" customFormat="1" ht="12">
      <c r="A272" s="14"/>
      <c r="B272" s="266"/>
      <c r="C272" s="267"/>
      <c r="D272" s="257" t="s">
        <v>225</v>
      </c>
      <c r="E272" s="268" t="s">
        <v>1</v>
      </c>
      <c r="F272" s="269" t="s">
        <v>2386</v>
      </c>
      <c r="G272" s="267"/>
      <c r="H272" s="270">
        <v>15</v>
      </c>
      <c r="I272" s="271"/>
      <c r="J272" s="267"/>
      <c r="K272" s="267"/>
      <c r="L272" s="272"/>
      <c r="M272" s="273"/>
      <c r="N272" s="274"/>
      <c r="O272" s="274"/>
      <c r="P272" s="274"/>
      <c r="Q272" s="274"/>
      <c r="R272" s="274"/>
      <c r="S272" s="274"/>
      <c r="T272" s="275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76" t="s">
        <v>225</v>
      </c>
      <c r="AU272" s="276" t="s">
        <v>83</v>
      </c>
      <c r="AV272" s="14" t="s">
        <v>85</v>
      </c>
      <c r="AW272" s="14" t="s">
        <v>32</v>
      </c>
      <c r="AX272" s="14" t="s">
        <v>76</v>
      </c>
      <c r="AY272" s="276" t="s">
        <v>156</v>
      </c>
    </row>
    <row r="273" spans="1:51" s="15" customFormat="1" ht="12">
      <c r="A273" s="15"/>
      <c r="B273" s="277"/>
      <c r="C273" s="278"/>
      <c r="D273" s="257" t="s">
        <v>225</v>
      </c>
      <c r="E273" s="279" t="s">
        <v>1</v>
      </c>
      <c r="F273" s="280" t="s">
        <v>228</v>
      </c>
      <c r="G273" s="278"/>
      <c r="H273" s="281">
        <v>15</v>
      </c>
      <c r="I273" s="282"/>
      <c r="J273" s="278"/>
      <c r="K273" s="278"/>
      <c r="L273" s="283"/>
      <c r="M273" s="284"/>
      <c r="N273" s="285"/>
      <c r="O273" s="285"/>
      <c r="P273" s="285"/>
      <c r="Q273" s="285"/>
      <c r="R273" s="285"/>
      <c r="S273" s="285"/>
      <c r="T273" s="286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T273" s="287" t="s">
        <v>225</v>
      </c>
      <c r="AU273" s="287" t="s">
        <v>83</v>
      </c>
      <c r="AV273" s="15" t="s">
        <v>173</v>
      </c>
      <c r="AW273" s="15" t="s">
        <v>32</v>
      </c>
      <c r="AX273" s="15" t="s">
        <v>83</v>
      </c>
      <c r="AY273" s="287" t="s">
        <v>156</v>
      </c>
    </row>
    <row r="274" spans="1:65" s="2" customFormat="1" ht="37.8" customHeight="1">
      <c r="A274" s="39"/>
      <c r="B274" s="40"/>
      <c r="C274" s="245" t="s">
        <v>1265</v>
      </c>
      <c r="D274" s="245" t="s">
        <v>220</v>
      </c>
      <c r="E274" s="246" t="s">
        <v>2387</v>
      </c>
      <c r="F274" s="247" t="s">
        <v>2388</v>
      </c>
      <c r="G274" s="248" t="s">
        <v>217</v>
      </c>
      <c r="H274" s="249">
        <v>6</v>
      </c>
      <c r="I274" s="250"/>
      <c r="J274" s="251">
        <f>ROUND(I274*H274,2)</f>
        <v>0</v>
      </c>
      <c r="K274" s="247" t="s">
        <v>1</v>
      </c>
      <c r="L274" s="252"/>
      <c r="M274" s="253" t="s">
        <v>1</v>
      </c>
      <c r="N274" s="254" t="s">
        <v>41</v>
      </c>
      <c r="O274" s="92"/>
      <c r="P274" s="236">
        <f>O274*H274</f>
        <v>0</v>
      </c>
      <c r="Q274" s="236">
        <v>0</v>
      </c>
      <c r="R274" s="236">
        <f>Q274*H274</f>
        <v>0</v>
      </c>
      <c r="S274" s="236">
        <v>0</v>
      </c>
      <c r="T274" s="237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38" t="s">
        <v>477</v>
      </c>
      <c r="AT274" s="238" t="s">
        <v>220</v>
      </c>
      <c r="AU274" s="238" t="s">
        <v>83</v>
      </c>
      <c r="AY274" s="18" t="s">
        <v>156</v>
      </c>
      <c r="BE274" s="239">
        <f>IF(N274="základní",J274,0)</f>
        <v>0</v>
      </c>
      <c r="BF274" s="239">
        <f>IF(N274="snížená",J274,0)</f>
        <v>0</v>
      </c>
      <c r="BG274" s="239">
        <f>IF(N274="zákl. přenesená",J274,0)</f>
        <v>0</v>
      </c>
      <c r="BH274" s="239">
        <f>IF(N274="sníž. přenesená",J274,0)</f>
        <v>0</v>
      </c>
      <c r="BI274" s="239">
        <f>IF(N274="nulová",J274,0)</f>
        <v>0</v>
      </c>
      <c r="BJ274" s="18" t="s">
        <v>83</v>
      </c>
      <c r="BK274" s="239">
        <f>ROUND(I274*H274,2)</f>
        <v>0</v>
      </c>
      <c r="BL274" s="18" t="s">
        <v>335</v>
      </c>
      <c r="BM274" s="238" t="s">
        <v>2389</v>
      </c>
    </row>
    <row r="275" spans="1:51" s="14" customFormat="1" ht="12">
      <c r="A275" s="14"/>
      <c r="B275" s="266"/>
      <c r="C275" s="267"/>
      <c r="D275" s="257" t="s">
        <v>225</v>
      </c>
      <c r="E275" s="268" t="s">
        <v>1</v>
      </c>
      <c r="F275" s="269" t="s">
        <v>2390</v>
      </c>
      <c r="G275" s="267"/>
      <c r="H275" s="270">
        <v>6</v>
      </c>
      <c r="I275" s="271"/>
      <c r="J275" s="267"/>
      <c r="K275" s="267"/>
      <c r="L275" s="272"/>
      <c r="M275" s="273"/>
      <c r="N275" s="274"/>
      <c r="O275" s="274"/>
      <c r="P275" s="274"/>
      <c r="Q275" s="274"/>
      <c r="R275" s="274"/>
      <c r="S275" s="274"/>
      <c r="T275" s="275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76" t="s">
        <v>225</v>
      </c>
      <c r="AU275" s="276" t="s">
        <v>83</v>
      </c>
      <c r="AV275" s="14" t="s">
        <v>85</v>
      </c>
      <c r="AW275" s="14" t="s">
        <v>32</v>
      </c>
      <c r="AX275" s="14" t="s">
        <v>76</v>
      </c>
      <c r="AY275" s="276" t="s">
        <v>156</v>
      </c>
    </row>
    <row r="276" spans="1:51" s="15" customFormat="1" ht="12">
      <c r="A276" s="15"/>
      <c r="B276" s="277"/>
      <c r="C276" s="278"/>
      <c r="D276" s="257" t="s">
        <v>225</v>
      </c>
      <c r="E276" s="279" t="s">
        <v>1</v>
      </c>
      <c r="F276" s="280" t="s">
        <v>228</v>
      </c>
      <c r="G276" s="278"/>
      <c r="H276" s="281">
        <v>6</v>
      </c>
      <c r="I276" s="282"/>
      <c r="J276" s="278"/>
      <c r="K276" s="278"/>
      <c r="L276" s="283"/>
      <c r="M276" s="284"/>
      <c r="N276" s="285"/>
      <c r="O276" s="285"/>
      <c r="P276" s="285"/>
      <c r="Q276" s="285"/>
      <c r="R276" s="285"/>
      <c r="S276" s="285"/>
      <c r="T276" s="286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T276" s="287" t="s">
        <v>225</v>
      </c>
      <c r="AU276" s="287" t="s">
        <v>83</v>
      </c>
      <c r="AV276" s="15" t="s">
        <v>173</v>
      </c>
      <c r="AW276" s="15" t="s">
        <v>32</v>
      </c>
      <c r="AX276" s="15" t="s">
        <v>83</v>
      </c>
      <c r="AY276" s="287" t="s">
        <v>156</v>
      </c>
    </row>
    <row r="277" spans="1:65" s="2" customFormat="1" ht="37.8" customHeight="1">
      <c r="A277" s="39"/>
      <c r="B277" s="40"/>
      <c r="C277" s="245" t="s">
        <v>1269</v>
      </c>
      <c r="D277" s="245" t="s">
        <v>220</v>
      </c>
      <c r="E277" s="246" t="s">
        <v>2391</v>
      </c>
      <c r="F277" s="247" t="s">
        <v>2392</v>
      </c>
      <c r="G277" s="248" t="s">
        <v>217</v>
      </c>
      <c r="H277" s="249">
        <v>7</v>
      </c>
      <c r="I277" s="250"/>
      <c r="J277" s="251">
        <f>ROUND(I277*H277,2)</f>
        <v>0</v>
      </c>
      <c r="K277" s="247" t="s">
        <v>1</v>
      </c>
      <c r="L277" s="252"/>
      <c r="M277" s="253" t="s">
        <v>1</v>
      </c>
      <c r="N277" s="254" t="s">
        <v>41</v>
      </c>
      <c r="O277" s="92"/>
      <c r="P277" s="236">
        <f>O277*H277</f>
        <v>0</v>
      </c>
      <c r="Q277" s="236">
        <v>0</v>
      </c>
      <c r="R277" s="236">
        <f>Q277*H277</f>
        <v>0</v>
      </c>
      <c r="S277" s="236">
        <v>0</v>
      </c>
      <c r="T277" s="237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38" t="s">
        <v>477</v>
      </c>
      <c r="AT277" s="238" t="s">
        <v>220</v>
      </c>
      <c r="AU277" s="238" t="s">
        <v>83</v>
      </c>
      <c r="AY277" s="18" t="s">
        <v>156</v>
      </c>
      <c r="BE277" s="239">
        <f>IF(N277="základní",J277,0)</f>
        <v>0</v>
      </c>
      <c r="BF277" s="239">
        <f>IF(N277="snížená",J277,0)</f>
        <v>0</v>
      </c>
      <c r="BG277" s="239">
        <f>IF(N277="zákl. přenesená",J277,0)</f>
        <v>0</v>
      </c>
      <c r="BH277" s="239">
        <f>IF(N277="sníž. přenesená",J277,0)</f>
        <v>0</v>
      </c>
      <c r="BI277" s="239">
        <f>IF(N277="nulová",J277,0)</f>
        <v>0</v>
      </c>
      <c r="BJ277" s="18" t="s">
        <v>83</v>
      </c>
      <c r="BK277" s="239">
        <f>ROUND(I277*H277,2)</f>
        <v>0</v>
      </c>
      <c r="BL277" s="18" t="s">
        <v>335</v>
      </c>
      <c r="BM277" s="238" t="s">
        <v>2393</v>
      </c>
    </row>
    <row r="278" spans="1:51" s="14" customFormat="1" ht="12">
      <c r="A278" s="14"/>
      <c r="B278" s="266"/>
      <c r="C278" s="267"/>
      <c r="D278" s="257" t="s">
        <v>225</v>
      </c>
      <c r="E278" s="268" t="s">
        <v>1</v>
      </c>
      <c r="F278" s="269" t="s">
        <v>2394</v>
      </c>
      <c r="G278" s="267"/>
      <c r="H278" s="270">
        <v>7</v>
      </c>
      <c r="I278" s="271"/>
      <c r="J278" s="267"/>
      <c r="K278" s="267"/>
      <c r="L278" s="272"/>
      <c r="M278" s="273"/>
      <c r="N278" s="274"/>
      <c r="O278" s="274"/>
      <c r="P278" s="274"/>
      <c r="Q278" s="274"/>
      <c r="R278" s="274"/>
      <c r="S278" s="274"/>
      <c r="T278" s="275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76" t="s">
        <v>225</v>
      </c>
      <c r="AU278" s="276" t="s">
        <v>83</v>
      </c>
      <c r="AV278" s="14" t="s">
        <v>85</v>
      </c>
      <c r="AW278" s="14" t="s">
        <v>32</v>
      </c>
      <c r="AX278" s="14" t="s">
        <v>76</v>
      </c>
      <c r="AY278" s="276" t="s">
        <v>156</v>
      </c>
    </row>
    <row r="279" spans="1:51" s="15" customFormat="1" ht="12">
      <c r="A279" s="15"/>
      <c r="B279" s="277"/>
      <c r="C279" s="278"/>
      <c r="D279" s="257" t="s">
        <v>225</v>
      </c>
      <c r="E279" s="279" t="s">
        <v>1</v>
      </c>
      <c r="F279" s="280" t="s">
        <v>228</v>
      </c>
      <c r="G279" s="278"/>
      <c r="H279" s="281">
        <v>7</v>
      </c>
      <c r="I279" s="282"/>
      <c r="J279" s="278"/>
      <c r="K279" s="278"/>
      <c r="L279" s="283"/>
      <c r="M279" s="284"/>
      <c r="N279" s="285"/>
      <c r="O279" s="285"/>
      <c r="P279" s="285"/>
      <c r="Q279" s="285"/>
      <c r="R279" s="285"/>
      <c r="S279" s="285"/>
      <c r="T279" s="286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T279" s="287" t="s">
        <v>225</v>
      </c>
      <c r="AU279" s="287" t="s">
        <v>83</v>
      </c>
      <c r="AV279" s="15" t="s">
        <v>173</v>
      </c>
      <c r="AW279" s="15" t="s">
        <v>32</v>
      </c>
      <c r="AX279" s="15" t="s">
        <v>83</v>
      </c>
      <c r="AY279" s="287" t="s">
        <v>156</v>
      </c>
    </row>
    <row r="280" spans="1:65" s="2" customFormat="1" ht="37.8" customHeight="1">
      <c r="A280" s="39"/>
      <c r="B280" s="40"/>
      <c r="C280" s="245" t="s">
        <v>1275</v>
      </c>
      <c r="D280" s="245" t="s">
        <v>220</v>
      </c>
      <c r="E280" s="246" t="s">
        <v>2395</v>
      </c>
      <c r="F280" s="247" t="s">
        <v>2396</v>
      </c>
      <c r="G280" s="248" t="s">
        <v>217</v>
      </c>
      <c r="H280" s="249">
        <v>3</v>
      </c>
      <c r="I280" s="250"/>
      <c r="J280" s="251">
        <f>ROUND(I280*H280,2)</f>
        <v>0</v>
      </c>
      <c r="K280" s="247" t="s">
        <v>1</v>
      </c>
      <c r="L280" s="252"/>
      <c r="M280" s="253" t="s">
        <v>1</v>
      </c>
      <c r="N280" s="254" t="s">
        <v>41</v>
      </c>
      <c r="O280" s="92"/>
      <c r="P280" s="236">
        <f>O280*H280</f>
        <v>0</v>
      </c>
      <c r="Q280" s="236">
        <v>0</v>
      </c>
      <c r="R280" s="236">
        <f>Q280*H280</f>
        <v>0</v>
      </c>
      <c r="S280" s="236">
        <v>0</v>
      </c>
      <c r="T280" s="237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38" t="s">
        <v>477</v>
      </c>
      <c r="AT280" s="238" t="s">
        <v>220</v>
      </c>
      <c r="AU280" s="238" t="s">
        <v>83</v>
      </c>
      <c r="AY280" s="18" t="s">
        <v>156</v>
      </c>
      <c r="BE280" s="239">
        <f>IF(N280="základní",J280,0)</f>
        <v>0</v>
      </c>
      <c r="BF280" s="239">
        <f>IF(N280="snížená",J280,0)</f>
        <v>0</v>
      </c>
      <c r="BG280" s="239">
        <f>IF(N280="zákl. přenesená",J280,0)</f>
        <v>0</v>
      </c>
      <c r="BH280" s="239">
        <f>IF(N280="sníž. přenesená",J280,0)</f>
        <v>0</v>
      </c>
      <c r="BI280" s="239">
        <f>IF(N280="nulová",J280,0)</f>
        <v>0</v>
      </c>
      <c r="BJ280" s="18" t="s">
        <v>83</v>
      </c>
      <c r="BK280" s="239">
        <f>ROUND(I280*H280,2)</f>
        <v>0</v>
      </c>
      <c r="BL280" s="18" t="s">
        <v>335</v>
      </c>
      <c r="BM280" s="238" t="s">
        <v>2397</v>
      </c>
    </row>
    <row r="281" spans="1:51" s="14" customFormat="1" ht="12">
      <c r="A281" s="14"/>
      <c r="B281" s="266"/>
      <c r="C281" s="267"/>
      <c r="D281" s="257" t="s">
        <v>225</v>
      </c>
      <c r="E281" s="268" t="s">
        <v>1</v>
      </c>
      <c r="F281" s="269" t="s">
        <v>2398</v>
      </c>
      <c r="G281" s="267"/>
      <c r="H281" s="270">
        <v>3</v>
      </c>
      <c r="I281" s="271"/>
      <c r="J281" s="267"/>
      <c r="K281" s="267"/>
      <c r="L281" s="272"/>
      <c r="M281" s="273"/>
      <c r="N281" s="274"/>
      <c r="O281" s="274"/>
      <c r="P281" s="274"/>
      <c r="Q281" s="274"/>
      <c r="R281" s="274"/>
      <c r="S281" s="274"/>
      <c r="T281" s="275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76" t="s">
        <v>225</v>
      </c>
      <c r="AU281" s="276" t="s">
        <v>83</v>
      </c>
      <c r="AV281" s="14" t="s">
        <v>85</v>
      </c>
      <c r="AW281" s="14" t="s">
        <v>32</v>
      </c>
      <c r="AX281" s="14" t="s">
        <v>76</v>
      </c>
      <c r="AY281" s="276" t="s">
        <v>156</v>
      </c>
    </row>
    <row r="282" spans="1:51" s="15" customFormat="1" ht="12">
      <c r="A282" s="15"/>
      <c r="B282" s="277"/>
      <c r="C282" s="278"/>
      <c r="D282" s="257" t="s">
        <v>225</v>
      </c>
      <c r="E282" s="279" t="s">
        <v>1</v>
      </c>
      <c r="F282" s="280" t="s">
        <v>228</v>
      </c>
      <c r="G282" s="278"/>
      <c r="H282" s="281">
        <v>3</v>
      </c>
      <c r="I282" s="282"/>
      <c r="J282" s="278"/>
      <c r="K282" s="278"/>
      <c r="L282" s="283"/>
      <c r="M282" s="284"/>
      <c r="N282" s="285"/>
      <c r="O282" s="285"/>
      <c r="P282" s="285"/>
      <c r="Q282" s="285"/>
      <c r="R282" s="285"/>
      <c r="S282" s="285"/>
      <c r="T282" s="286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T282" s="287" t="s">
        <v>225</v>
      </c>
      <c r="AU282" s="287" t="s">
        <v>83</v>
      </c>
      <c r="AV282" s="15" t="s">
        <v>173</v>
      </c>
      <c r="AW282" s="15" t="s">
        <v>32</v>
      </c>
      <c r="AX282" s="15" t="s">
        <v>83</v>
      </c>
      <c r="AY282" s="287" t="s">
        <v>156</v>
      </c>
    </row>
    <row r="283" spans="1:65" s="2" customFormat="1" ht="37.8" customHeight="1">
      <c r="A283" s="39"/>
      <c r="B283" s="40"/>
      <c r="C283" s="245" t="s">
        <v>249</v>
      </c>
      <c r="D283" s="245" t="s">
        <v>220</v>
      </c>
      <c r="E283" s="246" t="s">
        <v>2399</v>
      </c>
      <c r="F283" s="247" t="s">
        <v>2400</v>
      </c>
      <c r="G283" s="248" t="s">
        <v>217</v>
      </c>
      <c r="H283" s="249">
        <v>1</v>
      </c>
      <c r="I283" s="250"/>
      <c r="J283" s="251">
        <f>ROUND(I283*H283,2)</f>
        <v>0</v>
      </c>
      <c r="K283" s="247" t="s">
        <v>1</v>
      </c>
      <c r="L283" s="252"/>
      <c r="M283" s="253" t="s">
        <v>1</v>
      </c>
      <c r="N283" s="254" t="s">
        <v>41</v>
      </c>
      <c r="O283" s="92"/>
      <c r="P283" s="236">
        <f>O283*H283</f>
        <v>0</v>
      </c>
      <c r="Q283" s="236">
        <v>0</v>
      </c>
      <c r="R283" s="236">
        <f>Q283*H283</f>
        <v>0</v>
      </c>
      <c r="S283" s="236">
        <v>0</v>
      </c>
      <c r="T283" s="237">
        <f>S283*H283</f>
        <v>0</v>
      </c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R283" s="238" t="s">
        <v>477</v>
      </c>
      <c r="AT283" s="238" t="s">
        <v>220</v>
      </c>
      <c r="AU283" s="238" t="s">
        <v>83</v>
      </c>
      <c r="AY283" s="18" t="s">
        <v>156</v>
      </c>
      <c r="BE283" s="239">
        <f>IF(N283="základní",J283,0)</f>
        <v>0</v>
      </c>
      <c r="BF283" s="239">
        <f>IF(N283="snížená",J283,0)</f>
        <v>0</v>
      </c>
      <c r="BG283" s="239">
        <f>IF(N283="zákl. přenesená",J283,0)</f>
        <v>0</v>
      </c>
      <c r="BH283" s="239">
        <f>IF(N283="sníž. přenesená",J283,0)</f>
        <v>0</v>
      </c>
      <c r="BI283" s="239">
        <f>IF(N283="nulová",J283,0)</f>
        <v>0</v>
      </c>
      <c r="BJ283" s="18" t="s">
        <v>83</v>
      </c>
      <c r="BK283" s="239">
        <f>ROUND(I283*H283,2)</f>
        <v>0</v>
      </c>
      <c r="BL283" s="18" t="s">
        <v>335</v>
      </c>
      <c r="BM283" s="238" t="s">
        <v>2401</v>
      </c>
    </row>
    <row r="284" spans="1:65" s="2" customFormat="1" ht="37.8" customHeight="1">
      <c r="A284" s="39"/>
      <c r="B284" s="40"/>
      <c r="C284" s="245" t="s">
        <v>959</v>
      </c>
      <c r="D284" s="245" t="s">
        <v>220</v>
      </c>
      <c r="E284" s="246" t="s">
        <v>2402</v>
      </c>
      <c r="F284" s="247" t="s">
        <v>2403</v>
      </c>
      <c r="G284" s="248" t="s">
        <v>217</v>
      </c>
      <c r="H284" s="249">
        <v>1</v>
      </c>
      <c r="I284" s="250"/>
      <c r="J284" s="251">
        <f>ROUND(I284*H284,2)</f>
        <v>0</v>
      </c>
      <c r="K284" s="247" t="s">
        <v>1</v>
      </c>
      <c r="L284" s="252"/>
      <c r="M284" s="253" t="s">
        <v>1</v>
      </c>
      <c r="N284" s="254" t="s">
        <v>41</v>
      </c>
      <c r="O284" s="92"/>
      <c r="P284" s="236">
        <f>O284*H284</f>
        <v>0</v>
      </c>
      <c r="Q284" s="236">
        <v>0</v>
      </c>
      <c r="R284" s="236">
        <f>Q284*H284</f>
        <v>0</v>
      </c>
      <c r="S284" s="236">
        <v>0</v>
      </c>
      <c r="T284" s="237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38" t="s">
        <v>477</v>
      </c>
      <c r="AT284" s="238" t="s">
        <v>220</v>
      </c>
      <c r="AU284" s="238" t="s">
        <v>83</v>
      </c>
      <c r="AY284" s="18" t="s">
        <v>156</v>
      </c>
      <c r="BE284" s="239">
        <f>IF(N284="základní",J284,0)</f>
        <v>0</v>
      </c>
      <c r="BF284" s="239">
        <f>IF(N284="snížená",J284,0)</f>
        <v>0</v>
      </c>
      <c r="BG284" s="239">
        <f>IF(N284="zákl. přenesená",J284,0)</f>
        <v>0</v>
      </c>
      <c r="BH284" s="239">
        <f>IF(N284="sníž. přenesená",J284,0)</f>
        <v>0</v>
      </c>
      <c r="BI284" s="239">
        <f>IF(N284="nulová",J284,0)</f>
        <v>0</v>
      </c>
      <c r="BJ284" s="18" t="s">
        <v>83</v>
      </c>
      <c r="BK284" s="239">
        <f>ROUND(I284*H284,2)</f>
        <v>0</v>
      </c>
      <c r="BL284" s="18" t="s">
        <v>335</v>
      </c>
      <c r="BM284" s="238" t="s">
        <v>2404</v>
      </c>
    </row>
    <row r="285" spans="1:65" s="2" customFormat="1" ht="37.8" customHeight="1">
      <c r="A285" s="39"/>
      <c r="B285" s="40"/>
      <c r="C285" s="245" t="s">
        <v>254</v>
      </c>
      <c r="D285" s="245" t="s">
        <v>220</v>
      </c>
      <c r="E285" s="246" t="s">
        <v>2405</v>
      </c>
      <c r="F285" s="247" t="s">
        <v>2406</v>
      </c>
      <c r="G285" s="248" t="s">
        <v>217</v>
      </c>
      <c r="H285" s="249">
        <v>1</v>
      </c>
      <c r="I285" s="250"/>
      <c r="J285" s="251">
        <f>ROUND(I285*H285,2)</f>
        <v>0</v>
      </c>
      <c r="K285" s="247" t="s">
        <v>1</v>
      </c>
      <c r="L285" s="252"/>
      <c r="M285" s="253" t="s">
        <v>1</v>
      </c>
      <c r="N285" s="254" t="s">
        <v>41</v>
      </c>
      <c r="O285" s="92"/>
      <c r="P285" s="236">
        <f>O285*H285</f>
        <v>0</v>
      </c>
      <c r="Q285" s="236">
        <v>0</v>
      </c>
      <c r="R285" s="236">
        <f>Q285*H285</f>
        <v>0</v>
      </c>
      <c r="S285" s="236">
        <v>0</v>
      </c>
      <c r="T285" s="237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38" t="s">
        <v>477</v>
      </c>
      <c r="AT285" s="238" t="s">
        <v>220</v>
      </c>
      <c r="AU285" s="238" t="s">
        <v>83</v>
      </c>
      <c r="AY285" s="18" t="s">
        <v>156</v>
      </c>
      <c r="BE285" s="239">
        <f>IF(N285="základní",J285,0)</f>
        <v>0</v>
      </c>
      <c r="BF285" s="239">
        <f>IF(N285="snížená",J285,0)</f>
        <v>0</v>
      </c>
      <c r="BG285" s="239">
        <f>IF(N285="zákl. přenesená",J285,0)</f>
        <v>0</v>
      </c>
      <c r="BH285" s="239">
        <f>IF(N285="sníž. přenesená",J285,0)</f>
        <v>0</v>
      </c>
      <c r="BI285" s="239">
        <f>IF(N285="nulová",J285,0)</f>
        <v>0</v>
      </c>
      <c r="BJ285" s="18" t="s">
        <v>83</v>
      </c>
      <c r="BK285" s="239">
        <f>ROUND(I285*H285,2)</f>
        <v>0</v>
      </c>
      <c r="BL285" s="18" t="s">
        <v>335</v>
      </c>
      <c r="BM285" s="238" t="s">
        <v>2407</v>
      </c>
    </row>
    <row r="286" spans="1:65" s="2" customFormat="1" ht="37.8" customHeight="1">
      <c r="A286" s="39"/>
      <c r="B286" s="40"/>
      <c r="C286" s="245" t="s">
        <v>1294</v>
      </c>
      <c r="D286" s="245" t="s">
        <v>220</v>
      </c>
      <c r="E286" s="246" t="s">
        <v>2408</v>
      </c>
      <c r="F286" s="247" t="s">
        <v>2409</v>
      </c>
      <c r="G286" s="248" t="s">
        <v>217</v>
      </c>
      <c r="H286" s="249">
        <v>1</v>
      </c>
      <c r="I286" s="250"/>
      <c r="J286" s="251">
        <f>ROUND(I286*H286,2)</f>
        <v>0</v>
      </c>
      <c r="K286" s="247" t="s">
        <v>1</v>
      </c>
      <c r="L286" s="252"/>
      <c r="M286" s="253" t="s">
        <v>1</v>
      </c>
      <c r="N286" s="254" t="s">
        <v>41</v>
      </c>
      <c r="O286" s="92"/>
      <c r="P286" s="236">
        <f>O286*H286</f>
        <v>0</v>
      </c>
      <c r="Q286" s="236">
        <v>0</v>
      </c>
      <c r="R286" s="236">
        <f>Q286*H286</f>
        <v>0</v>
      </c>
      <c r="S286" s="236">
        <v>0</v>
      </c>
      <c r="T286" s="237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38" t="s">
        <v>477</v>
      </c>
      <c r="AT286" s="238" t="s">
        <v>220</v>
      </c>
      <c r="AU286" s="238" t="s">
        <v>83</v>
      </c>
      <c r="AY286" s="18" t="s">
        <v>156</v>
      </c>
      <c r="BE286" s="239">
        <f>IF(N286="základní",J286,0)</f>
        <v>0</v>
      </c>
      <c r="BF286" s="239">
        <f>IF(N286="snížená",J286,0)</f>
        <v>0</v>
      </c>
      <c r="BG286" s="239">
        <f>IF(N286="zákl. přenesená",J286,0)</f>
        <v>0</v>
      </c>
      <c r="BH286" s="239">
        <f>IF(N286="sníž. přenesená",J286,0)</f>
        <v>0</v>
      </c>
      <c r="BI286" s="239">
        <f>IF(N286="nulová",J286,0)</f>
        <v>0</v>
      </c>
      <c r="BJ286" s="18" t="s">
        <v>83</v>
      </c>
      <c r="BK286" s="239">
        <f>ROUND(I286*H286,2)</f>
        <v>0</v>
      </c>
      <c r="BL286" s="18" t="s">
        <v>335</v>
      </c>
      <c r="BM286" s="238" t="s">
        <v>2410</v>
      </c>
    </row>
    <row r="287" spans="1:65" s="2" customFormat="1" ht="37.8" customHeight="1">
      <c r="A287" s="39"/>
      <c r="B287" s="40"/>
      <c r="C287" s="245" t="s">
        <v>1299</v>
      </c>
      <c r="D287" s="245" t="s">
        <v>220</v>
      </c>
      <c r="E287" s="246" t="s">
        <v>2411</v>
      </c>
      <c r="F287" s="247" t="s">
        <v>2412</v>
      </c>
      <c r="G287" s="248" t="s">
        <v>217</v>
      </c>
      <c r="H287" s="249">
        <v>2</v>
      </c>
      <c r="I287" s="250"/>
      <c r="J287" s="251">
        <f>ROUND(I287*H287,2)</f>
        <v>0</v>
      </c>
      <c r="K287" s="247" t="s">
        <v>1</v>
      </c>
      <c r="L287" s="252"/>
      <c r="M287" s="253" t="s">
        <v>1</v>
      </c>
      <c r="N287" s="254" t="s">
        <v>41</v>
      </c>
      <c r="O287" s="92"/>
      <c r="P287" s="236">
        <f>O287*H287</f>
        <v>0</v>
      </c>
      <c r="Q287" s="236">
        <v>0</v>
      </c>
      <c r="R287" s="236">
        <f>Q287*H287</f>
        <v>0</v>
      </c>
      <c r="S287" s="236">
        <v>0</v>
      </c>
      <c r="T287" s="237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38" t="s">
        <v>477</v>
      </c>
      <c r="AT287" s="238" t="s">
        <v>220</v>
      </c>
      <c r="AU287" s="238" t="s">
        <v>83</v>
      </c>
      <c r="AY287" s="18" t="s">
        <v>156</v>
      </c>
      <c r="BE287" s="239">
        <f>IF(N287="základní",J287,0)</f>
        <v>0</v>
      </c>
      <c r="BF287" s="239">
        <f>IF(N287="snížená",J287,0)</f>
        <v>0</v>
      </c>
      <c r="BG287" s="239">
        <f>IF(N287="zákl. přenesená",J287,0)</f>
        <v>0</v>
      </c>
      <c r="BH287" s="239">
        <f>IF(N287="sníž. přenesená",J287,0)</f>
        <v>0</v>
      </c>
      <c r="BI287" s="239">
        <f>IF(N287="nulová",J287,0)</f>
        <v>0</v>
      </c>
      <c r="BJ287" s="18" t="s">
        <v>83</v>
      </c>
      <c r="BK287" s="239">
        <f>ROUND(I287*H287,2)</f>
        <v>0</v>
      </c>
      <c r="BL287" s="18" t="s">
        <v>335</v>
      </c>
      <c r="BM287" s="238" t="s">
        <v>2413</v>
      </c>
    </row>
    <row r="288" spans="1:65" s="2" customFormat="1" ht="37.8" customHeight="1">
      <c r="A288" s="39"/>
      <c r="B288" s="40"/>
      <c r="C288" s="245" t="s">
        <v>1304</v>
      </c>
      <c r="D288" s="245" t="s">
        <v>220</v>
      </c>
      <c r="E288" s="246" t="s">
        <v>2414</v>
      </c>
      <c r="F288" s="247" t="s">
        <v>2415</v>
      </c>
      <c r="G288" s="248" t="s">
        <v>217</v>
      </c>
      <c r="H288" s="249">
        <v>2</v>
      </c>
      <c r="I288" s="250"/>
      <c r="J288" s="251">
        <f>ROUND(I288*H288,2)</f>
        <v>0</v>
      </c>
      <c r="K288" s="247" t="s">
        <v>1</v>
      </c>
      <c r="L288" s="252"/>
      <c r="M288" s="253" t="s">
        <v>1</v>
      </c>
      <c r="N288" s="254" t="s">
        <v>41</v>
      </c>
      <c r="O288" s="92"/>
      <c r="P288" s="236">
        <f>O288*H288</f>
        <v>0</v>
      </c>
      <c r="Q288" s="236">
        <v>0</v>
      </c>
      <c r="R288" s="236">
        <f>Q288*H288</f>
        <v>0</v>
      </c>
      <c r="S288" s="236">
        <v>0</v>
      </c>
      <c r="T288" s="237">
        <f>S288*H288</f>
        <v>0</v>
      </c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R288" s="238" t="s">
        <v>477</v>
      </c>
      <c r="AT288" s="238" t="s">
        <v>220</v>
      </c>
      <c r="AU288" s="238" t="s">
        <v>83</v>
      </c>
      <c r="AY288" s="18" t="s">
        <v>156</v>
      </c>
      <c r="BE288" s="239">
        <f>IF(N288="základní",J288,0)</f>
        <v>0</v>
      </c>
      <c r="BF288" s="239">
        <f>IF(N288="snížená",J288,0)</f>
        <v>0</v>
      </c>
      <c r="BG288" s="239">
        <f>IF(N288="zákl. přenesená",J288,0)</f>
        <v>0</v>
      </c>
      <c r="BH288" s="239">
        <f>IF(N288="sníž. přenesená",J288,0)</f>
        <v>0</v>
      </c>
      <c r="BI288" s="239">
        <f>IF(N288="nulová",J288,0)</f>
        <v>0</v>
      </c>
      <c r="BJ288" s="18" t="s">
        <v>83</v>
      </c>
      <c r="BK288" s="239">
        <f>ROUND(I288*H288,2)</f>
        <v>0</v>
      </c>
      <c r="BL288" s="18" t="s">
        <v>335</v>
      </c>
      <c r="BM288" s="238" t="s">
        <v>2416</v>
      </c>
    </row>
    <row r="289" spans="1:65" s="2" customFormat="1" ht="37.8" customHeight="1">
      <c r="A289" s="39"/>
      <c r="B289" s="40"/>
      <c r="C289" s="245" t="s">
        <v>1308</v>
      </c>
      <c r="D289" s="245" t="s">
        <v>220</v>
      </c>
      <c r="E289" s="246" t="s">
        <v>2417</v>
      </c>
      <c r="F289" s="247" t="s">
        <v>2418</v>
      </c>
      <c r="G289" s="248" t="s">
        <v>217</v>
      </c>
      <c r="H289" s="249">
        <v>1</v>
      </c>
      <c r="I289" s="250"/>
      <c r="J289" s="251">
        <f>ROUND(I289*H289,2)</f>
        <v>0</v>
      </c>
      <c r="K289" s="247" t="s">
        <v>1</v>
      </c>
      <c r="L289" s="252"/>
      <c r="M289" s="253" t="s">
        <v>1</v>
      </c>
      <c r="N289" s="254" t="s">
        <v>41</v>
      </c>
      <c r="O289" s="92"/>
      <c r="P289" s="236">
        <f>O289*H289</f>
        <v>0</v>
      </c>
      <c r="Q289" s="236">
        <v>0</v>
      </c>
      <c r="R289" s="236">
        <f>Q289*H289</f>
        <v>0</v>
      </c>
      <c r="S289" s="236">
        <v>0</v>
      </c>
      <c r="T289" s="237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38" t="s">
        <v>477</v>
      </c>
      <c r="AT289" s="238" t="s">
        <v>220</v>
      </c>
      <c r="AU289" s="238" t="s">
        <v>83</v>
      </c>
      <c r="AY289" s="18" t="s">
        <v>156</v>
      </c>
      <c r="BE289" s="239">
        <f>IF(N289="základní",J289,0)</f>
        <v>0</v>
      </c>
      <c r="BF289" s="239">
        <f>IF(N289="snížená",J289,0)</f>
        <v>0</v>
      </c>
      <c r="BG289" s="239">
        <f>IF(N289="zákl. přenesená",J289,0)</f>
        <v>0</v>
      </c>
      <c r="BH289" s="239">
        <f>IF(N289="sníž. přenesená",J289,0)</f>
        <v>0</v>
      </c>
      <c r="BI289" s="239">
        <f>IF(N289="nulová",J289,0)</f>
        <v>0</v>
      </c>
      <c r="BJ289" s="18" t="s">
        <v>83</v>
      </c>
      <c r="BK289" s="239">
        <f>ROUND(I289*H289,2)</f>
        <v>0</v>
      </c>
      <c r="BL289" s="18" t="s">
        <v>335</v>
      </c>
      <c r="BM289" s="238" t="s">
        <v>2419</v>
      </c>
    </row>
    <row r="290" spans="1:65" s="2" customFormat="1" ht="37.8" customHeight="1">
      <c r="A290" s="39"/>
      <c r="B290" s="40"/>
      <c r="C290" s="245" t="s">
        <v>1312</v>
      </c>
      <c r="D290" s="245" t="s">
        <v>220</v>
      </c>
      <c r="E290" s="246" t="s">
        <v>2420</v>
      </c>
      <c r="F290" s="247" t="s">
        <v>2421</v>
      </c>
      <c r="G290" s="248" t="s">
        <v>217</v>
      </c>
      <c r="H290" s="249">
        <v>1</v>
      </c>
      <c r="I290" s="250"/>
      <c r="J290" s="251">
        <f>ROUND(I290*H290,2)</f>
        <v>0</v>
      </c>
      <c r="K290" s="247" t="s">
        <v>1</v>
      </c>
      <c r="L290" s="252"/>
      <c r="M290" s="253" t="s">
        <v>1</v>
      </c>
      <c r="N290" s="254" t="s">
        <v>41</v>
      </c>
      <c r="O290" s="92"/>
      <c r="P290" s="236">
        <f>O290*H290</f>
        <v>0</v>
      </c>
      <c r="Q290" s="236">
        <v>0</v>
      </c>
      <c r="R290" s="236">
        <f>Q290*H290</f>
        <v>0</v>
      </c>
      <c r="S290" s="236">
        <v>0</v>
      </c>
      <c r="T290" s="237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38" t="s">
        <v>477</v>
      </c>
      <c r="AT290" s="238" t="s">
        <v>220</v>
      </c>
      <c r="AU290" s="238" t="s">
        <v>83</v>
      </c>
      <c r="AY290" s="18" t="s">
        <v>156</v>
      </c>
      <c r="BE290" s="239">
        <f>IF(N290="základní",J290,0)</f>
        <v>0</v>
      </c>
      <c r="BF290" s="239">
        <f>IF(N290="snížená",J290,0)</f>
        <v>0</v>
      </c>
      <c r="BG290" s="239">
        <f>IF(N290="zákl. přenesená",J290,0)</f>
        <v>0</v>
      </c>
      <c r="BH290" s="239">
        <f>IF(N290="sníž. přenesená",J290,0)</f>
        <v>0</v>
      </c>
      <c r="BI290" s="239">
        <f>IF(N290="nulová",J290,0)</f>
        <v>0</v>
      </c>
      <c r="BJ290" s="18" t="s">
        <v>83</v>
      </c>
      <c r="BK290" s="239">
        <f>ROUND(I290*H290,2)</f>
        <v>0</v>
      </c>
      <c r="BL290" s="18" t="s">
        <v>335</v>
      </c>
      <c r="BM290" s="238" t="s">
        <v>2422</v>
      </c>
    </row>
    <row r="291" spans="1:65" s="2" customFormat="1" ht="37.8" customHeight="1">
      <c r="A291" s="39"/>
      <c r="B291" s="40"/>
      <c r="C291" s="245" t="s">
        <v>1316</v>
      </c>
      <c r="D291" s="245" t="s">
        <v>220</v>
      </c>
      <c r="E291" s="246" t="s">
        <v>2423</v>
      </c>
      <c r="F291" s="247" t="s">
        <v>2424</v>
      </c>
      <c r="G291" s="248" t="s">
        <v>217</v>
      </c>
      <c r="H291" s="249">
        <v>1</v>
      </c>
      <c r="I291" s="250"/>
      <c r="J291" s="251">
        <f>ROUND(I291*H291,2)</f>
        <v>0</v>
      </c>
      <c r="K291" s="247" t="s">
        <v>1</v>
      </c>
      <c r="L291" s="252"/>
      <c r="M291" s="253" t="s">
        <v>1</v>
      </c>
      <c r="N291" s="254" t="s">
        <v>41</v>
      </c>
      <c r="O291" s="92"/>
      <c r="P291" s="236">
        <f>O291*H291</f>
        <v>0</v>
      </c>
      <c r="Q291" s="236">
        <v>0</v>
      </c>
      <c r="R291" s="236">
        <f>Q291*H291</f>
        <v>0</v>
      </c>
      <c r="S291" s="236">
        <v>0</v>
      </c>
      <c r="T291" s="237">
        <f>S291*H291</f>
        <v>0</v>
      </c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R291" s="238" t="s">
        <v>477</v>
      </c>
      <c r="AT291" s="238" t="s">
        <v>220</v>
      </c>
      <c r="AU291" s="238" t="s">
        <v>83</v>
      </c>
      <c r="AY291" s="18" t="s">
        <v>156</v>
      </c>
      <c r="BE291" s="239">
        <f>IF(N291="základní",J291,0)</f>
        <v>0</v>
      </c>
      <c r="BF291" s="239">
        <f>IF(N291="snížená",J291,0)</f>
        <v>0</v>
      </c>
      <c r="BG291" s="239">
        <f>IF(N291="zákl. přenesená",J291,0)</f>
        <v>0</v>
      </c>
      <c r="BH291" s="239">
        <f>IF(N291="sníž. přenesená",J291,0)</f>
        <v>0</v>
      </c>
      <c r="BI291" s="239">
        <f>IF(N291="nulová",J291,0)</f>
        <v>0</v>
      </c>
      <c r="BJ291" s="18" t="s">
        <v>83</v>
      </c>
      <c r="BK291" s="239">
        <f>ROUND(I291*H291,2)</f>
        <v>0</v>
      </c>
      <c r="BL291" s="18" t="s">
        <v>335</v>
      </c>
      <c r="BM291" s="238" t="s">
        <v>2425</v>
      </c>
    </row>
    <row r="292" spans="1:65" s="2" customFormat="1" ht="37.8" customHeight="1">
      <c r="A292" s="39"/>
      <c r="B292" s="40"/>
      <c r="C292" s="245" t="s">
        <v>1327</v>
      </c>
      <c r="D292" s="245" t="s">
        <v>220</v>
      </c>
      <c r="E292" s="246" t="s">
        <v>2426</v>
      </c>
      <c r="F292" s="247" t="s">
        <v>2427</v>
      </c>
      <c r="G292" s="248" t="s">
        <v>217</v>
      </c>
      <c r="H292" s="249">
        <v>3</v>
      </c>
      <c r="I292" s="250"/>
      <c r="J292" s="251">
        <f>ROUND(I292*H292,2)</f>
        <v>0</v>
      </c>
      <c r="K292" s="247" t="s">
        <v>1</v>
      </c>
      <c r="L292" s="252"/>
      <c r="M292" s="253" t="s">
        <v>1</v>
      </c>
      <c r="N292" s="254" t="s">
        <v>41</v>
      </c>
      <c r="O292" s="92"/>
      <c r="P292" s="236">
        <f>O292*H292</f>
        <v>0</v>
      </c>
      <c r="Q292" s="236">
        <v>0</v>
      </c>
      <c r="R292" s="236">
        <f>Q292*H292</f>
        <v>0</v>
      </c>
      <c r="S292" s="236">
        <v>0</v>
      </c>
      <c r="T292" s="237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38" t="s">
        <v>477</v>
      </c>
      <c r="AT292" s="238" t="s">
        <v>220</v>
      </c>
      <c r="AU292" s="238" t="s">
        <v>83</v>
      </c>
      <c r="AY292" s="18" t="s">
        <v>156</v>
      </c>
      <c r="BE292" s="239">
        <f>IF(N292="základní",J292,0)</f>
        <v>0</v>
      </c>
      <c r="BF292" s="239">
        <f>IF(N292="snížená",J292,0)</f>
        <v>0</v>
      </c>
      <c r="BG292" s="239">
        <f>IF(N292="zákl. přenesená",J292,0)</f>
        <v>0</v>
      </c>
      <c r="BH292" s="239">
        <f>IF(N292="sníž. přenesená",J292,0)</f>
        <v>0</v>
      </c>
      <c r="BI292" s="239">
        <f>IF(N292="nulová",J292,0)</f>
        <v>0</v>
      </c>
      <c r="BJ292" s="18" t="s">
        <v>83</v>
      </c>
      <c r="BK292" s="239">
        <f>ROUND(I292*H292,2)</f>
        <v>0</v>
      </c>
      <c r="BL292" s="18" t="s">
        <v>335</v>
      </c>
      <c r="BM292" s="238" t="s">
        <v>2428</v>
      </c>
    </row>
    <row r="293" spans="1:65" s="2" customFormat="1" ht="16.5" customHeight="1">
      <c r="A293" s="39"/>
      <c r="B293" s="40"/>
      <c r="C293" s="245" t="s">
        <v>1331</v>
      </c>
      <c r="D293" s="245" t="s">
        <v>220</v>
      </c>
      <c r="E293" s="246" t="s">
        <v>2429</v>
      </c>
      <c r="F293" s="247" t="s">
        <v>2430</v>
      </c>
      <c r="G293" s="248" t="s">
        <v>237</v>
      </c>
      <c r="H293" s="249">
        <v>86</v>
      </c>
      <c r="I293" s="250"/>
      <c r="J293" s="251">
        <f>ROUND(I293*H293,2)</f>
        <v>0</v>
      </c>
      <c r="K293" s="247" t="s">
        <v>1</v>
      </c>
      <c r="L293" s="252"/>
      <c r="M293" s="253" t="s">
        <v>1</v>
      </c>
      <c r="N293" s="254" t="s">
        <v>41</v>
      </c>
      <c r="O293" s="92"/>
      <c r="P293" s="236">
        <f>O293*H293</f>
        <v>0</v>
      </c>
      <c r="Q293" s="236">
        <v>0</v>
      </c>
      <c r="R293" s="236">
        <f>Q293*H293</f>
        <v>0</v>
      </c>
      <c r="S293" s="236">
        <v>0</v>
      </c>
      <c r="T293" s="237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38" t="s">
        <v>477</v>
      </c>
      <c r="AT293" s="238" t="s">
        <v>220</v>
      </c>
      <c r="AU293" s="238" t="s">
        <v>83</v>
      </c>
      <c r="AY293" s="18" t="s">
        <v>156</v>
      </c>
      <c r="BE293" s="239">
        <f>IF(N293="základní",J293,0)</f>
        <v>0</v>
      </c>
      <c r="BF293" s="239">
        <f>IF(N293="snížená",J293,0)</f>
        <v>0</v>
      </c>
      <c r="BG293" s="239">
        <f>IF(N293="zákl. přenesená",J293,0)</f>
        <v>0</v>
      </c>
      <c r="BH293" s="239">
        <f>IF(N293="sníž. přenesená",J293,0)</f>
        <v>0</v>
      </c>
      <c r="BI293" s="239">
        <f>IF(N293="nulová",J293,0)</f>
        <v>0</v>
      </c>
      <c r="BJ293" s="18" t="s">
        <v>83</v>
      </c>
      <c r="BK293" s="239">
        <f>ROUND(I293*H293,2)</f>
        <v>0</v>
      </c>
      <c r="BL293" s="18" t="s">
        <v>335</v>
      </c>
      <c r="BM293" s="238" t="s">
        <v>2431</v>
      </c>
    </row>
    <row r="294" spans="1:65" s="2" customFormat="1" ht="24.15" customHeight="1">
      <c r="A294" s="39"/>
      <c r="B294" s="40"/>
      <c r="C294" s="245" t="s">
        <v>1336</v>
      </c>
      <c r="D294" s="245" t="s">
        <v>220</v>
      </c>
      <c r="E294" s="246" t="s">
        <v>2432</v>
      </c>
      <c r="F294" s="247" t="s">
        <v>2433</v>
      </c>
      <c r="G294" s="248" t="s">
        <v>414</v>
      </c>
      <c r="H294" s="249">
        <v>2.2</v>
      </c>
      <c r="I294" s="250"/>
      <c r="J294" s="251">
        <f>ROUND(I294*H294,2)</f>
        <v>0</v>
      </c>
      <c r="K294" s="247" t="s">
        <v>1</v>
      </c>
      <c r="L294" s="252"/>
      <c r="M294" s="253" t="s">
        <v>1</v>
      </c>
      <c r="N294" s="254" t="s">
        <v>41</v>
      </c>
      <c r="O294" s="92"/>
      <c r="P294" s="236">
        <f>O294*H294</f>
        <v>0</v>
      </c>
      <c r="Q294" s="236">
        <v>0</v>
      </c>
      <c r="R294" s="236">
        <f>Q294*H294</f>
        <v>0</v>
      </c>
      <c r="S294" s="236">
        <v>0</v>
      </c>
      <c r="T294" s="237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38" t="s">
        <v>477</v>
      </c>
      <c r="AT294" s="238" t="s">
        <v>220</v>
      </c>
      <c r="AU294" s="238" t="s">
        <v>83</v>
      </c>
      <c r="AY294" s="18" t="s">
        <v>156</v>
      </c>
      <c r="BE294" s="239">
        <f>IF(N294="základní",J294,0)</f>
        <v>0</v>
      </c>
      <c r="BF294" s="239">
        <f>IF(N294="snížená",J294,0)</f>
        <v>0</v>
      </c>
      <c r="BG294" s="239">
        <f>IF(N294="zákl. přenesená",J294,0)</f>
        <v>0</v>
      </c>
      <c r="BH294" s="239">
        <f>IF(N294="sníž. přenesená",J294,0)</f>
        <v>0</v>
      </c>
      <c r="BI294" s="239">
        <f>IF(N294="nulová",J294,0)</f>
        <v>0</v>
      </c>
      <c r="BJ294" s="18" t="s">
        <v>83</v>
      </c>
      <c r="BK294" s="239">
        <f>ROUND(I294*H294,2)</f>
        <v>0</v>
      </c>
      <c r="BL294" s="18" t="s">
        <v>335</v>
      </c>
      <c r="BM294" s="238" t="s">
        <v>2434</v>
      </c>
    </row>
    <row r="295" spans="1:63" s="12" customFormat="1" ht="25.9" customHeight="1">
      <c r="A295" s="12"/>
      <c r="B295" s="211"/>
      <c r="C295" s="212"/>
      <c r="D295" s="213" t="s">
        <v>75</v>
      </c>
      <c r="E295" s="214" t="s">
        <v>583</v>
      </c>
      <c r="F295" s="214" t="s">
        <v>2435</v>
      </c>
      <c r="G295" s="212"/>
      <c r="H295" s="212"/>
      <c r="I295" s="215"/>
      <c r="J295" s="216">
        <f>BK295</f>
        <v>0</v>
      </c>
      <c r="K295" s="212"/>
      <c r="L295" s="217"/>
      <c r="M295" s="218"/>
      <c r="N295" s="219"/>
      <c r="O295" s="219"/>
      <c r="P295" s="220">
        <f>SUM(P296:P300)</f>
        <v>0</v>
      </c>
      <c r="Q295" s="219"/>
      <c r="R295" s="220">
        <f>SUM(R296:R300)</f>
        <v>0</v>
      </c>
      <c r="S295" s="219"/>
      <c r="T295" s="221">
        <f>SUM(T296:T300)</f>
        <v>0</v>
      </c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R295" s="222" t="s">
        <v>85</v>
      </c>
      <c r="AT295" s="223" t="s">
        <v>75</v>
      </c>
      <c r="AU295" s="223" t="s">
        <v>76</v>
      </c>
      <c r="AY295" s="222" t="s">
        <v>156</v>
      </c>
      <c r="BK295" s="224">
        <f>SUM(BK296:BK300)</f>
        <v>0</v>
      </c>
    </row>
    <row r="296" spans="1:65" s="2" customFormat="1" ht="24.15" customHeight="1">
      <c r="A296" s="39"/>
      <c r="B296" s="40"/>
      <c r="C296" s="245" t="s">
        <v>1340</v>
      </c>
      <c r="D296" s="245" t="s">
        <v>220</v>
      </c>
      <c r="E296" s="246" t="s">
        <v>2436</v>
      </c>
      <c r="F296" s="247" t="s">
        <v>2437</v>
      </c>
      <c r="G296" s="248" t="s">
        <v>342</v>
      </c>
      <c r="H296" s="249">
        <v>750</v>
      </c>
      <c r="I296" s="250"/>
      <c r="J296" s="251">
        <f>ROUND(I296*H296,2)</f>
        <v>0</v>
      </c>
      <c r="K296" s="247" t="s">
        <v>1</v>
      </c>
      <c r="L296" s="252"/>
      <c r="M296" s="253" t="s">
        <v>1</v>
      </c>
      <c r="N296" s="254" t="s">
        <v>41</v>
      </c>
      <c r="O296" s="92"/>
      <c r="P296" s="236">
        <f>O296*H296</f>
        <v>0</v>
      </c>
      <c r="Q296" s="236">
        <v>0</v>
      </c>
      <c r="R296" s="236">
        <f>Q296*H296</f>
        <v>0</v>
      </c>
      <c r="S296" s="236">
        <v>0</v>
      </c>
      <c r="T296" s="237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38" t="s">
        <v>477</v>
      </c>
      <c r="AT296" s="238" t="s">
        <v>220</v>
      </c>
      <c r="AU296" s="238" t="s">
        <v>83</v>
      </c>
      <c r="AY296" s="18" t="s">
        <v>156</v>
      </c>
      <c r="BE296" s="239">
        <f>IF(N296="základní",J296,0)</f>
        <v>0</v>
      </c>
      <c r="BF296" s="239">
        <f>IF(N296="snížená",J296,0)</f>
        <v>0</v>
      </c>
      <c r="BG296" s="239">
        <f>IF(N296="zákl. přenesená",J296,0)</f>
        <v>0</v>
      </c>
      <c r="BH296" s="239">
        <f>IF(N296="sníž. přenesená",J296,0)</f>
        <v>0</v>
      </c>
      <c r="BI296" s="239">
        <f>IF(N296="nulová",J296,0)</f>
        <v>0</v>
      </c>
      <c r="BJ296" s="18" t="s">
        <v>83</v>
      </c>
      <c r="BK296" s="239">
        <f>ROUND(I296*H296,2)</f>
        <v>0</v>
      </c>
      <c r="BL296" s="18" t="s">
        <v>335</v>
      </c>
      <c r="BM296" s="238" t="s">
        <v>2438</v>
      </c>
    </row>
    <row r="297" spans="1:51" s="13" customFormat="1" ht="12">
      <c r="A297" s="13"/>
      <c r="B297" s="255"/>
      <c r="C297" s="256"/>
      <c r="D297" s="257" t="s">
        <v>225</v>
      </c>
      <c r="E297" s="258" t="s">
        <v>1</v>
      </c>
      <c r="F297" s="259" t="s">
        <v>2439</v>
      </c>
      <c r="G297" s="256"/>
      <c r="H297" s="258" t="s">
        <v>1</v>
      </c>
      <c r="I297" s="260"/>
      <c r="J297" s="256"/>
      <c r="K297" s="256"/>
      <c r="L297" s="261"/>
      <c r="M297" s="262"/>
      <c r="N297" s="263"/>
      <c r="O297" s="263"/>
      <c r="P297" s="263"/>
      <c r="Q297" s="263"/>
      <c r="R297" s="263"/>
      <c r="S297" s="263"/>
      <c r="T297" s="264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65" t="s">
        <v>225</v>
      </c>
      <c r="AU297" s="265" t="s">
        <v>83</v>
      </c>
      <c r="AV297" s="13" t="s">
        <v>83</v>
      </c>
      <c r="AW297" s="13" t="s">
        <v>32</v>
      </c>
      <c r="AX297" s="13" t="s">
        <v>76</v>
      </c>
      <c r="AY297" s="265" t="s">
        <v>156</v>
      </c>
    </row>
    <row r="298" spans="1:51" s="14" customFormat="1" ht="12">
      <c r="A298" s="14"/>
      <c r="B298" s="266"/>
      <c r="C298" s="267"/>
      <c r="D298" s="257" t="s">
        <v>225</v>
      </c>
      <c r="E298" s="268" t="s">
        <v>1</v>
      </c>
      <c r="F298" s="269" t="s">
        <v>2440</v>
      </c>
      <c r="G298" s="267"/>
      <c r="H298" s="270">
        <v>750</v>
      </c>
      <c r="I298" s="271"/>
      <c r="J298" s="267"/>
      <c r="K298" s="267"/>
      <c r="L298" s="272"/>
      <c r="M298" s="273"/>
      <c r="N298" s="274"/>
      <c r="O298" s="274"/>
      <c r="P298" s="274"/>
      <c r="Q298" s="274"/>
      <c r="R298" s="274"/>
      <c r="S298" s="274"/>
      <c r="T298" s="275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76" t="s">
        <v>225</v>
      </c>
      <c r="AU298" s="276" t="s">
        <v>83</v>
      </c>
      <c r="AV298" s="14" t="s">
        <v>85</v>
      </c>
      <c r="AW298" s="14" t="s">
        <v>32</v>
      </c>
      <c r="AX298" s="14" t="s">
        <v>76</v>
      </c>
      <c r="AY298" s="276" t="s">
        <v>156</v>
      </c>
    </row>
    <row r="299" spans="1:51" s="15" customFormat="1" ht="12">
      <c r="A299" s="15"/>
      <c r="B299" s="277"/>
      <c r="C299" s="278"/>
      <c r="D299" s="257" t="s">
        <v>225</v>
      </c>
      <c r="E299" s="279" t="s">
        <v>1</v>
      </c>
      <c r="F299" s="280" t="s">
        <v>228</v>
      </c>
      <c r="G299" s="278"/>
      <c r="H299" s="281">
        <v>750</v>
      </c>
      <c r="I299" s="282"/>
      <c r="J299" s="278"/>
      <c r="K299" s="278"/>
      <c r="L299" s="283"/>
      <c r="M299" s="284"/>
      <c r="N299" s="285"/>
      <c r="O299" s="285"/>
      <c r="P299" s="285"/>
      <c r="Q299" s="285"/>
      <c r="R299" s="285"/>
      <c r="S299" s="285"/>
      <c r="T299" s="286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T299" s="287" t="s">
        <v>225</v>
      </c>
      <c r="AU299" s="287" t="s">
        <v>83</v>
      </c>
      <c r="AV299" s="15" t="s">
        <v>173</v>
      </c>
      <c r="AW299" s="15" t="s">
        <v>32</v>
      </c>
      <c r="AX299" s="15" t="s">
        <v>83</v>
      </c>
      <c r="AY299" s="287" t="s">
        <v>156</v>
      </c>
    </row>
    <row r="300" spans="1:65" s="2" customFormat="1" ht="24.15" customHeight="1">
      <c r="A300" s="39"/>
      <c r="B300" s="40"/>
      <c r="C300" s="245" t="s">
        <v>1344</v>
      </c>
      <c r="D300" s="245" t="s">
        <v>220</v>
      </c>
      <c r="E300" s="246" t="s">
        <v>2441</v>
      </c>
      <c r="F300" s="247" t="s">
        <v>2442</v>
      </c>
      <c r="G300" s="248" t="s">
        <v>342</v>
      </c>
      <c r="H300" s="249">
        <v>750</v>
      </c>
      <c r="I300" s="250"/>
      <c r="J300" s="251">
        <f>ROUND(I300*H300,2)</f>
        <v>0</v>
      </c>
      <c r="K300" s="247" t="s">
        <v>1</v>
      </c>
      <c r="L300" s="252"/>
      <c r="M300" s="253" t="s">
        <v>1</v>
      </c>
      <c r="N300" s="254" t="s">
        <v>41</v>
      </c>
      <c r="O300" s="92"/>
      <c r="P300" s="236">
        <f>O300*H300</f>
        <v>0</v>
      </c>
      <c r="Q300" s="236">
        <v>0</v>
      </c>
      <c r="R300" s="236">
        <f>Q300*H300</f>
        <v>0</v>
      </c>
      <c r="S300" s="236">
        <v>0</v>
      </c>
      <c r="T300" s="237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38" t="s">
        <v>477</v>
      </c>
      <c r="AT300" s="238" t="s">
        <v>220</v>
      </c>
      <c r="AU300" s="238" t="s">
        <v>83</v>
      </c>
      <c r="AY300" s="18" t="s">
        <v>156</v>
      </c>
      <c r="BE300" s="239">
        <f>IF(N300="základní",J300,0)</f>
        <v>0</v>
      </c>
      <c r="BF300" s="239">
        <f>IF(N300="snížená",J300,0)</f>
        <v>0</v>
      </c>
      <c r="BG300" s="239">
        <f>IF(N300="zákl. přenesená",J300,0)</f>
        <v>0</v>
      </c>
      <c r="BH300" s="239">
        <f>IF(N300="sníž. přenesená",J300,0)</f>
        <v>0</v>
      </c>
      <c r="BI300" s="239">
        <f>IF(N300="nulová",J300,0)</f>
        <v>0</v>
      </c>
      <c r="BJ300" s="18" t="s">
        <v>83</v>
      </c>
      <c r="BK300" s="239">
        <f>ROUND(I300*H300,2)</f>
        <v>0</v>
      </c>
      <c r="BL300" s="18" t="s">
        <v>335</v>
      </c>
      <c r="BM300" s="238" t="s">
        <v>2443</v>
      </c>
    </row>
    <row r="301" spans="1:63" s="12" customFormat="1" ht="25.9" customHeight="1">
      <c r="A301" s="12"/>
      <c r="B301" s="211"/>
      <c r="C301" s="212"/>
      <c r="D301" s="213" t="s">
        <v>75</v>
      </c>
      <c r="E301" s="214" t="s">
        <v>2444</v>
      </c>
      <c r="F301" s="214" t="s">
        <v>2445</v>
      </c>
      <c r="G301" s="212"/>
      <c r="H301" s="212"/>
      <c r="I301" s="215"/>
      <c r="J301" s="216">
        <f>BK301</f>
        <v>0</v>
      </c>
      <c r="K301" s="212"/>
      <c r="L301" s="217"/>
      <c r="M301" s="218"/>
      <c r="N301" s="219"/>
      <c r="O301" s="219"/>
      <c r="P301" s="220">
        <f>SUM(P302:P307)</f>
        <v>0</v>
      </c>
      <c r="Q301" s="219"/>
      <c r="R301" s="220">
        <f>SUM(R302:R307)</f>
        <v>0</v>
      </c>
      <c r="S301" s="219"/>
      <c r="T301" s="221">
        <f>SUM(T302:T307)</f>
        <v>0</v>
      </c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R301" s="222" t="s">
        <v>83</v>
      </c>
      <c r="AT301" s="223" t="s">
        <v>75</v>
      </c>
      <c r="AU301" s="223" t="s">
        <v>76</v>
      </c>
      <c r="AY301" s="222" t="s">
        <v>156</v>
      </c>
      <c r="BK301" s="224">
        <f>SUM(BK302:BK307)</f>
        <v>0</v>
      </c>
    </row>
    <row r="302" spans="1:65" s="2" customFormat="1" ht="24.15" customHeight="1">
      <c r="A302" s="39"/>
      <c r="B302" s="40"/>
      <c r="C302" s="245" t="s">
        <v>1348</v>
      </c>
      <c r="D302" s="245" t="s">
        <v>220</v>
      </c>
      <c r="E302" s="246" t="s">
        <v>2446</v>
      </c>
      <c r="F302" s="247" t="s">
        <v>2447</v>
      </c>
      <c r="G302" s="248" t="s">
        <v>2448</v>
      </c>
      <c r="H302" s="249">
        <v>26</v>
      </c>
      <c r="I302" s="250"/>
      <c r="J302" s="251">
        <f>ROUND(I302*H302,2)</f>
        <v>0</v>
      </c>
      <c r="K302" s="247" t="s">
        <v>1</v>
      </c>
      <c r="L302" s="252"/>
      <c r="M302" s="253" t="s">
        <v>1</v>
      </c>
      <c r="N302" s="254" t="s">
        <v>41</v>
      </c>
      <c r="O302" s="92"/>
      <c r="P302" s="236">
        <f>O302*H302</f>
        <v>0</v>
      </c>
      <c r="Q302" s="236">
        <v>0</v>
      </c>
      <c r="R302" s="236">
        <f>Q302*H302</f>
        <v>0</v>
      </c>
      <c r="S302" s="236">
        <v>0</v>
      </c>
      <c r="T302" s="237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38" t="s">
        <v>223</v>
      </c>
      <c r="AT302" s="238" t="s">
        <v>220</v>
      </c>
      <c r="AU302" s="238" t="s">
        <v>83</v>
      </c>
      <c r="AY302" s="18" t="s">
        <v>156</v>
      </c>
      <c r="BE302" s="239">
        <f>IF(N302="základní",J302,0)</f>
        <v>0</v>
      </c>
      <c r="BF302" s="239">
        <f>IF(N302="snížená",J302,0)</f>
        <v>0</v>
      </c>
      <c r="BG302" s="239">
        <f>IF(N302="zákl. přenesená",J302,0)</f>
        <v>0</v>
      </c>
      <c r="BH302" s="239">
        <f>IF(N302="sníž. přenesená",J302,0)</f>
        <v>0</v>
      </c>
      <c r="BI302" s="239">
        <f>IF(N302="nulová",J302,0)</f>
        <v>0</v>
      </c>
      <c r="BJ302" s="18" t="s">
        <v>83</v>
      </c>
      <c r="BK302" s="239">
        <f>ROUND(I302*H302,2)</f>
        <v>0</v>
      </c>
      <c r="BL302" s="18" t="s">
        <v>173</v>
      </c>
      <c r="BM302" s="238" t="s">
        <v>2449</v>
      </c>
    </row>
    <row r="303" spans="1:65" s="2" customFormat="1" ht="16.5" customHeight="1">
      <c r="A303" s="39"/>
      <c r="B303" s="40"/>
      <c r="C303" s="245" t="s">
        <v>1353</v>
      </c>
      <c r="D303" s="245" t="s">
        <v>220</v>
      </c>
      <c r="E303" s="246" t="s">
        <v>2450</v>
      </c>
      <c r="F303" s="247" t="s">
        <v>2451</v>
      </c>
      <c r="G303" s="248" t="s">
        <v>2448</v>
      </c>
      <c r="H303" s="249">
        <v>14</v>
      </c>
      <c r="I303" s="250"/>
      <c r="J303" s="251">
        <f>ROUND(I303*H303,2)</f>
        <v>0</v>
      </c>
      <c r="K303" s="247" t="s">
        <v>1</v>
      </c>
      <c r="L303" s="252"/>
      <c r="M303" s="253" t="s">
        <v>1</v>
      </c>
      <c r="N303" s="254" t="s">
        <v>41</v>
      </c>
      <c r="O303" s="92"/>
      <c r="P303" s="236">
        <f>O303*H303</f>
        <v>0</v>
      </c>
      <c r="Q303" s="236">
        <v>0</v>
      </c>
      <c r="R303" s="236">
        <f>Q303*H303</f>
        <v>0</v>
      </c>
      <c r="S303" s="236">
        <v>0</v>
      </c>
      <c r="T303" s="237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38" t="s">
        <v>223</v>
      </c>
      <c r="AT303" s="238" t="s">
        <v>220</v>
      </c>
      <c r="AU303" s="238" t="s">
        <v>83</v>
      </c>
      <c r="AY303" s="18" t="s">
        <v>156</v>
      </c>
      <c r="BE303" s="239">
        <f>IF(N303="základní",J303,0)</f>
        <v>0</v>
      </c>
      <c r="BF303" s="239">
        <f>IF(N303="snížená",J303,0)</f>
        <v>0</v>
      </c>
      <c r="BG303" s="239">
        <f>IF(N303="zákl. přenesená",J303,0)</f>
        <v>0</v>
      </c>
      <c r="BH303" s="239">
        <f>IF(N303="sníž. přenesená",J303,0)</f>
        <v>0</v>
      </c>
      <c r="BI303" s="239">
        <f>IF(N303="nulová",J303,0)</f>
        <v>0</v>
      </c>
      <c r="BJ303" s="18" t="s">
        <v>83</v>
      </c>
      <c r="BK303" s="239">
        <f>ROUND(I303*H303,2)</f>
        <v>0</v>
      </c>
      <c r="BL303" s="18" t="s">
        <v>173</v>
      </c>
      <c r="BM303" s="238" t="s">
        <v>2452</v>
      </c>
    </row>
    <row r="304" spans="1:65" s="2" customFormat="1" ht="24.15" customHeight="1">
      <c r="A304" s="39"/>
      <c r="B304" s="40"/>
      <c r="C304" s="245" t="s">
        <v>1358</v>
      </c>
      <c r="D304" s="245" t="s">
        <v>220</v>
      </c>
      <c r="E304" s="246" t="s">
        <v>2453</v>
      </c>
      <c r="F304" s="247" t="s">
        <v>2454</v>
      </c>
      <c r="G304" s="248" t="s">
        <v>2448</v>
      </c>
      <c r="H304" s="249">
        <v>18</v>
      </c>
      <c r="I304" s="250"/>
      <c r="J304" s="251">
        <f>ROUND(I304*H304,2)</f>
        <v>0</v>
      </c>
      <c r="K304" s="247" t="s">
        <v>1</v>
      </c>
      <c r="L304" s="252"/>
      <c r="M304" s="253" t="s">
        <v>1</v>
      </c>
      <c r="N304" s="254" t="s">
        <v>41</v>
      </c>
      <c r="O304" s="92"/>
      <c r="P304" s="236">
        <f>O304*H304</f>
        <v>0</v>
      </c>
      <c r="Q304" s="236">
        <v>0</v>
      </c>
      <c r="R304" s="236">
        <f>Q304*H304</f>
        <v>0</v>
      </c>
      <c r="S304" s="236">
        <v>0</v>
      </c>
      <c r="T304" s="237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38" t="s">
        <v>223</v>
      </c>
      <c r="AT304" s="238" t="s">
        <v>220</v>
      </c>
      <c r="AU304" s="238" t="s">
        <v>83</v>
      </c>
      <c r="AY304" s="18" t="s">
        <v>156</v>
      </c>
      <c r="BE304" s="239">
        <f>IF(N304="základní",J304,0)</f>
        <v>0</v>
      </c>
      <c r="BF304" s="239">
        <f>IF(N304="snížená",J304,0)</f>
        <v>0</v>
      </c>
      <c r="BG304" s="239">
        <f>IF(N304="zákl. přenesená",J304,0)</f>
        <v>0</v>
      </c>
      <c r="BH304" s="239">
        <f>IF(N304="sníž. přenesená",J304,0)</f>
        <v>0</v>
      </c>
      <c r="BI304" s="239">
        <f>IF(N304="nulová",J304,0)</f>
        <v>0</v>
      </c>
      <c r="BJ304" s="18" t="s">
        <v>83</v>
      </c>
      <c r="BK304" s="239">
        <f>ROUND(I304*H304,2)</f>
        <v>0</v>
      </c>
      <c r="BL304" s="18" t="s">
        <v>173</v>
      </c>
      <c r="BM304" s="238" t="s">
        <v>2455</v>
      </c>
    </row>
    <row r="305" spans="1:65" s="2" customFormat="1" ht="16.5" customHeight="1">
      <c r="A305" s="39"/>
      <c r="B305" s="40"/>
      <c r="C305" s="245" t="s">
        <v>1364</v>
      </c>
      <c r="D305" s="245" t="s">
        <v>220</v>
      </c>
      <c r="E305" s="246" t="s">
        <v>2456</v>
      </c>
      <c r="F305" s="247" t="s">
        <v>2457</v>
      </c>
      <c r="G305" s="248" t="s">
        <v>2448</v>
      </c>
      <c r="H305" s="249">
        <v>10</v>
      </c>
      <c r="I305" s="250"/>
      <c r="J305" s="251">
        <f>ROUND(I305*H305,2)</f>
        <v>0</v>
      </c>
      <c r="K305" s="247" t="s">
        <v>1</v>
      </c>
      <c r="L305" s="252"/>
      <c r="M305" s="253" t="s">
        <v>1</v>
      </c>
      <c r="N305" s="254" t="s">
        <v>41</v>
      </c>
      <c r="O305" s="92"/>
      <c r="P305" s="236">
        <f>O305*H305</f>
        <v>0</v>
      </c>
      <c r="Q305" s="236">
        <v>0</v>
      </c>
      <c r="R305" s="236">
        <f>Q305*H305</f>
        <v>0</v>
      </c>
      <c r="S305" s="236">
        <v>0</v>
      </c>
      <c r="T305" s="237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38" t="s">
        <v>223</v>
      </c>
      <c r="AT305" s="238" t="s">
        <v>220</v>
      </c>
      <c r="AU305" s="238" t="s">
        <v>83</v>
      </c>
      <c r="AY305" s="18" t="s">
        <v>156</v>
      </c>
      <c r="BE305" s="239">
        <f>IF(N305="základní",J305,0)</f>
        <v>0</v>
      </c>
      <c r="BF305" s="239">
        <f>IF(N305="snížená",J305,0)</f>
        <v>0</v>
      </c>
      <c r="BG305" s="239">
        <f>IF(N305="zákl. přenesená",J305,0)</f>
        <v>0</v>
      </c>
      <c r="BH305" s="239">
        <f>IF(N305="sníž. přenesená",J305,0)</f>
        <v>0</v>
      </c>
      <c r="BI305" s="239">
        <f>IF(N305="nulová",J305,0)</f>
        <v>0</v>
      </c>
      <c r="BJ305" s="18" t="s">
        <v>83</v>
      </c>
      <c r="BK305" s="239">
        <f>ROUND(I305*H305,2)</f>
        <v>0</v>
      </c>
      <c r="BL305" s="18" t="s">
        <v>173</v>
      </c>
      <c r="BM305" s="238" t="s">
        <v>2458</v>
      </c>
    </row>
    <row r="306" spans="1:65" s="2" customFormat="1" ht="33" customHeight="1">
      <c r="A306" s="39"/>
      <c r="B306" s="40"/>
      <c r="C306" s="245" t="s">
        <v>1369</v>
      </c>
      <c r="D306" s="245" t="s">
        <v>220</v>
      </c>
      <c r="E306" s="246" t="s">
        <v>2459</v>
      </c>
      <c r="F306" s="247" t="s">
        <v>2460</v>
      </c>
      <c r="G306" s="248" t="s">
        <v>2448</v>
      </c>
      <c r="H306" s="249">
        <v>32</v>
      </c>
      <c r="I306" s="250"/>
      <c r="J306" s="251">
        <f>ROUND(I306*H306,2)</f>
        <v>0</v>
      </c>
      <c r="K306" s="247" t="s">
        <v>1</v>
      </c>
      <c r="L306" s="252"/>
      <c r="M306" s="253" t="s">
        <v>1</v>
      </c>
      <c r="N306" s="254" t="s">
        <v>41</v>
      </c>
      <c r="O306" s="92"/>
      <c r="P306" s="236">
        <f>O306*H306</f>
        <v>0</v>
      </c>
      <c r="Q306" s="236">
        <v>0</v>
      </c>
      <c r="R306" s="236">
        <f>Q306*H306</f>
        <v>0</v>
      </c>
      <c r="S306" s="236">
        <v>0</v>
      </c>
      <c r="T306" s="237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38" t="s">
        <v>223</v>
      </c>
      <c r="AT306" s="238" t="s">
        <v>220</v>
      </c>
      <c r="AU306" s="238" t="s">
        <v>83</v>
      </c>
      <c r="AY306" s="18" t="s">
        <v>156</v>
      </c>
      <c r="BE306" s="239">
        <f>IF(N306="základní",J306,0)</f>
        <v>0</v>
      </c>
      <c r="BF306" s="239">
        <f>IF(N306="snížená",J306,0)</f>
        <v>0</v>
      </c>
      <c r="BG306" s="239">
        <f>IF(N306="zákl. přenesená",J306,0)</f>
        <v>0</v>
      </c>
      <c r="BH306" s="239">
        <f>IF(N306="sníž. přenesená",J306,0)</f>
        <v>0</v>
      </c>
      <c r="BI306" s="239">
        <f>IF(N306="nulová",J306,0)</f>
        <v>0</v>
      </c>
      <c r="BJ306" s="18" t="s">
        <v>83</v>
      </c>
      <c r="BK306" s="239">
        <f>ROUND(I306*H306,2)</f>
        <v>0</v>
      </c>
      <c r="BL306" s="18" t="s">
        <v>173</v>
      </c>
      <c r="BM306" s="238" t="s">
        <v>2461</v>
      </c>
    </row>
    <row r="307" spans="1:65" s="2" customFormat="1" ht="24.15" customHeight="1">
      <c r="A307" s="39"/>
      <c r="B307" s="40"/>
      <c r="C307" s="245" t="s">
        <v>1375</v>
      </c>
      <c r="D307" s="245" t="s">
        <v>220</v>
      </c>
      <c r="E307" s="246" t="s">
        <v>2462</v>
      </c>
      <c r="F307" s="247" t="s">
        <v>2463</v>
      </c>
      <c r="G307" s="248" t="s">
        <v>486</v>
      </c>
      <c r="H307" s="249">
        <v>1</v>
      </c>
      <c r="I307" s="250"/>
      <c r="J307" s="251">
        <f>ROUND(I307*H307,2)</f>
        <v>0</v>
      </c>
      <c r="K307" s="247" t="s">
        <v>1</v>
      </c>
      <c r="L307" s="252"/>
      <c r="M307" s="302" t="s">
        <v>1</v>
      </c>
      <c r="N307" s="303" t="s">
        <v>41</v>
      </c>
      <c r="O307" s="242"/>
      <c r="P307" s="243">
        <f>O307*H307</f>
        <v>0</v>
      </c>
      <c r="Q307" s="243">
        <v>0</v>
      </c>
      <c r="R307" s="243">
        <f>Q307*H307</f>
        <v>0</v>
      </c>
      <c r="S307" s="243">
        <v>0</v>
      </c>
      <c r="T307" s="244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38" t="s">
        <v>223</v>
      </c>
      <c r="AT307" s="238" t="s">
        <v>220</v>
      </c>
      <c r="AU307" s="238" t="s">
        <v>83</v>
      </c>
      <c r="AY307" s="18" t="s">
        <v>156</v>
      </c>
      <c r="BE307" s="239">
        <f>IF(N307="základní",J307,0)</f>
        <v>0</v>
      </c>
      <c r="BF307" s="239">
        <f>IF(N307="snížená",J307,0)</f>
        <v>0</v>
      </c>
      <c r="BG307" s="239">
        <f>IF(N307="zákl. přenesená",J307,0)</f>
        <v>0</v>
      </c>
      <c r="BH307" s="239">
        <f>IF(N307="sníž. přenesená",J307,0)</f>
        <v>0</v>
      </c>
      <c r="BI307" s="239">
        <f>IF(N307="nulová",J307,0)</f>
        <v>0</v>
      </c>
      <c r="BJ307" s="18" t="s">
        <v>83</v>
      </c>
      <c r="BK307" s="239">
        <f>ROUND(I307*H307,2)</f>
        <v>0</v>
      </c>
      <c r="BL307" s="18" t="s">
        <v>173</v>
      </c>
      <c r="BM307" s="238" t="s">
        <v>2464</v>
      </c>
    </row>
    <row r="308" spans="1:31" s="2" customFormat="1" ht="6.95" customHeight="1">
      <c r="A308" s="39"/>
      <c r="B308" s="67"/>
      <c r="C308" s="68"/>
      <c r="D308" s="68"/>
      <c r="E308" s="68"/>
      <c r="F308" s="68"/>
      <c r="G308" s="68"/>
      <c r="H308" s="68"/>
      <c r="I308" s="68"/>
      <c r="J308" s="68"/>
      <c r="K308" s="68"/>
      <c r="L308" s="45"/>
      <c r="M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</row>
  </sheetData>
  <sheetProtection password="CC35" sheet="1" objects="1" scenarios="1" formatColumns="0" formatRows="0" autoFilter="0"/>
  <autoFilter ref="C127:K307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6:H116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pc-pracovna\Marcel</dc:creator>
  <cp:keywords/>
  <dc:description/>
  <cp:lastModifiedBy>pc-pracovna\Marcel</cp:lastModifiedBy>
  <dcterms:created xsi:type="dcterms:W3CDTF">2022-05-17T13:00:49Z</dcterms:created>
  <dcterms:modified xsi:type="dcterms:W3CDTF">2022-05-17T13:01:14Z</dcterms:modified>
  <cp:category/>
  <cp:version/>
  <cp:contentType/>
  <cp:contentStatus/>
</cp:coreProperties>
</file>