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++SWECO_ROZPOČTY\12_EXPORT_(2022)\SO_Hradek u Pacova (Holý)_1_6_2022\7_Pacov_OPRAVA_29_6_2022_doplnění do SO 02\"/>
    </mc:Choice>
  </mc:AlternateContent>
  <bookViews>
    <workbookView xWindow="0" yWindow="0" windowWidth="0" windowHeight="0"/>
  </bookViews>
  <sheets>
    <sheet name="Rekapitulace stavby" sheetId="1" r:id="rId1"/>
    <sheet name="SO 01 - Terénní úpravy" sheetId="2" r:id="rId2"/>
    <sheet name="SO 02 - Složiště, 3. etapa" sheetId="3" r:id="rId3"/>
    <sheet name="SO 04 - Nové oplocení" sheetId="4" r:id="rId4"/>
    <sheet name="VON - Vedlejší a ostatní 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01 - Terénní úpravy'!$C$121:$K$222</definedName>
    <definedName name="_xlnm.Print_Area" localSheetId="1">'SO 01 - Terénní úpravy'!$C$4:$J$76,'SO 01 - Terénní úpravy'!$C$82:$J$103,'SO 01 - Terénní úpravy'!$C$109:$K$222</definedName>
    <definedName name="_xlnm.Print_Titles" localSheetId="1">'SO 01 - Terénní úpravy'!$121:$121</definedName>
    <definedName name="_xlnm._FilterDatabase" localSheetId="2" hidden="1">'SO 02 - Složiště, 3. etapa'!$C$119:$K$238</definedName>
    <definedName name="_xlnm.Print_Area" localSheetId="2">'SO 02 - Složiště, 3. etapa'!$C$4:$J$76,'SO 02 - Složiště, 3. etapa'!$C$82:$J$101,'SO 02 - Složiště, 3. etapa'!$C$107:$K$238</definedName>
    <definedName name="_xlnm.Print_Titles" localSheetId="2">'SO 02 - Složiště, 3. etapa'!$119:$119</definedName>
    <definedName name="_xlnm._FilterDatabase" localSheetId="3" hidden="1">'SO 04 - Nové oplocení'!$C$121:$K$171</definedName>
    <definedName name="_xlnm.Print_Area" localSheetId="3">'SO 04 - Nové oplocení'!$C$4:$J$76,'SO 04 - Nové oplocení'!$C$82:$J$103,'SO 04 - Nové oplocení'!$C$109:$K$171</definedName>
    <definedName name="_xlnm.Print_Titles" localSheetId="3">'SO 04 - Nové oplocení'!$121:$121</definedName>
    <definedName name="_xlnm._FilterDatabase" localSheetId="4" hidden="1">'VON - Vedlejší a ostatní ...'!$C$119:$K$133</definedName>
    <definedName name="_xlnm.Print_Area" localSheetId="4">'VON - Vedlejší a ostatní ...'!$C$4:$J$76,'VON - Vedlejší a ostatní ...'!$C$82:$J$101,'VON - Vedlejší a ostatní ...'!$C$107:$K$133</definedName>
    <definedName name="_xlnm.Print_Titles" localSheetId="4">'VON - Vedlejší a ostatní ...'!$119:$119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85"/>
  <c i="4" r="J37"/>
  <c r="J36"/>
  <c i="1" r="AY97"/>
  <c i="4" r="J35"/>
  <c i="1" r="AX97"/>
  <c i="4" r="BI168"/>
  <c r="BH168"/>
  <c r="BG168"/>
  <c r="BF168"/>
  <c r="T168"/>
  <c r="T167"/>
  <c r="R168"/>
  <c r="R167"/>
  <c r="P168"/>
  <c r="P167"/>
  <c r="BI161"/>
  <c r="BH161"/>
  <c r="BG161"/>
  <c r="BF161"/>
  <c r="T161"/>
  <c r="T160"/>
  <c r="R161"/>
  <c r="R160"/>
  <c r="P161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116"/>
  <c r="E7"/>
  <c r="E112"/>
  <c i="3" r="J37"/>
  <c r="J36"/>
  <c i="1" r="AY96"/>
  <c i="3" r="J35"/>
  <c i="1" r="AX96"/>
  <c i="3"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85"/>
  <c i="2" r="J37"/>
  <c r="J36"/>
  <c i="1" r="AY95"/>
  <c i="2" r="J35"/>
  <c i="1" r="AX95"/>
  <c i="2" r="BI221"/>
  <c r="BH221"/>
  <c r="BG221"/>
  <c r="BF221"/>
  <c r="T221"/>
  <c r="T220"/>
  <c r="R221"/>
  <c r="R220"/>
  <c r="P221"/>
  <c r="P220"/>
  <c r="BI217"/>
  <c r="BH217"/>
  <c r="BG217"/>
  <c r="BF217"/>
  <c r="T217"/>
  <c r="T216"/>
  <c r="R217"/>
  <c r="R216"/>
  <c r="P217"/>
  <c r="P216"/>
  <c r="BI211"/>
  <c r="BH211"/>
  <c r="BG211"/>
  <c r="BF211"/>
  <c r="T211"/>
  <c r="R211"/>
  <c r="P211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0"/>
  <c r="BH150"/>
  <c r="BG150"/>
  <c r="BF150"/>
  <c r="T150"/>
  <c r="R150"/>
  <c r="P150"/>
  <c r="BI145"/>
  <c r="BH145"/>
  <c r="BG145"/>
  <c r="BF145"/>
  <c r="T145"/>
  <c r="R145"/>
  <c r="P145"/>
  <c r="BI135"/>
  <c r="BH135"/>
  <c r="BG135"/>
  <c r="BF135"/>
  <c r="T135"/>
  <c r="R135"/>
  <c r="P135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92"/>
  <c r="J17"/>
  <c r="J12"/>
  <c r="J89"/>
  <c r="E7"/>
  <c r="E112"/>
  <c i="1" r="L90"/>
  <c r="AM90"/>
  <c r="AM89"/>
  <c r="L89"/>
  <c r="AM87"/>
  <c r="L87"/>
  <c r="L85"/>
  <c r="L84"/>
  <c i="2" r="BK211"/>
  <c r="J211"/>
  <c r="J198"/>
  <c r="J185"/>
  <c r="BK167"/>
  <c r="BK125"/>
  <c r="BK145"/>
  <c r="BK162"/>
  <c i="3" r="BK238"/>
  <c r="J229"/>
  <c r="J192"/>
  <c r="BK232"/>
  <c r="J228"/>
  <c r="BK206"/>
  <c r="J181"/>
  <c r="J150"/>
  <c r="BK123"/>
  <c r="J230"/>
  <c r="BK218"/>
  <c r="BK186"/>
  <c r="BK168"/>
  <c r="BK140"/>
  <c r="J159"/>
  <c r="J129"/>
  <c i="4" r="BK153"/>
  <c r="BK138"/>
  <c r="BK168"/>
  <c r="BK143"/>
  <c r="BK125"/>
  <c r="BK132"/>
  <c i="5" r="J130"/>
  <c r="BK124"/>
  <c i="2" r="BK221"/>
  <c r="J205"/>
  <c r="BK185"/>
  <c r="J180"/>
  <c r="J167"/>
  <c i="1" r="AS94"/>
  <c i="2" r="BK159"/>
  <c i="3" r="BK233"/>
  <c r="J218"/>
  <c r="J168"/>
  <c r="J231"/>
  <c r="BK227"/>
  <c r="BK192"/>
  <c r="BK163"/>
  <c r="BK146"/>
  <c r="BK129"/>
  <c r="BK231"/>
  <c r="BK222"/>
  <c r="BK201"/>
  <c r="BK171"/>
  <c r="J163"/>
  <c r="J146"/>
  <c i="4" r="J168"/>
  <c r="J144"/>
  <c r="BK134"/>
  <c r="J125"/>
  <c r="BK150"/>
  <c r="J134"/>
  <c r="J150"/>
  <c i="5" r="J133"/>
  <c r="BK129"/>
  <c r="J124"/>
  <c r="BK133"/>
  <c r="J129"/>
  <c r="J123"/>
  <c i="2" r="BK217"/>
  <c r="BK205"/>
  <c r="BK192"/>
  <c r="BK180"/>
  <c r="J174"/>
  <c r="J162"/>
  <c r="J150"/>
  <c r="J135"/>
  <c r="J217"/>
  <c r="BK135"/>
  <c i="3" r="J232"/>
  <c r="J226"/>
  <c r="J171"/>
  <c r="BK237"/>
  <c r="BK229"/>
  <c r="J201"/>
  <c r="J175"/>
  <c r="J153"/>
  <c r="J140"/>
  <c r="J238"/>
  <c r="BK228"/>
  <c r="BK211"/>
  <c r="BK181"/>
  <c r="BK159"/>
  <c r="J123"/>
  <c r="BK153"/>
  <c r="J139"/>
  <c i="4" r="J161"/>
  <c r="J143"/>
  <c r="J132"/>
  <c r="J156"/>
  <c r="BK144"/>
  <c r="BK128"/>
  <c r="J138"/>
  <c i="5" r="J131"/>
  <c r="BK125"/>
  <c r="J132"/>
  <c r="BK131"/>
  <c r="BK127"/>
  <c i="2" r="J221"/>
  <c r="BK198"/>
  <c r="J192"/>
  <c r="BK174"/>
  <c r="J145"/>
  <c r="J159"/>
  <c r="J125"/>
  <c r="BK150"/>
  <c i="3" r="J237"/>
  <c r="J227"/>
  <c r="J211"/>
  <c r="BK167"/>
  <c r="BK230"/>
  <c r="J222"/>
  <c r="J186"/>
  <c r="J167"/>
  <c r="J149"/>
  <c r="BK134"/>
  <c r="J233"/>
  <c r="BK226"/>
  <c r="J206"/>
  <c r="BK175"/>
  <c r="BK150"/>
  <c r="BK139"/>
  <c r="BK149"/>
  <c r="J134"/>
  <c i="4" r="BK156"/>
  <c r="BK139"/>
  <c r="J128"/>
  <c r="J153"/>
  <c r="J139"/>
  <c r="BK161"/>
  <c i="5" r="J127"/>
  <c r="BK123"/>
  <c r="BK132"/>
  <c r="BK130"/>
  <c r="J125"/>
  <c i="2" l="1" r="R124"/>
  <c r="P173"/>
  <c r="R191"/>
  <c i="3" r="R122"/>
  <c r="R174"/>
  <c r="T236"/>
  <c i="4" r="BK124"/>
  <c r="J124"/>
  <c r="J98"/>
  <c r="BK133"/>
  <c r="J133"/>
  <c r="J99"/>
  <c r="BK152"/>
  <c r="J152"/>
  <c r="J100"/>
  <c i="2" r="P124"/>
  <c r="R173"/>
  <c r="BK191"/>
  <c r="J191"/>
  <c r="J100"/>
  <c i="3" r="P122"/>
  <c r="P174"/>
  <c r="P236"/>
  <c i="4" r="R124"/>
  <c r="T133"/>
  <c r="R152"/>
  <c i="5" r="P122"/>
  <c i="2" r="BK124"/>
  <c r="J124"/>
  <c r="J98"/>
  <c r="BK173"/>
  <c r="J173"/>
  <c r="J99"/>
  <c r="T191"/>
  <c i="3" r="BK122"/>
  <c r="J122"/>
  <c r="J98"/>
  <c r="BK174"/>
  <c r="J174"/>
  <c r="J99"/>
  <c r="BK236"/>
  <c r="J236"/>
  <c r="J100"/>
  <c i="4" r="T124"/>
  <c r="R133"/>
  <c r="T152"/>
  <c i="5" r="R122"/>
  <c r="R121"/>
  <c r="R120"/>
  <c r="R128"/>
  <c i="2" r="T124"/>
  <c r="T123"/>
  <c r="T122"/>
  <c r="T173"/>
  <c r="P191"/>
  <c i="3" r="T122"/>
  <c r="T174"/>
  <c r="R236"/>
  <c i="4" r="P124"/>
  <c r="P133"/>
  <c r="P152"/>
  <c i="5" r="BK122"/>
  <c r="T122"/>
  <c r="BK128"/>
  <c r="J128"/>
  <c r="J100"/>
  <c r="P128"/>
  <c r="T128"/>
  <c i="2" r="BK220"/>
  <c r="J220"/>
  <c r="J102"/>
  <c r="BK216"/>
  <c r="J216"/>
  <c r="J101"/>
  <c i="4" r="BK160"/>
  <c r="J160"/>
  <c r="J101"/>
  <c r="BK167"/>
  <c r="J167"/>
  <c r="J102"/>
  <c i="5" r="BK126"/>
  <c r="J126"/>
  <c r="J99"/>
  <c r="F92"/>
  <c r="BE133"/>
  <c r="E110"/>
  <c r="J117"/>
  <c r="BE123"/>
  <c r="BE124"/>
  <c r="BE125"/>
  <c r="BE127"/>
  <c r="BE129"/>
  <c r="BE131"/>
  <c r="J89"/>
  <c r="BE130"/>
  <c r="BE132"/>
  <c i="4" r="BE125"/>
  <c r="BE134"/>
  <c r="BE139"/>
  <c r="BE153"/>
  <c r="BE168"/>
  <c r="E85"/>
  <c r="J92"/>
  <c r="F119"/>
  <c r="BE128"/>
  <c r="BE132"/>
  <c r="BE143"/>
  <c r="BE144"/>
  <c r="BE150"/>
  <c r="BE161"/>
  <c r="J89"/>
  <c r="BE138"/>
  <c r="BE156"/>
  <c i="2" r="BK123"/>
  <c r="J123"/>
  <c r="J97"/>
  <c i="3" r="J89"/>
  <c r="F92"/>
  <c r="E110"/>
  <c r="J117"/>
  <c r="BE123"/>
  <c r="BE134"/>
  <c r="BE140"/>
  <c r="BE149"/>
  <c r="BE153"/>
  <c r="BE159"/>
  <c r="BE129"/>
  <c r="BE146"/>
  <c r="BE163"/>
  <c r="BE167"/>
  <c r="BE168"/>
  <c r="BE201"/>
  <c r="BE206"/>
  <c r="BE211"/>
  <c r="BE218"/>
  <c r="BE222"/>
  <c r="BE227"/>
  <c r="BE229"/>
  <c r="BE231"/>
  <c r="BE232"/>
  <c r="BE233"/>
  <c r="BE238"/>
  <c r="BE139"/>
  <c r="BE150"/>
  <c r="BE171"/>
  <c r="BE181"/>
  <c r="BE226"/>
  <c r="BE228"/>
  <c r="BE237"/>
  <c r="BE175"/>
  <c r="BE186"/>
  <c r="BE192"/>
  <c r="BE230"/>
  <c i="2" r="E85"/>
  <c r="J116"/>
  <c r="BE125"/>
  <c r="BE145"/>
  <c r="BE150"/>
  <c r="BE159"/>
  <c r="J92"/>
  <c r="F119"/>
  <c r="BE135"/>
  <c r="BE162"/>
  <c r="BE167"/>
  <c r="BE174"/>
  <c r="BE180"/>
  <c r="BE185"/>
  <c r="BE192"/>
  <c r="BE198"/>
  <c r="BE205"/>
  <c r="BE211"/>
  <c r="BE217"/>
  <c r="BE221"/>
  <c r="J34"/>
  <c i="1" r="AW95"/>
  <c i="3" r="F36"/>
  <c i="1" r="BC96"/>
  <c i="4" r="F37"/>
  <c i="1" r="BD97"/>
  <c i="5" r="F35"/>
  <c i="1" r="BB98"/>
  <c i="5" r="F34"/>
  <c i="1" r="BA98"/>
  <c i="2" r="F36"/>
  <c i="1" r="BC95"/>
  <c i="3" r="F34"/>
  <c i="1" r="BA96"/>
  <c i="4" r="F35"/>
  <c i="1" r="BB97"/>
  <c i="4" r="F36"/>
  <c i="1" r="BC97"/>
  <c i="5" r="J34"/>
  <c i="1" r="AW98"/>
  <c i="2" r="F37"/>
  <c i="1" r="BD95"/>
  <c i="3" r="F37"/>
  <c i="1" r="BD96"/>
  <c i="3" r="J34"/>
  <c i="1" r="AW96"/>
  <c i="4" r="F34"/>
  <c i="1" r="BA97"/>
  <c i="5" r="F36"/>
  <c i="1" r="BC98"/>
  <c i="2" r="F34"/>
  <c i="1" r="BA95"/>
  <c i="2" r="F35"/>
  <c i="1" r="BB95"/>
  <c i="3" r="F35"/>
  <c i="1" r="BB96"/>
  <c i="4" r="J34"/>
  <c i="1" r="AW97"/>
  <c i="5" r="F37"/>
  <c i="1" r="BD98"/>
  <c i="5" l="1" r="BK121"/>
  <c r="BK120"/>
  <c r="J120"/>
  <c r="J96"/>
  <c i="4" r="P123"/>
  <c r="P122"/>
  <c i="1" r="AU97"/>
  <c i="5" r="P121"/>
  <c r="P120"/>
  <c i="1" r="AU98"/>
  <c i="4" r="R123"/>
  <c r="R122"/>
  <c i="2" r="P123"/>
  <c r="P122"/>
  <c i="1" r="AU95"/>
  <c i="5" r="T121"/>
  <c r="T120"/>
  <c i="3" r="T121"/>
  <c r="T120"/>
  <c r="P121"/>
  <c r="P120"/>
  <c i="1" r="AU96"/>
  <c i="4" r="T123"/>
  <c r="T122"/>
  <c i="3" r="R121"/>
  <c r="R120"/>
  <c i="2" r="R123"/>
  <c r="R122"/>
  <c i="3" r="BK121"/>
  <c r="J121"/>
  <c r="J97"/>
  <c i="5" r="J122"/>
  <c r="J98"/>
  <c i="4" r="BK123"/>
  <c r="J123"/>
  <c r="J97"/>
  <c i="2" r="BK122"/>
  <c r="J122"/>
  <c r="J96"/>
  <c r="J33"/>
  <c i="1" r="AV95"/>
  <c r="AT95"/>
  <c i="3" r="F33"/>
  <c i="1" r="AZ96"/>
  <c i="4" r="J33"/>
  <c i="1" r="AV97"/>
  <c r="AT97"/>
  <c r="BB94"/>
  <c r="AX94"/>
  <c r="BC94"/>
  <c r="W32"/>
  <c i="2" r="F33"/>
  <c i="1" r="AZ95"/>
  <c i="4" r="F33"/>
  <c i="1" r="AZ97"/>
  <c r="BA94"/>
  <c r="W30"/>
  <c i="3" r="J33"/>
  <c i="1" r="AV96"/>
  <c r="AT96"/>
  <c i="5" r="J33"/>
  <c i="1" r="AV98"/>
  <c r="AT98"/>
  <c r="BD94"/>
  <c r="W33"/>
  <c i="5" r="F33"/>
  <c i="1" r="AZ98"/>
  <c i="5" l="1" r="J121"/>
  <c r="J97"/>
  <c i="3" r="BK120"/>
  <c r="J120"/>
  <c r="J96"/>
  <c i="4" r="BK122"/>
  <c r="J122"/>
  <c i="1" r="AU94"/>
  <c i="4" r="J30"/>
  <c i="1" r="AG97"/>
  <c i="2" r="J30"/>
  <c i="1" r="AG95"/>
  <c r="AY94"/>
  <c r="AZ94"/>
  <c r="W29"/>
  <c i="5" r="J30"/>
  <c i="1" r="AG98"/>
  <c r="AW94"/>
  <c r="AK30"/>
  <c r="W31"/>
  <c i="4" l="1" r="J39"/>
  <c i="5" r="J39"/>
  <c i="4" r="J96"/>
  <c i="2" r="J39"/>
  <c i="1" r="AN95"/>
  <c r="AN97"/>
  <c r="AN98"/>
  <c i="3" r="J30"/>
  <c i="1" r="AG96"/>
  <c r="AG94"/>
  <c r="AK26"/>
  <c r="AV94"/>
  <c r="AK29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<sst xmlns="http://schemas.openxmlformats.org/spreadsheetml/2006/main">
  <si>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</si>
  <si>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</si>
  <si>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</si>
  <si>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</si>
  <si>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</si>
  <si>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{47320791-81c3-4edf-9c59-a2ccfa376778}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</si>
  <si>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</si>
  <si>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</si>
  <si>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</si>
  <si>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</si>
  <si>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</si>
  <si>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</si>
  <si>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</si>
  <si>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</si>
  <si>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Pacov_2021_09_03b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</si>
  <si>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</si>
  <si>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</si>
  <si>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Skládka odpadů Hrádek u Pacova – Rozšíření skládky III. etapa</t>
  </si>
  <si>
    <t>KSO:</t>
  </si>
  <si>
    <t>CC-CZ:</t>
  </si>
  <si>
    <t>Místo:</t>
  </si>
  <si>
    <t xml:space="preserve"> </t>
  </si>
  <si>
    <t>Datum:</t>
  </si>
  <si>
    <t>2. 7. 2022</t>
  </si>
  <si>
    <t>Zadavatel:</t>
  </si>
  <si>
    <t>IČ:</t>
  </si>
  <si>
    <t>SOMPO a.s., Svatovítské nám. 126, 393 01 Pelhřimov</t>
  </si>
  <si>
    <t>DIČ:</t>
  </si>
  <si>
    <t>Uchazeč:</t>
  </si>
  <si>
    <t>Vyplň údaj</t>
  </si>
  <si>
    <t>Projektant:</t>
  </si>
  <si>
    <t>26475081</t>
  </si>
  <si>
    <t>Sweco Hydroprojekt a.s.</t>
  </si>
  <si>
    <t>CZ26475081</t>
  </si>
  <si>
    <t>True</t>
  </si>
  <si>
    <t>Zpracovatel:</t>
  </si>
  <si>
    <t>Poznámka: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</si>
  <si>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 sloupci "Cenová soustava" uveden žádný údaj, nepochází z Cenové soustavy ÚRS._x000d_
CU 2021/II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</si>
  <si>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</si>
  <si>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</si>
  <si>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</si>
  <si>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</si>
  <si>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</si>
  <si>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</si>
  <si>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</si>
  <si>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</si>
  <si>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</si>
  <si>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</si>
  <si>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</si>
  <si>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</si>
  <si>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</si>
  <si>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</si>
  <si>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</si>
  <si>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</si>
  <si>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</si>
  <si>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</si>
  <si>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</si>
  <si>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</si>
  <si>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</si>
  <si>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</si>
  <si>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</si>
  <si>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</si>
  <si>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</si>
  <si>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</si>
  <si>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</si>
  <si>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</si>
  <si>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</si>
  <si>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</si>
  <si>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</si>
  <si>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</si>
  <si>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</si>
  <si>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</si>
  <si>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</si>
  <si>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</si>
  <si>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</si>
  <si>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</si>
  <si>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</si>
  <si>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</si>
  <si>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</si>
  <si>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</si>
  <si>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</si>
  <si>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</si>
  <si>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</si>
  <si>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</si>
  <si>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Terénní úpravy</t>
  </si>
  <si>
    <t>STA</t>
  </si>
  <si>
    <t>1</t>
  </si>
  <si>
    <t>{a8d5dcd3-1a93-4f6e-8fbf-85111635ac2a}</t>
  </si>
  <si>
    <t>2</t>
  </si>
  <si>
    <t>SO 02</t>
  </si>
  <si>
    <t>Složiště, 3. etapa</t>
  </si>
  <si>
    <t>{beb72b26-e93d-44aa-bd39-b3ed98842585}</t>
  </si>
  <si>
    <t>SO 04</t>
  </si>
  <si>
    <t>Nové oplocení</t>
  </si>
  <si>
    <t>{d725d938-013b-4ffa-845c-b921f660e7ef}</t>
  </si>
  <si>
    <t>VON</t>
  </si>
  <si>
    <t>Vedlejší a ostatní náklady</t>
  </si>
  <si>
    <t>{687f5187-fcee-4dd1-aed0-291bc793b260}</t>
  </si>
  <si>
    <t>KRYCÍ LIST SOUPISU PRACÍ</t>
  </si>
  <si>
    <t>Objekt:</t>
  </si>
  <si>
    <t>SO 01 - Terénní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</si>
  <si>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</si>
  <si>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</si>
  <si>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</si>
  <si>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</si>
  <si>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</si>
  <si>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</si>
  <si>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</si>
  <si>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</si>
  <si>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</si>
  <si>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998 - Přesun hmot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</si>
  <si>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</si>
  <si>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</si>
  <si>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</si>
  <si>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</si>
  <si>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</si>
  <si>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</si>
  <si>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</si>
  <si>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</si>
  <si>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</si>
  <si>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</si>
  <si>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</si>
  <si>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</si>
  <si>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</si>
  <si>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</si>
  <si>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</si>
  <si>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</si>
  <si>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</si>
  <si>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</si>
  <si>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</si>
  <si>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122251107</t>
  </si>
  <si>
    <t>Odkopávky a prokopávky nezapažené v hornině třídy těžitelnosti I skupiny 3 objem přes 5000 m3 strojně</t>
  </si>
  <si>
    <t>m3</t>
  </si>
  <si>
    <t>CS ÚRS 2021 02</t>
  </si>
  <si>
    <t>4</t>
  </si>
  <si>
    <t>153264183</t>
  </si>
  <si>
    <t>PP</t>
  </si>
  <si>
    <t>Odkopávky a prokopávky nezapažené strojně v hornině třídy těžitelnosti I skupiny 3 přes 5 000 m3</t>
  </si>
  <si>
    <t>Online PSC</t>
  </si>
  <si>
    <t>https://podminky.urs.cz/item/CS_URS_2021_02/122251107</t>
  </si>
  <si>
    <t>VV</t>
  </si>
  <si>
    <t xml:space="preserve">16000"m3"  "odkopávka rekultivační zeminy z parcely p.č. 1698</t>
  </si>
  <si>
    <t xml:space="preserve">56728"m3"  "odkopávka</t>
  </si>
  <si>
    <t xml:space="preserve">Skrývka ornice z pozemku p.č. 1705 k.ú Roučkovice na p.č. 1706/3 v k.ú. Roučkovice </t>
  </si>
  <si>
    <t>1500"m3"</t>
  </si>
  <si>
    <t xml:space="preserve">Skrývka ornice z pozemku p.č. 1699 k.ú Roučkovice na p.č. 1706/3 v k.ú. Roučkovice </t>
  </si>
  <si>
    <t>800"m3"</t>
  </si>
  <si>
    <t>Součet</t>
  </si>
  <si>
    <t>162351103</t>
  </si>
  <si>
    <t>Vodorovné přemístění přes 50 do 500 m výkopku/sypaniny z horniny třídy těžitelnosti I skupiny 1 až 3</t>
  </si>
  <si>
    <t>-1083053816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</si>
  <si>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</si>
  <si>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https://podminky.urs.cz/item/CS_URS_2021_02/162351103</t>
  </si>
  <si>
    <t xml:space="preserve">56728-100   "přebytek výkopku </t>
  </si>
  <si>
    <t xml:space="preserve">16000"m3"  "přemístění rekultivační zeminy z parcely p.č. 1698 na parcelu p.č. 1699</t>
  </si>
  <si>
    <t xml:space="preserve">vod. přemístění ornice z pozemku p.č. 1705 k.ú Roučkovice na p.č. 1706/3 v k.ú. Roučkovice </t>
  </si>
  <si>
    <t xml:space="preserve">vod. přemístění ornice z pozemku p.č. 1699 k.ú Roučkovice na p.č. 1706/3 v k.ú. Roučkovice </t>
  </si>
  <si>
    <t>3</t>
  </si>
  <si>
    <t>171111103</t>
  </si>
  <si>
    <t>Uložení sypaniny z hornin soudržných do násypů zhutněných ručně</t>
  </si>
  <si>
    <t>574290468</t>
  </si>
  <si>
    <t>Uložení sypanin do násypů ručně s rozprostřením sypaniny ve vrstvách a s hrubým urovnáním zhutněných z hornin soudržných jakékoliv třídy těžitelnosti</t>
  </si>
  <si>
    <t>https://podminky.urs.cz/item/CS_URS_2021_02/171111103</t>
  </si>
  <si>
    <t xml:space="preserve">100"m3"      "zemní krajnice</t>
  </si>
  <si>
    <t>171251101</t>
  </si>
  <si>
    <t>Uložení sypaniny do násypů nezhutněných strojně</t>
  </si>
  <si>
    <t>1009639273</t>
  </si>
  <si>
    <t>Uložení sypanin do násypů strojně s rozprostřením sypaniny ve vrstvách a s hrubým urovnáním nezhutněných jakékoliv třídy těžitelnosti</t>
  </si>
  <si>
    <t>https://podminky.urs.cz/item/CS_URS_2021_02/171251101</t>
  </si>
  <si>
    <t xml:space="preserve">16000"m3"  "rozprostření rekultivační zeminy na parcelu p.č. 1699</t>
  </si>
  <si>
    <t xml:space="preserve">rozprostření ornice na p.č. 1706/3 v k.ú. Roučkovice </t>
  </si>
  <si>
    <t>5</t>
  </si>
  <si>
    <t>171251201</t>
  </si>
  <si>
    <t>Uložení sypaniny na skládky nebo meziskládky</t>
  </si>
  <si>
    <t>852472461</t>
  </si>
  <si>
    <t>Uložení sypaniny na skládky nebo meziskládky bez hutnění s upravením uložené sypaniny do předepsaného tvaru</t>
  </si>
  <si>
    <t>https://podminky.urs.cz/item/CS_URS_2021_02/171251201</t>
  </si>
  <si>
    <t>6</t>
  </si>
  <si>
    <t>181951112</t>
  </si>
  <si>
    <t>Úprava pláně v hornině třídy těžitelnosti I skupiny 1 až 3 se zhutněním strojně</t>
  </si>
  <si>
    <t>m2</t>
  </si>
  <si>
    <t>-1917838133</t>
  </si>
  <si>
    <t>Úprava pláně vyrovnáním výškových rozdílů strojně v hornině třídy těžitelnosti I, skupiny 1 až 3 se zhutněním</t>
  </si>
  <si>
    <t>https://podminky.urs.cz/item/CS_URS_2021_02/181951112</t>
  </si>
  <si>
    <t xml:space="preserve">11548,1"m2"   "viz tabulka</t>
  </si>
  <si>
    <t>7</t>
  </si>
  <si>
    <t>182201101</t>
  </si>
  <si>
    <t>Svahování násypů strojně</t>
  </si>
  <si>
    <t>1093645684</t>
  </si>
  <si>
    <t>Svahování trvalých svahů do projektovaných profilů s potřebným přemístěním výkopku při svahování násypů v jakékoliv hornině</t>
  </si>
  <si>
    <t>https://podminky.urs.cz/item/CS_URS_2021_02/182201101</t>
  </si>
  <si>
    <t>PSC</t>
  </si>
  <si>
    <t xml:space="preserve">Poznámka k souboru cen:_x000d_
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</si>
  <si>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 xml:space="preserve">6243,2"m2"    "viz tabulka</t>
  </si>
  <si>
    <t>Vodorovné konstrukce</t>
  </si>
  <si>
    <t>8</t>
  </si>
  <si>
    <t>451579877</t>
  </si>
  <si>
    <t>Příplatek ZKD 10 mm tl u podkladu nebo lože pod dlažbu ze štěrkopísku</t>
  </si>
  <si>
    <t>1890815225</t>
  </si>
  <si>
    <t xml:space="preserve">Podklad nebo lože pod dlažbu (přídlažbu)  Příplatek k cenám za každých dalších i započatých 10 mm tloušťky podkladu nebo lože ze štěrkopísku</t>
  </si>
  <si>
    <t>https://podminky.urs.cz/item/CS_URS_2021_02/451579877</t>
  </si>
  <si>
    <t>Panelová cesta po obvodu skládky, pískový podsyp tl. 5 cm - příplatek ZKD 10 mm</t>
  </si>
  <si>
    <t>1350"m2"</t>
  </si>
  <si>
    <t>9</t>
  </si>
  <si>
    <t>462511161</t>
  </si>
  <si>
    <t>Zához z lomového kamene tříděného hmotnost kamenů do 80 kg bez výplně</t>
  </si>
  <si>
    <t>-524952983</t>
  </si>
  <si>
    <t>Zához z lomového kamene neupraveného provedený ze břehu nebo z lešení, do sucha nebo do vody tříděného, hmotnost jednotlivých kamenů do 80 kg bez výplně mezer</t>
  </si>
  <si>
    <t>https://podminky.urs.cz/item/CS_URS_2021_02/462511161</t>
  </si>
  <si>
    <t>342"m3"</t>
  </si>
  <si>
    <t>10</t>
  </si>
  <si>
    <t>462511169</t>
  </si>
  <si>
    <t>Příplatek za urovnání líce záhozu z lomového kamene tříděného</t>
  </si>
  <si>
    <t>1304599969</t>
  </si>
  <si>
    <t>Zához z lomového kamene neupraveného provedený ze břehu nebo z lešení, do sucha nebo do vody tříděného, hmotnost jednotlivých kamenů do 80 kg Příplatek k cenám za urovnání líce záhozu</t>
  </si>
  <si>
    <t>https://podminky.urs.cz/item/CS_URS_2021_02/462511169</t>
  </si>
  <si>
    <t>Opevnění příkopu záhozem tl. 300 mm</t>
  </si>
  <si>
    <t>342"m3"/0,3"m"</t>
  </si>
  <si>
    <t>Komunikace pozemní</t>
  </si>
  <si>
    <t>11</t>
  </si>
  <si>
    <t>564871111</t>
  </si>
  <si>
    <t>Podklad ze štěrkodrtě ŠD tl 250 mm</t>
  </si>
  <si>
    <t>-1035852170</t>
  </si>
  <si>
    <t>Podklad ze štěrkodrti ŠD s rozprostřením a zhutněním, po zhutnění tl. 250 mm</t>
  </si>
  <si>
    <t>https://podminky.urs.cz/item/CS_URS_2021_02/564871111</t>
  </si>
  <si>
    <t>Panelová cesta po obvodu skládky</t>
  </si>
  <si>
    <t>450*4</t>
  </si>
  <si>
    <t>12</t>
  </si>
  <si>
    <t>567122114</t>
  </si>
  <si>
    <t>Podklad ze směsi stmelené cementem SC C 8/10 (KSC I) tl 150 mm</t>
  </si>
  <si>
    <t>295925908</t>
  </si>
  <si>
    <t>Podklad ze směsi stmelené cementem SC bez dilatačních spár, s rozprostřením a zhutněním SC C 8/10 (KSC I), po zhutnění tl. 150 mm</t>
  </si>
  <si>
    <t>https://podminky.urs.cz/item/CS_URS_2021_02/567122114</t>
  </si>
  <si>
    <t xml:space="preserve">Poznámka k souboru cen:_x000d_
1. V cenách jsou započteny i náklady na ošetření povrchu podkladu vodou. 2. V cenách 567 1.-4 jsou započteny i náklady postřik proti odpařování vody. 3. V cenách nejsou započteny náklady na: a) příp. postřik, který se oceňuje cenou 919 74-8111 Postřik popř. zdrsnění povrchu cementobetonového krytu nebo podkladu ochrannou emulzí, b) zřízení dilatačních spár a jejich vyplnění; tyto práce se oceňují cenami souborů cen 919 11-1 Řezání dilatačních spár, 919 12-. Těsnění dilatačních spár a 919 13 Vyztužení dilatačních spár. </t>
  </si>
  <si>
    <t>13</t>
  </si>
  <si>
    <t>584121112</t>
  </si>
  <si>
    <t>Osazení silničních dílců z ŽB do lože z kameniva těženého tl 40 mm plochy přes 200 m2</t>
  </si>
  <si>
    <t>-1905948032</t>
  </si>
  <si>
    <t xml:space="preserve">Osazení silničních dílců ze železového betonu  s podkladem z kameniva těženého do tl. 40 mm jakéhokoliv druhu a velikosti, na plochu jednotlivě přes 200 m2</t>
  </si>
  <si>
    <t>https://podminky.urs.cz/item/CS_URS_2021_02/584121112</t>
  </si>
  <si>
    <t>450*3</t>
  </si>
  <si>
    <t>14</t>
  </si>
  <si>
    <t>M</t>
  </si>
  <si>
    <t>59381006</t>
  </si>
  <si>
    <t>panel silniční 3,00x1,00x0,215m</t>
  </si>
  <si>
    <t>kus</t>
  </si>
  <si>
    <t>284324060</t>
  </si>
  <si>
    <t>1350"m2"/3</t>
  </si>
  <si>
    <t>998</t>
  </si>
  <si>
    <t>Přesun hmot</t>
  </si>
  <si>
    <t>998231311</t>
  </si>
  <si>
    <t>Přesun hmot pro sadovnické a krajinářské úpravy vodorovně do 5000 m</t>
  </si>
  <si>
    <t>t</t>
  </si>
  <si>
    <t>-1962456785</t>
  </si>
  <si>
    <t>Přesun hmot pro sadovnické a krajinářské úpravy - strojně dopravní vzdálenost do 5000 m</t>
  </si>
  <si>
    <t>https://podminky.urs.cz/item/CS_URS_2021_02/998231311</t>
  </si>
  <si>
    <t>OST</t>
  </si>
  <si>
    <t>Ostatní</t>
  </si>
  <si>
    <t>16</t>
  </si>
  <si>
    <t>OST_1</t>
  </si>
  <si>
    <t>Zajištění odvodnění staveniště při stavebních a hydroizolačních pracích</t>
  </si>
  <si>
    <t>kpl</t>
  </si>
  <si>
    <t>R-položka</t>
  </si>
  <si>
    <t>61205291</t>
  </si>
  <si>
    <t>SO 02 - Složiště, 3. etapa</t>
  </si>
  <si>
    <t xml:space="preserve">    A - Těsnění dna skládky</t>
  </si>
  <si>
    <t xml:space="preserve">    B - Drenážní systém</t>
  </si>
  <si>
    <t>A</t>
  </si>
  <si>
    <t>Těsnění dna skládky</t>
  </si>
  <si>
    <t>132251104</t>
  </si>
  <si>
    <t>Hloubení rýh nezapažených š do 800 mm v hornině třídy těžitelnosti I skupiny 3 objem přes 100 m3 strojně</t>
  </si>
  <si>
    <t>-135677429</t>
  </si>
  <si>
    <t>Hloubení nezapažených rýh šířky do 800 mm strojně s urovnáním dna do předepsaného profilu a spádu v hornině třídy těžitelnosti I skupiny 3 přes 100 m3</t>
  </si>
  <si>
    <t>https://podminky.urs.cz/item/CS_URS_2021_02/132251104</t>
  </si>
  <si>
    <t>kotevní ostruha, hloubení rýhy š=500 mm, hl. 1000 mm</t>
  </si>
  <si>
    <t>446"m"*1"m2"</t>
  </si>
  <si>
    <t>-1805774362</t>
  </si>
  <si>
    <t xml:space="preserve">446"m3"*2   "přemístění zeminy na mezideponii  a zpět, využití na zásyp</t>
  </si>
  <si>
    <t>167151111</t>
  </si>
  <si>
    <t>Nakládání výkopku z hornin třídy těžitelnosti I skupiny 1 až 3 přes 100 m3</t>
  </si>
  <si>
    <t>1708662850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</si>
  <si>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</si>
  <si>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</si>
  <si>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 xml:space="preserve">446"m3"   "naložení na mezideponii, využití na zásyp</t>
  </si>
  <si>
    <t>171R</t>
  </si>
  <si>
    <t xml:space="preserve">Bentonitový prášek -  šíře napojení 1 m</t>
  </si>
  <si>
    <t>m</t>
  </si>
  <si>
    <t>1614590791</t>
  </si>
  <si>
    <t>174101101</t>
  </si>
  <si>
    <t>Zásyp jam, šachet rýh nebo kolem objektů sypaninou se zhutněním</t>
  </si>
  <si>
    <t>-973406402</t>
  </si>
  <si>
    <t>Zásyp sypaninou z jakékoliv horniny s uložením výkopku ve vrstvách se zhutněním jam, šachet, rýh nebo kolem objektů v těchto vykopávkách</t>
  </si>
  <si>
    <t>https://podminky.urs.cz/item/CS_URS_2021_02/174101101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</si>
  <si>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</si>
  <si>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 xml:space="preserve">446"m3"      "zásyp kotevní ostruhy zeminou z výkopku</t>
  </si>
  <si>
    <t>45797000R</t>
  </si>
  <si>
    <t>Vodotěsné svaření folií</t>
  </si>
  <si>
    <t>620668021</t>
  </si>
  <si>
    <t xml:space="preserve">400"m"  "extruzní svar</t>
  </si>
  <si>
    <t>45797001R</t>
  </si>
  <si>
    <t xml:space="preserve">Očištění stávající folie </t>
  </si>
  <si>
    <t>1562775095</t>
  </si>
  <si>
    <t>45797111R</t>
  </si>
  <si>
    <t>Zřízení a dodávka bentonitové matrace</t>
  </si>
  <si>
    <t>878734018</t>
  </si>
  <si>
    <t>18497,9"m2"*1,03</t>
  </si>
  <si>
    <t>457971121</t>
  </si>
  <si>
    <t>Zřízení vrstvy z geotextilie o sklonu přes 10° do 35° š do 3 m</t>
  </si>
  <si>
    <t>-26663938</t>
  </si>
  <si>
    <t>Zřízení vrstvy z geotextilie s přesahem bez připevnění k podkladu, s potřebným dočasným zatěžováním včetně zakotvení okraje o sklonu přes 10 st. do 35 st., šířky geotextilie do 3 m</t>
  </si>
  <si>
    <t>https://podminky.urs.cz/item/CS_URS_2021_02/457971121</t>
  </si>
  <si>
    <t xml:space="preserve">Poznámka k souboru cen:_x000d_
1. Ceny jsou určeny pro ukládání geotextilií jakéhokoliv druhu a obchodní značky. 2. Ceny neplatí pro zřízení břehového opevnění perforovanou fólií z umělých hmot. Tyto práce se oceňují cenami souboru cen 469 15-11 Zřízení břehového opevnění perforovanou fólií. 3. Plocha se stanoví v m2 rozvinuté pohledové plochy, na níž má být uložena geotextilie. Při vícevrstvové konstrukci se takto zjištěná plocha u cen -1111 až 1122 násobí počtem vrstev. 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 </t>
  </si>
  <si>
    <t>19576,3"m2"</t>
  </si>
  <si>
    <t>69311086R</t>
  </si>
  <si>
    <t>geotextilie netkaná separační, ochranná, filtrační, drenážní PP 1000g/m2</t>
  </si>
  <si>
    <t>986902713</t>
  </si>
  <si>
    <t>19576,3"m2"*1,08</t>
  </si>
  <si>
    <t>46900001R</t>
  </si>
  <si>
    <t>Systém pro měření celistvosti folie, dodávka a montáž</t>
  </si>
  <si>
    <t>495451779</t>
  </si>
  <si>
    <t>P</t>
  </si>
  <si>
    <t>Poznámka k položce:_x000d_
dodávka a montáž systému pro měření celistvosti folie včetně všech kontrolních měření spojených s úspěšným dokončením stavby</t>
  </si>
  <si>
    <t>46900002R</t>
  </si>
  <si>
    <t xml:space="preserve">Kontrolní proměření celistvosti fólie po dobu záruční doby dle určení investora </t>
  </si>
  <si>
    <t>1992100523</t>
  </si>
  <si>
    <t>46915112R</t>
  </si>
  <si>
    <t>Těsnící folie PEHD 1,5 mm hladká o šíři pásů – min. 5 metrů , montáž a dodávka</t>
  </si>
  <si>
    <t>1211984748</t>
  </si>
  <si>
    <t>19576,3*1,03</t>
  </si>
  <si>
    <t>-1821602933</t>
  </si>
  <si>
    <t>B</t>
  </si>
  <si>
    <t>Drenážní systém</t>
  </si>
  <si>
    <t>132251103</t>
  </si>
  <si>
    <t>Hloubení rýh nezapažených š do 800 mm v hornině třídy těžitelnosti I skupiny 3 objem do 100 m3 strojně</t>
  </si>
  <si>
    <t>-1729850854</t>
  </si>
  <si>
    <t>Hloubení nezapažených rýh šířky do 800 mm strojně s urovnáním dna do předepsaného profilu a spádu v hornině třídy těžitelnosti I skupiny 3 přes 50 do 100 m3</t>
  </si>
  <si>
    <t>https://podminky.urs.cz/item/CS_URS_2021_02/132251103</t>
  </si>
  <si>
    <t>výkop rýhy pro uložení potrubí</t>
  </si>
  <si>
    <t>0,6*1,5*86</t>
  </si>
  <si>
    <t>-2146384327</t>
  </si>
  <si>
    <t xml:space="preserve">77,4-50   "přebytek výkopku</t>
  </si>
  <si>
    <t>17</t>
  </si>
  <si>
    <t>-643225197</t>
  </si>
  <si>
    <t xml:space="preserve">78-28   "zpětný zásyp potrubí</t>
  </si>
  <si>
    <t>18</t>
  </si>
  <si>
    <t>175151101</t>
  </si>
  <si>
    <t>Obsypání potrubí strojně sypaninou bez prohození, uloženou do 3 m</t>
  </si>
  <si>
    <t>-1050447552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</si>
  <si>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</si>
  <si>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https://podminky.urs.cz/item/CS_URS_2021_02/175151101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</si>
  <si>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</si>
  <si>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>"obsyp potrubí fr. 16/32 mm</t>
  </si>
  <si>
    <t>213*1,8</t>
  </si>
  <si>
    <t>"obsyp potrubí fr. 8/16 mm</t>
  </si>
  <si>
    <t>213*0,8</t>
  </si>
  <si>
    <t>19</t>
  </si>
  <si>
    <t>58333674</t>
  </si>
  <si>
    <t>kamenivo těžené hrubé frakce 16/32</t>
  </si>
  <si>
    <t>-1145171016</t>
  </si>
  <si>
    <t>kamenivo těžené hrubé frakce 16-32</t>
  </si>
  <si>
    <t>383"m3"*1,8"t/m3"</t>
  </si>
  <si>
    <t>20</t>
  </si>
  <si>
    <t>58333651</t>
  </si>
  <si>
    <t>kamenivo těžené hrubé frakce 8/16</t>
  </si>
  <si>
    <t>1110614880</t>
  </si>
  <si>
    <t>kamenivo těžené hrubé frakce 8-16</t>
  </si>
  <si>
    <t>obsyp potrubí fr. 8/16 mm</t>
  </si>
  <si>
    <t>170,4"m3"*1,58"t/m3"</t>
  </si>
  <si>
    <t>451573111</t>
  </si>
  <si>
    <t>Lože pod potrubí otevřený výkop ze štěrkopísku</t>
  </si>
  <si>
    <t>-794209241</t>
  </si>
  <si>
    <t>Lože pod potrubí, stoky a drobné objekty v otevřeném výkopu z písku a štěrkopísku do 63 mm</t>
  </si>
  <si>
    <t>https://podminky.urs.cz/item/CS_URS_2021_02/451573111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</si>
  <si>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</si>
  <si>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 xml:space="preserve">"podsyp a obsyp potrubí - písek </t>
  </si>
  <si>
    <t>(0,6*0,4+0,6*0,3-0,07)*78</t>
  </si>
  <si>
    <t>22</t>
  </si>
  <si>
    <t>457571211R</t>
  </si>
  <si>
    <t>Plošný drén z těženého kameniva, tl. 300 mm</t>
  </si>
  <si>
    <t>-873662039</t>
  </si>
  <si>
    <t>plošný drén z těženého kameniva, tl. 300 mm</t>
  </si>
  <si>
    <t>(5220+5710*1,08)*0,3+(365*2+230*4)*0,5</t>
  </si>
  <si>
    <t>23</t>
  </si>
  <si>
    <t>87137114R</t>
  </si>
  <si>
    <t>Montáž potrubí z trubek PEHD D 315 x 28,7 mm</t>
  </si>
  <si>
    <t>1741561532</t>
  </si>
  <si>
    <t xml:space="preserve">213  "potrubí PEHD DN 315x28,7 - perforované</t>
  </si>
  <si>
    <t xml:space="preserve">86    "potrubí PEHD DN 315x28,7 - plnostěnné</t>
  </si>
  <si>
    <t>24</t>
  </si>
  <si>
    <t>87137R2</t>
  </si>
  <si>
    <t>PEHD DN 315x28,7 perforované</t>
  </si>
  <si>
    <t>-590937364</t>
  </si>
  <si>
    <t>25</t>
  </si>
  <si>
    <t>87137R1</t>
  </si>
  <si>
    <t>PEHD DN 315x28,7 plnostěnný</t>
  </si>
  <si>
    <t>-2054611302</t>
  </si>
  <si>
    <t>26</t>
  </si>
  <si>
    <t>8710R</t>
  </si>
  <si>
    <t>Provedení izolace prostupu potrubí (svodného drénu) tělesem skládky</t>
  </si>
  <si>
    <t>-629337086</t>
  </si>
  <si>
    <t>27</t>
  </si>
  <si>
    <t>89131111R</t>
  </si>
  <si>
    <t>Zemní šoupě DN 300 se zemní soupravou</t>
  </si>
  <si>
    <t>-564923153</t>
  </si>
  <si>
    <t>28</t>
  </si>
  <si>
    <t>877R_1</t>
  </si>
  <si>
    <t>Napojení PEHD potrubí na sebe (svaření)</t>
  </si>
  <si>
    <t>2018953844</t>
  </si>
  <si>
    <t>29</t>
  </si>
  <si>
    <t>877R_2</t>
  </si>
  <si>
    <t>Napojení potrubí do šachty</t>
  </si>
  <si>
    <t>-1747388916</t>
  </si>
  <si>
    <t>30</t>
  </si>
  <si>
    <t>89481000R</t>
  </si>
  <si>
    <t>Šachta plastová DN 600 hl. 2 m vč. poklopu</t>
  </si>
  <si>
    <t>734917007</t>
  </si>
  <si>
    <t>31</t>
  </si>
  <si>
    <t>1367251988</t>
  </si>
  <si>
    <t>32</t>
  </si>
  <si>
    <t>-361579834</t>
  </si>
  <si>
    <t>33</t>
  </si>
  <si>
    <t>OST_2</t>
  </si>
  <si>
    <t>Ochrana výstupních kabelů měřícího systému (betonové skruže)</t>
  </si>
  <si>
    <t>-1933903606</t>
  </si>
  <si>
    <t>SO 04 - Nové oplocení</t>
  </si>
  <si>
    <t xml:space="preserve">    3 - Svislé a kompletní konstrukce</t>
  </si>
  <si>
    <t xml:space="preserve">    9 - Ostatní konstrukce a práce-bourání</t>
  </si>
  <si>
    <t xml:space="preserve">    997 - Přesun sutě</t>
  </si>
  <si>
    <t>-1290712667</t>
  </si>
  <si>
    <t>171201201</t>
  </si>
  <si>
    <t>-496619222</t>
  </si>
  <si>
    <t>Uložení sypaniny na skládky</t>
  </si>
  <si>
    <t>https://podminky.urs.cz/item/CS_URS_2021_02/171201201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</si>
  <si>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</si>
  <si>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18315000R</t>
  </si>
  <si>
    <t>Hloubení jamek pro betonové patky</t>
  </si>
  <si>
    <t>-1552680831</t>
  </si>
  <si>
    <t>Svislé a kompletní konstrukce</t>
  </si>
  <si>
    <t>338171123</t>
  </si>
  <si>
    <t>Osazování sloupků a vzpěr plotových ocelových v do 2,60 m se zabetonováním</t>
  </si>
  <si>
    <t>-1290539516</t>
  </si>
  <si>
    <t>Osazování sloupků a vzpěr plotových ocelových trubkových nebo profilovaných výšky do 2,60 m se zabetonováním (tř. C 25/30) do 0,16 m3 do připravených jamek</t>
  </si>
  <si>
    <t>https://podminky.urs.cz/item/CS_URS_2021_02/338171123</t>
  </si>
  <si>
    <t xml:space="preserve">Poznámka k souboru cen:_x000d_
1. Ceny lze použít i pro zalití (zabetonování) vzpěr rohových sloupků. 2. V cenách nejsou započteny náklady na sloupky a vzpěry. Jejich dodání se oceňuje ve specifikaci. 3. Výškou sloupku se rozumí jeho délka před osazením. 4. Montáž pletiva se oceňuje cenami souboru cen 348 17 Osazení oplocení. 5. V cenách osazování do zemního vrutu je započten i štěrk fixující sloupek. </t>
  </si>
  <si>
    <t>5534226R</t>
  </si>
  <si>
    <t xml:space="preserve">sloupek plotový  Pz a komaxitový 2500</t>
  </si>
  <si>
    <t>633599470</t>
  </si>
  <si>
    <t>348401230</t>
  </si>
  <si>
    <t>Montáž oplocení ze strojového pletiva bez napínacích drátů v přes 1,6 do 2,0 m</t>
  </si>
  <si>
    <t>-1387721898</t>
  </si>
  <si>
    <t>Osazení oplocení ze strojového pletiva bez napínacích drátů do 15 st. sklonu svahu, výšky přes 1,6 do 2,0 m</t>
  </si>
  <si>
    <t>https://podminky.urs.cz/item/CS_URS_2021_02/348401230</t>
  </si>
  <si>
    <t xml:space="preserve">Poznámka k souboru cen:_x000d_
1. V cenách nejsou započteny náklady na dodávku pletiva a drátů, tyto se oceňují ve specifikaci. </t>
  </si>
  <si>
    <t>31324768R</t>
  </si>
  <si>
    <t>pletivo drátěné se čtvercovými oky poplastované 50 x 3,5 x 2000 mm</t>
  </si>
  <si>
    <t>2053756885</t>
  </si>
  <si>
    <t>348401320</t>
  </si>
  <si>
    <t>Rozvinutí, montáž a napnutí ostnatého drátu</t>
  </si>
  <si>
    <t>2075391363</t>
  </si>
  <si>
    <t>Montáž oplocení z pletiva rozvinutí, uchycení a napnutí drátu ostnatého</t>
  </si>
  <si>
    <t>https://podminky.urs.cz/item/CS_URS_2021_02/348401320</t>
  </si>
  <si>
    <t>dvojitý ostnatý drát</t>
  </si>
  <si>
    <t>358*2</t>
  </si>
  <si>
    <t>31478001</t>
  </si>
  <si>
    <t>drát ostnatý D 2mm</t>
  </si>
  <si>
    <t>1776720773</t>
  </si>
  <si>
    <t>Ostatní konstrukce a práce-bourání</t>
  </si>
  <si>
    <t>966052121</t>
  </si>
  <si>
    <t>Bourání sloupků a vzpěr ŽB plotových s betonovou patkou</t>
  </si>
  <si>
    <t>554362197</t>
  </si>
  <si>
    <t>Bourání plotových sloupků a vzpěr železobetonových výšky do 2,5 m s betonovou patkou</t>
  </si>
  <si>
    <t>https://podminky.urs.cz/item/CS_URS_2021_02/966052121</t>
  </si>
  <si>
    <t>966071822</t>
  </si>
  <si>
    <t>Rozebrání oplocení z drátěného pletiva se čtvercovými oky v přes 1,6 do 2,0 m</t>
  </si>
  <si>
    <t>-594042046</t>
  </si>
  <si>
    <t>Rozebrání oplocení z pletiva drátěného se čtvercovými oky, výšky přes 1,6 do 2,0 m</t>
  </si>
  <si>
    <t>https://podminky.urs.cz/item/CS_URS_2021_02/966071822</t>
  </si>
  <si>
    <t xml:space="preserve">Poznámka k souboru cen:_x000d_
1. V cenách nejsou započteny náklady na demontáž sloupků. </t>
  </si>
  <si>
    <t>997</t>
  </si>
  <si>
    <t>Přesun sutě</t>
  </si>
  <si>
    <t>997013501</t>
  </si>
  <si>
    <t>Odvoz suti a vybouraných hmot na skládku nebo meziskládku do 1 km se složením</t>
  </si>
  <si>
    <t>-1345841557</t>
  </si>
  <si>
    <t>Odvoz suti a vybouraných hmot na skládku nebo meziskládku se složením, na vzdálenost do 1 km</t>
  </si>
  <si>
    <t>https://podminky.urs.cz/item/CS_URS_2021_02/997013501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</si>
  <si>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</si>
  <si>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 xml:space="preserve">15,597"t"    "oplocení, uložení </t>
  </si>
  <si>
    <t>998232110</t>
  </si>
  <si>
    <t>Přesun hmot pro oplocení zděné z cihel nebo tvárnic v do 3 m</t>
  </si>
  <si>
    <t>-438502684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</si>
  <si>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</si>
  <si>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https://podminky.urs.cz/item/CS_URS_2021_02/998232110</t>
  </si>
  <si>
    <t xml:space="preserve">Poznámka k souboru cen:_x000d_
1. Cenu -2111 lze použít i pro oplocení ze sloupků a dílců prefabrikovaných dřevěných, kovových nebo železobetonových 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</si>
  <si>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</si>
  <si>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</si>
  <si>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</si>
  <si>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</si>
  <si>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</si>
  <si>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</si>
  <si>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</si>
  <si>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</si>
  <si>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</si>
  <si>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</si>
  <si>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</si>
  <si>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</si>
  <si>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-612442731</t>
  </si>
  <si>
    <t>012303000</t>
  </si>
  <si>
    <t>Geodetické práce po výstavbě</t>
  </si>
  <si>
    <t>-1244946913</t>
  </si>
  <si>
    <t>013254000</t>
  </si>
  <si>
    <t>Dokumentace skutečného provedení stavby</t>
  </si>
  <si>
    <t>1009099700</t>
  </si>
  <si>
    <t>VRN3</t>
  </si>
  <si>
    <t>Zařízení staveniště</t>
  </si>
  <si>
    <t>032603001</t>
  </si>
  <si>
    <t>-1540956154</t>
  </si>
  <si>
    <t>VRN4</t>
  </si>
  <si>
    <t>Inženýrská činnost</t>
  </si>
  <si>
    <t>04260301R</t>
  </si>
  <si>
    <t xml:space="preserve">Zpracování kladečského plánu - foliové těsnění </t>
  </si>
  <si>
    <t>583169372</t>
  </si>
  <si>
    <t>04260302R</t>
  </si>
  <si>
    <t>Technologický předpis těžby a zpracování sypaniny</t>
  </si>
  <si>
    <t>569003398</t>
  </si>
  <si>
    <t>04260300R</t>
  </si>
  <si>
    <t>Geometrický plán</t>
  </si>
  <si>
    <t>-1690399422</t>
  </si>
  <si>
    <t>043103000</t>
  </si>
  <si>
    <t xml:space="preserve">Zkoušky </t>
  </si>
  <si>
    <t>1566248040</t>
  </si>
  <si>
    <t>045203000</t>
  </si>
  <si>
    <t>Kompletace dokladové části stavby k předání, převzetí a kolaudaci díla.</t>
  </si>
  <si>
    <t>842385933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</si>
</sst>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22251107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1111103" TargetMode="External" /><Relationship Id="rId4" Type="http://schemas.openxmlformats.org/officeDocument/2006/relationships/hyperlink" Target="https://podminky.urs.cz/item/CS_URS_2021_02/171251101" TargetMode="External" /><Relationship Id="rId5" Type="http://schemas.openxmlformats.org/officeDocument/2006/relationships/hyperlink" Target="https://podminky.urs.cz/item/CS_URS_2021_02/171251201" TargetMode="External" /><Relationship Id="rId6" Type="http://schemas.openxmlformats.org/officeDocument/2006/relationships/hyperlink" Target="https://podminky.urs.cz/item/CS_URS_2021_02/181951112" TargetMode="External" /><Relationship Id="rId7" Type="http://schemas.openxmlformats.org/officeDocument/2006/relationships/hyperlink" Target="https://podminky.urs.cz/item/CS_URS_2021_02/182201101" TargetMode="External" /><Relationship Id="rId8" Type="http://schemas.openxmlformats.org/officeDocument/2006/relationships/hyperlink" Target="https://podminky.urs.cz/item/CS_URS_2021_02/451579877" TargetMode="External" /><Relationship Id="rId9" Type="http://schemas.openxmlformats.org/officeDocument/2006/relationships/hyperlink" Target="https://podminky.urs.cz/item/CS_URS_2021_02/462511161" TargetMode="External" /><Relationship Id="rId10" Type="http://schemas.openxmlformats.org/officeDocument/2006/relationships/hyperlink" Target="https://podminky.urs.cz/item/CS_URS_2021_02/462511169" TargetMode="External" /><Relationship Id="rId11" Type="http://schemas.openxmlformats.org/officeDocument/2006/relationships/hyperlink" Target="https://podminky.urs.cz/item/CS_URS_2021_02/564871111" TargetMode="External" /><Relationship Id="rId12" Type="http://schemas.openxmlformats.org/officeDocument/2006/relationships/hyperlink" Target="https://podminky.urs.cz/item/CS_URS_2021_02/567122114" TargetMode="External" /><Relationship Id="rId13" Type="http://schemas.openxmlformats.org/officeDocument/2006/relationships/hyperlink" Target="https://podminky.urs.cz/item/CS_URS_2021_02/584121112" TargetMode="External" /><Relationship Id="rId14" Type="http://schemas.openxmlformats.org/officeDocument/2006/relationships/hyperlink" Target="https://podminky.urs.cz/item/CS_URS_2021_02/9982313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4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67151111" TargetMode="External" /><Relationship Id="rId4" Type="http://schemas.openxmlformats.org/officeDocument/2006/relationships/hyperlink" Target="https://podminky.urs.cz/item/CS_URS_2021_02/174101101" TargetMode="External" /><Relationship Id="rId5" Type="http://schemas.openxmlformats.org/officeDocument/2006/relationships/hyperlink" Target="https://podminky.urs.cz/item/CS_URS_2021_02/457971121" TargetMode="External" /><Relationship Id="rId6" Type="http://schemas.openxmlformats.org/officeDocument/2006/relationships/hyperlink" Target="https://podminky.urs.cz/item/CS_URS_2021_02/998231311" TargetMode="External" /><Relationship Id="rId7" Type="http://schemas.openxmlformats.org/officeDocument/2006/relationships/hyperlink" Target="https://podminky.urs.cz/item/CS_URS_2021_02/132251103" TargetMode="External" /><Relationship Id="rId8" Type="http://schemas.openxmlformats.org/officeDocument/2006/relationships/hyperlink" Target="https://podminky.urs.cz/item/CS_URS_2021_02/162351103" TargetMode="External" /><Relationship Id="rId9" Type="http://schemas.openxmlformats.org/officeDocument/2006/relationships/hyperlink" Target="https://podminky.urs.cz/item/CS_URS_2021_02/174101101" TargetMode="External" /><Relationship Id="rId10" Type="http://schemas.openxmlformats.org/officeDocument/2006/relationships/hyperlink" Target="https://podminky.urs.cz/item/CS_URS_2021_02/175151101" TargetMode="External" /><Relationship Id="rId11" Type="http://schemas.openxmlformats.org/officeDocument/2006/relationships/hyperlink" Target="https://podminky.urs.cz/item/CS_URS_2021_02/451573111" TargetMode="External" /><Relationship Id="rId12" Type="http://schemas.openxmlformats.org/officeDocument/2006/relationships/hyperlink" Target="https://podminky.urs.cz/item/CS_URS_2021_02/99823131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62351103" TargetMode="External" /><Relationship Id="rId2" Type="http://schemas.openxmlformats.org/officeDocument/2006/relationships/hyperlink" Target="https://podminky.urs.cz/item/CS_URS_2021_02/171201201" TargetMode="External" /><Relationship Id="rId3" Type="http://schemas.openxmlformats.org/officeDocument/2006/relationships/hyperlink" Target="https://podminky.urs.cz/item/CS_URS_2021_02/338171123" TargetMode="External" /><Relationship Id="rId4" Type="http://schemas.openxmlformats.org/officeDocument/2006/relationships/hyperlink" Target="https://podminky.urs.cz/item/CS_URS_2021_02/348401230" TargetMode="External" /><Relationship Id="rId5" Type="http://schemas.openxmlformats.org/officeDocument/2006/relationships/hyperlink" Target="https://podminky.urs.cz/item/CS_URS_2021_02/348401320" TargetMode="External" /><Relationship Id="rId6" Type="http://schemas.openxmlformats.org/officeDocument/2006/relationships/hyperlink" Target="https://podminky.urs.cz/item/CS_URS_2021_02/966052121" TargetMode="External" /><Relationship Id="rId7" Type="http://schemas.openxmlformats.org/officeDocument/2006/relationships/hyperlink" Target="https://podminky.urs.cz/item/CS_URS_2021_02/966071822" TargetMode="External" /><Relationship Id="rId8" Type="http://schemas.openxmlformats.org/officeDocument/2006/relationships/hyperlink" Target="https://podminky.urs.cz/item/CS_URS_2021_02/997013501" TargetMode="External" /><Relationship Id="rId9" Type="http://schemas.openxmlformats.org/officeDocument/2006/relationships/hyperlink" Target="https://podminky.urs.cz/item/CS_URS_2021_02/998232110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59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Pacov_2021_09_03b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Skládka odpadů Hrádek u Pacova – Rozšíření skládky III.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2. 7. 2022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SOMPO a.s., Svatovítské nám. 126, 393 01 Pelhřimov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Sweco Hydroprojekt a.s.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ROUND(SUM(AV94:AW94),2)</f>
        <v>0</v>
      </c>
      <c r="AU94" s="115">
        <f>ROUND(SUM(AU95:AU98),5)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ROUND(SUM(AZ95:AZ98),2)</f>
        <v>0</v>
      </c>
      <c r="BA94" s="114">
        <f>ROUND(SUM(BA95:BA98),2)</f>
        <v>0</v>
      </c>
      <c r="BB94" s="114">
        <f>ROUND(SUM(BB95:BB98),2)</f>
        <v>0</v>
      </c>
      <c r="BC94" s="114">
        <f>ROUND(SUM(BC95:BC98),2)</f>
        <v>0</v>
      </c>
      <c r="BD94" s="116">
        <f>ROUND(SUM(BD95:BD98),2)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Terénní úpravy'!J30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 01 - Terénní úpravy'!P122</f>
        <v>0</v>
      </c>
      <c r="AV95" s="128">
        <f>'SO 01 - Terénní úpravy'!J33</f>
        <v>0</v>
      </c>
      <c r="AW95" s="128">
        <f>'SO 01 - Terénní úpravy'!J34</f>
        <v>0</v>
      </c>
      <c r="AX95" s="128">
        <f>'SO 01 - Terénní úpravy'!J35</f>
        <v>0</v>
      </c>
      <c r="AY95" s="128">
        <f>'SO 01 - Terénní úpravy'!J36</f>
        <v>0</v>
      </c>
      <c r="AZ95" s="128">
        <f>'SO 01 - Terénní úpravy'!F33</f>
        <v>0</v>
      </c>
      <c r="BA95" s="128">
        <f>'SO 01 - Terénní úpravy'!F34</f>
        <v>0</v>
      </c>
      <c r="BB95" s="128">
        <f>'SO 01 - Terénní úpravy'!F35</f>
        <v>0</v>
      </c>
      <c r="BC95" s="128">
        <f>'SO 01 - Terénní úpravy'!F36</f>
        <v>0</v>
      </c>
      <c r="BD95" s="130">
        <f>'SO 01 - Terénní úpravy'!F37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Složiště, 3. etapa'!J30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'SO 02 - Složiště, 3. etapa'!P120</f>
        <v>0</v>
      </c>
      <c r="AV96" s="128">
        <f>'SO 02 - Složiště, 3. etapa'!J33</f>
        <v>0</v>
      </c>
      <c r="AW96" s="128">
        <f>'SO 02 - Složiště, 3. etapa'!J34</f>
        <v>0</v>
      </c>
      <c r="AX96" s="128">
        <f>'SO 02 - Složiště, 3. etapa'!J35</f>
        <v>0</v>
      </c>
      <c r="AY96" s="128">
        <f>'SO 02 - Složiště, 3. etapa'!J36</f>
        <v>0</v>
      </c>
      <c r="AZ96" s="128">
        <f>'SO 02 - Složiště, 3. etapa'!F33</f>
        <v>0</v>
      </c>
      <c r="BA96" s="128">
        <f>'SO 02 - Složiště, 3. etapa'!F34</f>
        <v>0</v>
      </c>
      <c r="BB96" s="128">
        <f>'SO 02 - Složiště, 3. etapa'!F35</f>
        <v>0</v>
      </c>
      <c r="BC96" s="128">
        <f>'SO 02 - Složiště, 3. etapa'!F36</f>
        <v>0</v>
      </c>
      <c r="BD96" s="130">
        <f>'SO 02 - Složiště, 3. etapa'!F37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04 - Nové oplocení'!J30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'SO 04 - Nové oplocení'!P122</f>
        <v>0</v>
      </c>
      <c r="AV97" s="128">
        <f>'SO 04 - Nové oplocení'!J33</f>
        <v>0</v>
      </c>
      <c r="AW97" s="128">
        <f>'SO 04 - Nové oplocení'!J34</f>
        <v>0</v>
      </c>
      <c r="AX97" s="128">
        <f>'SO 04 - Nové oplocení'!J35</f>
        <v>0</v>
      </c>
      <c r="AY97" s="128">
        <f>'SO 04 - Nové oplocení'!J36</f>
        <v>0</v>
      </c>
      <c r="AZ97" s="128">
        <f>'SO 04 - Nové oplocení'!F33</f>
        <v>0</v>
      </c>
      <c r="BA97" s="128">
        <f>'SO 04 - Nové oplocení'!F34</f>
        <v>0</v>
      </c>
      <c r="BB97" s="128">
        <f>'SO 04 - Nové oplocení'!F35</f>
        <v>0</v>
      </c>
      <c r="BC97" s="128">
        <f>'SO 04 - Nové oplocení'!F36</f>
        <v>0</v>
      </c>
      <c r="BD97" s="130">
        <f>'SO 04 - Nové oplocení'!F37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'VON - Vedlejší a ostatní 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95</v>
      </c>
      <c r="AR98" s="126"/>
      <c r="AS98" s="132">
        <v>0</v>
      </c>
      <c r="AT98" s="133">
        <f>ROUND(SUM(AV98:AW98),2)</f>
        <v>0</v>
      </c>
      <c r="AU98" s="134">
        <f>'VON - Vedlejší a ostatní ...'!P120</f>
        <v>0</v>
      </c>
      <c r="AV98" s="133">
        <f>'VON - Vedlejší a ostatní ...'!J33</f>
        <v>0</v>
      </c>
      <c r="AW98" s="133">
        <f>'VON - Vedlejší a ostatní ...'!J34</f>
        <v>0</v>
      </c>
      <c r="AX98" s="133">
        <f>'VON - Vedlejší a ostatní ...'!J35</f>
        <v>0</v>
      </c>
      <c r="AY98" s="133">
        <f>'VON - Vedlejší a ostatní ...'!J36</f>
        <v>0</v>
      </c>
      <c r="AZ98" s="133">
        <f>'VON - Vedlejší a ostatní ...'!F33</f>
        <v>0</v>
      </c>
      <c r="BA98" s="133">
        <f>'VON - Vedlejší a ostatní ...'!F34</f>
        <v>0</v>
      </c>
      <c r="BB98" s="133">
        <f>'VON - Vedlejší a ostatní ...'!F35</f>
        <v>0</v>
      </c>
      <c r="BC98" s="133">
        <f>'VON - Vedlejší a ostatní ...'!F36</f>
        <v>0</v>
      </c>
      <c r="BD98" s="135">
        <f>'VON - Vedlejší a ostatní ...'!F37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rDEV6kBYCHzVoXDSWbiRFcolLqBsDZqgFm9KG1y/4xqSrUxmZO3DkVc0wrmFe/sosZz0+QTX3KnUSflAX6AmBA==" hashValue="91EUtUwlexXnexYahrw/xU303bOJPiSLuT2cnQEelYyrejInGzUgp8hYnyqjnURKckYeQHruBystmlL1y4l9Pw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Terénní úpravy'!C2" display="/"/>
    <hyperlink ref="A96" location="'SO 02 - Složiště, 3. etapa'!C2" display="/"/>
    <hyperlink ref="A97" location="'SO 04 - Nové oplocení'!C2" display="/"/>
    <hyperlink ref="A9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ROUND((SUM(BE122:BE222)),  2)</f>
        <v>0</v>
      </c>
      <c r="G33" s="38"/>
      <c r="H33" s="38"/>
      <c r="I33" s="155">
        <v>0.20999999999999999</v>
      </c>
      <c r="J33" s="154">
        <f>ROUND(((SUM(BE122:BE222))*I33),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ROUND((SUM(BF122:BF222)),  2)</f>
        <v>0</v>
      </c>
      <c r="G34" s="38"/>
      <c r="H34" s="38"/>
      <c r="I34" s="155">
        <v>0.14999999999999999</v>
      </c>
      <c r="J34" s="154">
        <f>ROUND(((SUM(BF122:BF222))*I34),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ROUND((SUM(BG122:BG222)),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ROUND((SUM(BH122:BH222)),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ROUND((SUM(BI122:BI222)),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Terénní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108</v>
      </c>
      <c r="E99" s="188"/>
      <c r="F99" s="188"/>
      <c r="G99" s="188"/>
      <c r="H99" s="188"/>
      <c r="I99" s="188"/>
      <c r="J99" s="189">
        <f>J173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109</v>
      </c>
      <c r="E100" s="188"/>
      <c r="F100" s="188"/>
      <c r="G100" s="188"/>
      <c r="H100" s="188"/>
      <c r="I100" s="188"/>
      <c r="J100" s="189">
        <f>J191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110</v>
      </c>
      <c r="E101" s="188"/>
      <c r="F101" s="188"/>
      <c r="G101" s="188"/>
      <c r="H101" s="188"/>
      <c r="I101" s="188"/>
      <c r="J101" s="189">
        <f>J216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111</v>
      </c>
      <c r="E102" s="182"/>
      <c r="F102" s="182"/>
      <c r="G102" s="182"/>
      <c r="H102" s="182"/>
      <c r="I102" s="182"/>
      <c r="J102" s="183">
        <f>J220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Skládka odpadů Hrádek u Pacova – Rozšíření skládky III. 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01 - Terénní úpravy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2. 7. 2022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SOMPO a.s., Svatovítské nám. 126, 393 01 Pelhřimov</v>
      </c>
      <c r="G118" s="40"/>
      <c r="H118" s="40"/>
      <c r="I118" s="32" t="s">
        <v>30</v>
      </c>
      <c r="J118" s="36" t="str">
        <f>E21</f>
        <v>Sweco Hydroprojekt a.s.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113</v>
      </c>
      <c r="D121" s="194" t="s">
        <v>63</v>
      </c>
      <c r="E121" s="194" t="s">
        <v>59</v>
      </c>
      <c r="F121" s="194" t="s">
        <v>60</v>
      </c>
      <c r="G121" s="194" t="s">
        <v>114</v>
      </c>
      <c r="H121" s="194" t="s">
        <v>115</v>
      </c>
      <c r="I121" s="194" t="s">
        <v>116</v>
      </c>
      <c r="J121" s="194" t="s">
        <v>103</v>
      </c>
      <c r="K121" s="195" t="s">
        <v>117</v>
      </c>
      <c r="L121" s="196"/>
      <c r="M121" s="100" t="s">
        <v>1</v>
      </c>
      <c r="N121" s="101" t="s">
        <v>42</v>
      </c>
      <c r="O121" s="101" t="s">
        <v>118</v>
      </c>
      <c r="P121" s="101" t="s">
        <v>119</v>
      </c>
      <c r="Q121" s="101" t="s">
        <v>120</v>
      </c>
      <c r="R121" s="101" t="s">
        <v>121</v>
      </c>
      <c r="S121" s="101" t="s">
        <v>122</v>
      </c>
      <c r="T121" s="102" t="s">
        <v>123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124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P123+P220</f>
        <v>0</v>
      </c>
      <c r="Q122" s="104"/>
      <c r="R122" s="199">
        <f>R123+R220</f>
        <v>1461.7890000000002</v>
      </c>
      <c r="S122" s="104"/>
      <c r="T122" s="200">
        <f>T123+T220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105</v>
      </c>
      <c r="BK122" s="201">
        <f>BK123+BK220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125</v>
      </c>
      <c r="F123" s="205" t="s">
        <v>126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P124+P173+P191+P216</f>
        <v>0</v>
      </c>
      <c r="Q123" s="210"/>
      <c r="R123" s="211">
        <f>R124+R173+R191+R216</f>
        <v>1461.7890000000002</v>
      </c>
      <c r="S123" s="210"/>
      <c r="T123" s="212">
        <f>T124+T173+T191+T216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77</v>
      </c>
      <c r="AU123" s="214" t="s">
        <v>78</v>
      </c>
      <c r="AY123" s="213" t="s">
        <v>127</v>
      </c>
      <c r="BK123" s="215">
        <f>BK124+BK173+BK191+BK216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86</v>
      </c>
      <c r="F124" s="216" t="s">
        <v>128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SUM(P125:P172)</f>
        <v>0</v>
      </c>
      <c r="Q124" s="210"/>
      <c r="R124" s="211">
        <f>SUM(R125:R172)</f>
        <v>0</v>
      </c>
      <c r="S124" s="210"/>
      <c r="T124" s="212">
        <f>SUM(T125:T172)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77</v>
      </c>
      <c r="AU124" s="214" t="s">
        <v>86</v>
      </c>
      <c r="AY124" s="213" t="s">
        <v>127</v>
      </c>
      <c r="BK124" s="215">
        <f>SUM(BK125:BK172)</f>
        <v>0</v>
      </c>
    </row>
    <row r="125" s="2" customFormat="1" ht="33" customHeight="1">
      <c r="A125" s="38"/>
      <c r="B125" s="39"/>
      <c r="C125" s="218" t="s">
        <v>86</v>
      </c>
      <c r="D125" s="218" t="s">
        <v>129</v>
      </c>
      <c r="E125" s="219" t="s">
        <v>130</v>
      </c>
      <c r="F125" s="220" t="s">
        <v>131</v>
      </c>
      <c r="G125" s="221" t="s">
        <v>132</v>
      </c>
      <c r="H125" s="222">
        <v>75028</v>
      </c>
      <c r="I125" s="223"/>
      <c r="J125" s="224">
        <f>ROUND(I125*H125,2)</f>
        <v>0</v>
      </c>
      <c r="K125" s="220" t="s">
        <v>133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134</v>
      </c>
      <c r="AT125" s="229" t="s">
        <v>129</v>
      </c>
      <c r="AU125" s="229" t="s">
        <v>88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134</v>
      </c>
      <c r="BM125" s="229" t="s">
        <v>135</v>
      </c>
    </row>
    <row r="126" s="2" customFormat="1">
      <c r="A126" s="38"/>
      <c r="B126" s="39"/>
      <c r="C126" s="40"/>
      <c r="D126" s="231" t="s">
        <v>136</v>
      </c>
      <c r="E126" s="40"/>
      <c r="F126" s="232" t="s">
        <v>137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88</v>
      </c>
    </row>
    <row r="127" s="2" customFormat="1">
      <c r="A127" s="38"/>
      <c r="B127" s="39"/>
      <c r="C127" s="40"/>
      <c r="D127" s="236" t="s">
        <v>138</v>
      </c>
      <c r="E127" s="40"/>
      <c r="F127" s="237" t="s">
        <v>139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88</v>
      </c>
    </row>
    <row r="128" s="13" customFormat="1">
      <c r="A128" s="13"/>
      <c r="B128" s="238"/>
      <c r="C128" s="239"/>
      <c r="D128" s="231" t="s">
        <v>140</v>
      </c>
      <c r="E128" s="240" t="s">
        <v>1</v>
      </c>
      <c r="F128" s="241" t="s">
        <v>141</v>
      </c>
      <c r="G128" s="239"/>
      <c r="H128" s="242">
        <v>16000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140</v>
      </c>
      <c r="AU128" s="248" t="s">
        <v>88</v>
      </c>
      <c r="AV128" s="13" t="s">
        <v>88</v>
      </c>
      <c r="AW128" s="13" t="s">
        <v>34</v>
      </c>
      <c r="AX128" s="13" t="s">
        <v>78</v>
      </c>
      <c r="AY128" s="248" t="s">
        <v>127</v>
      </c>
    </row>
    <row r="129" s="13" customFormat="1">
      <c r="A129" s="13"/>
      <c r="B129" s="238"/>
      <c r="C129" s="239"/>
      <c r="D129" s="231" t="s">
        <v>140</v>
      </c>
      <c r="E129" s="240" t="s">
        <v>1</v>
      </c>
      <c r="F129" s="241" t="s">
        <v>142</v>
      </c>
      <c r="G129" s="239"/>
      <c r="H129" s="242">
        <v>56728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140</v>
      </c>
      <c r="AU129" s="248" t="s">
        <v>88</v>
      </c>
      <c r="AV129" s="13" t="s">
        <v>88</v>
      </c>
      <c r="AW129" s="13" t="s">
        <v>34</v>
      </c>
      <c r="AX129" s="13" t="s">
        <v>78</v>
      </c>
      <c r="AY129" s="248" t="s">
        <v>127</v>
      </c>
    </row>
    <row r="130" s="14" customFormat="1">
      <c r="A130" s="14"/>
      <c r="B130" s="249"/>
      <c r="C130" s="250"/>
      <c r="D130" s="231" t="s">
        <v>140</v>
      </c>
      <c r="E130" s="251" t="s">
        <v>1</v>
      </c>
      <c r="F130" s="252" t="s">
        <v>143</v>
      </c>
      <c r="G130" s="250"/>
      <c r="H130" s="251" t="s">
        <v>1</v>
      </c>
      <c r="I130" s="253"/>
      <c r="J130" s="250"/>
      <c r="K130" s="250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140</v>
      </c>
      <c r="AU130" s="258" t="s">
        <v>88</v>
      </c>
      <c r="AV130" s="14" t="s">
        <v>86</v>
      </c>
      <c r="AW130" s="14" t="s">
        <v>34</v>
      </c>
      <c r="AX130" s="14" t="s">
        <v>78</v>
      </c>
      <c r="AY130" s="258" t="s">
        <v>127</v>
      </c>
    </row>
    <row r="131" s="13" customFormat="1">
      <c r="A131" s="13"/>
      <c r="B131" s="238"/>
      <c r="C131" s="239"/>
      <c r="D131" s="231" t="s">
        <v>140</v>
      </c>
      <c r="E131" s="240" t="s">
        <v>1</v>
      </c>
      <c r="F131" s="241" t="s">
        <v>144</v>
      </c>
      <c r="G131" s="239"/>
      <c r="H131" s="242">
        <v>1500</v>
      </c>
      <c r="I131" s="243"/>
      <c r="J131" s="239"/>
      <c r="K131" s="239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140</v>
      </c>
      <c r="AU131" s="248" t="s">
        <v>88</v>
      </c>
      <c r="AV131" s="13" t="s">
        <v>88</v>
      </c>
      <c r="AW131" s="13" t="s">
        <v>34</v>
      </c>
      <c r="AX131" s="13" t="s">
        <v>78</v>
      </c>
      <c r="AY131" s="248" t="s">
        <v>127</v>
      </c>
    </row>
    <row r="132" s="14" customFormat="1">
      <c r="A132" s="14"/>
      <c r="B132" s="249"/>
      <c r="C132" s="250"/>
      <c r="D132" s="231" t="s">
        <v>140</v>
      </c>
      <c r="E132" s="251" t="s">
        <v>1</v>
      </c>
      <c r="F132" s="252" t="s">
        <v>145</v>
      </c>
      <c r="G132" s="250"/>
      <c r="H132" s="251" t="s">
        <v>1</v>
      </c>
      <c r="I132" s="253"/>
      <c r="J132" s="250"/>
      <c r="K132" s="250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140</v>
      </c>
      <c r="AU132" s="258" t="s">
        <v>88</v>
      </c>
      <c r="AV132" s="14" t="s">
        <v>86</v>
      </c>
      <c r="AW132" s="14" t="s">
        <v>34</v>
      </c>
      <c r="AX132" s="14" t="s">
        <v>78</v>
      </c>
      <c r="AY132" s="258" t="s">
        <v>127</v>
      </c>
    </row>
    <row r="133" s="13" customFormat="1">
      <c r="A133" s="13"/>
      <c r="B133" s="238"/>
      <c r="C133" s="239"/>
      <c r="D133" s="231" t="s">
        <v>140</v>
      </c>
      <c r="E133" s="240" t="s">
        <v>1</v>
      </c>
      <c r="F133" s="241" t="s">
        <v>146</v>
      </c>
      <c r="G133" s="239"/>
      <c r="H133" s="242">
        <v>800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140</v>
      </c>
      <c r="AU133" s="248" t="s">
        <v>88</v>
      </c>
      <c r="AV133" s="13" t="s">
        <v>88</v>
      </c>
      <c r="AW133" s="13" t="s">
        <v>34</v>
      </c>
      <c r="AX133" s="13" t="s">
        <v>78</v>
      </c>
      <c r="AY133" s="248" t="s">
        <v>127</v>
      </c>
    </row>
    <row r="134" s="15" customFormat="1">
      <c r="A134" s="15"/>
      <c r="B134" s="259"/>
      <c r="C134" s="260"/>
      <c r="D134" s="231" t="s">
        <v>140</v>
      </c>
      <c r="E134" s="261" t="s">
        <v>1</v>
      </c>
      <c r="F134" s="262" t="s">
        <v>147</v>
      </c>
      <c r="G134" s="260"/>
      <c r="H134" s="263">
        <v>75028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9" t="s">
        <v>140</v>
      </c>
      <c r="AU134" s="269" t="s">
        <v>88</v>
      </c>
      <c r="AV134" s="15" t="s">
        <v>134</v>
      </c>
      <c r="AW134" s="15" t="s">
        <v>34</v>
      </c>
      <c r="AX134" s="15" t="s">
        <v>86</v>
      </c>
      <c r="AY134" s="269" t="s">
        <v>127</v>
      </c>
    </row>
    <row r="135" s="2" customFormat="1" ht="37.8" customHeight="1">
      <c r="A135" s="38"/>
      <c r="B135" s="39"/>
      <c r="C135" s="218" t="s">
        <v>88</v>
      </c>
      <c r="D135" s="218" t="s">
        <v>129</v>
      </c>
      <c r="E135" s="219" t="s">
        <v>148</v>
      </c>
      <c r="F135" s="220" t="s">
        <v>149</v>
      </c>
      <c r="G135" s="221" t="s">
        <v>132</v>
      </c>
      <c r="H135" s="222">
        <v>74928</v>
      </c>
      <c r="I135" s="223"/>
      <c r="J135" s="224">
        <f>ROUND(I135*H135,2)</f>
        <v>0</v>
      </c>
      <c r="K135" s="220" t="s">
        <v>133</v>
      </c>
      <c r="L135" s="44"/>
      <c r="M135" s="225" t="s">
        <v>1</v>
      </c>
      <c r="N135" s="226" t="s">
        <v>43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134</v>
      </c>
      <c r="AT135" s="229" t="s">
        <v>129</v>
      </c>
      <c r="AU135" s="229" t="s">
        <v>88</v>
      </c>
      <c r="AY135" s="17" t="s">
        <v>127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86</v>
      </c>
      <c r="BK135" s="230">
        <f>ROUND(I135*H135,2)</f>
        <v>0</v>
      </c>
      <c r="BL135" s="17" t="s">
        <v>134</v>
      </c>
      <c r="BM135" s="229" t="s">
        <v>150</v>
      </c>
    </row>
    <row r="136" s="2" customFormat="1">
      <c r="A136" s="38"/>
      <c r="B136" s="39"/>
      <c r="C136" s="40"/>
      <c r="D136" s="231" t="s">
        <v>136</v>
      </c>
      <c r="E136" s="40"/>
      <c r="F136" s="232" t="s">
        <v>151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136</v>
      </c>
      <c r="AU136" s="17" t="s">
        <v>88</v>
      </c>
    </row>
    <row r="137" s="2" customFormat="1">
      <c r="A137" s="38"/>
      <c r="B137" s="39"/>
      <c r="C137" s="40"/>
      <c r="D137" s="236" t="s">
        <v>138</v>
      </c>
      <c r="E137" s="40"/>
      <c r="F137" s="237" t="s">
        <v>152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138</v>
      </c>
      <c r="AU137" s="17" t="s">
        <v>88</v>
      </c>
    </row>
    <row r="138" s="13" customFormat="1">
      <c r="A138" s="13"/>
      <c r="B138" s="238"/>
      <c r="C138" s="239"/>
      <c r="D138" s="231" t="s">
        <v>140</v>
      </c>
      <c r="E138" s="240" t="s">
        <v>1</v>
      </c>
      <c r="F138" s="241" t="s">
        <v>153</v>
      </c>
      <c r="G138" s="239"/>
      <c r="H138" s="242">
        <v>56628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140</v>
      </c>
      <c r="AU138" s="248" t="s">
        <v>88</v>
      </c>
      <c r="AV138" s="13" t="s">
        <v>88</v>
      </c>
      <c r="AW138" s="13" t="s">
        <v>34</v>
      </c>
      <c r="AX138" s="13" t="s">
        <v>78</v>
      </c>
      <c r="AY138" s="248" t="s">
        <v>127</v>
      </c>
    </row>
    <row r="139" s="13" customFormat="1">
      <c r="A139" s="13"/>
      <c r="B139" s="238"/>
      <c r="C139" s="239"/>
      <c r="D139" s="231" t="s">
        <v>140</v>
      </c>
      <c r="E139" s="240" t="s">
        <v>1</v>
      </c>
      <c r="F139" s="241" t="s">
        <v>154</v>
      </c>
      <c r="G139" s="239"/>
      <c r="H139" s="242">
        <v>16000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140</v>
      </c>
      <c r="AU139" s="248" t="s">
        <v>88</v>
      </c>
      <c r="AV139" s="13" t="s">
        <v>88</v>
      </c>
      <c r="AW139" s="13" t="s">
        <v>34</v>
      </c>
      <c r="AX139" s="13" t="s">
        <v>78</v>
      </c>
      <c r="AY139" s="248" t="s">
        <v>127</v>
      </c>
    </row>
    <row r="140" s="14" customFormat="1">
      <c r="A140" s="14"/>
      <c r="B140" s="249"/>
      <c r="C140" s="250"/>
      <c r="D140" s="231" t="s">
        <v>140</v>
      </c>
      <c r="E140" s="251" t="s">
        <v>1</v>
      </c>
      <c r="F140" s="252" t="s">
        <v>155</v>
      </c>
      <c r="G140" s="250"/>
      <c r="H140" s="251" t="s">
        <v>1</v>
      </c>
      <c r="I140" s="253"/>
      <c r="J140" s="250"/>
      <c r="K140" s="250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140</v>
      </c>
      <c r="AU140" s="258" t="s">
        <v>88</v>
      </c>
      <c r="AV140" s="14" t="s">
        <v>86</v>
      </c>
      <c r="AW140" s="14" t="s">
        <v>34</v>
      </c>
      <c r="AX140" s="14" t="s">
        <v>78</v>
      </c>
      <c r="AY140" s="258" t="s">
        <v>127</v>
      </c>
    </row>
    <row r="141" s="13" customFormat="1">
      <c r="A141" s="13"/>
      <c r="B141" s="238"/>
      <c r="C141" s="239"/>
      <c r="D141" s="231" t="s">
        <v>140</v>
      </c>
      <c r="E141" s="240" t="s">
        <v>1</v>
      </c>
      <c r="F141" s="241" t="s">
        <v>144</v>
      </c>
      <c r="G141" s="239"/>
      <c r="H141" s="242">
        <v>1500</v>
      </c>
      <c r="I141" s="243"/>
      <c r="J141" s="239"/>
      <c r="K141" s="239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140</v>
      </c>
      <c r="AU141" s="248" t="s">
        <v>88</v>
      </c>
      <c r="AV141" s="13" t="s">
        <v>88</v>
      </c>
      <c r="AW141" s="13" t="s">
        <v>34</v>
      </c>
      <c r="AX141" s="13" t="s">
        <v>78</v>
      </c>
      <c r="AY141" s="248" t="s">
        <v>127</v>
      </c>
    </row>
    <row r="142" s="14" customFormat="1">
      <c r="A142" s="14"/>
      <c r="B142" s="249"/>
      <c r="C142" s="250"/>
      <c r="D142" s="231" t="s">
        <v>140</v>
      </c>
      <c r="E142" s="251" t="s">
        <v>1</v>
      </c>
      <c r="F142" s="252" t="s">
        <v>156</v>
      </c>
      <c r="G142" s="250"/>
      <c r="H142" s="251" t="s">
        <v>1</v>
      </c>
      <c r="I142" s="253"/>
      <c r="J142" s="250"/>
      <c r="K142" s="250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140</v>
      </c>
      <c r="AU142" s="258" t="s">
        <v>88</v>
      </c>
      <c r="AV142" s="14" t="s">
        <v>86</v>
      </c>
      <c r="AW142" s="14" t="s">
        <v>34</v>
      </c>
      <c r="AX142" s="14" t="s">
        <v>78</v>
      </c>
      <c r="AY142" s="258" t="s">
        <v>127</v>
      </c>
    </row>
    <row r="143" s="13" customFormat="1">
      <c r="A143" s="13"/>
      <c r="B143" s="238"/>
      <c r="C143" s="239"/>
      <c r="D143" s="231" t="s">
        <v>140</v>
      </c>
      <c r="E143" s="240" t="s">
        <v>1</v>
      </c>
      <c r="F143" s="241" t="s">
        <v>146</v>
      </c>
      <c r="G143" s="239"/>
      <c r="H143" s="242">
        <v>800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140</v>
      </c>
      <c r="AU143" s="248" t="s">
        <v>88</v>
      </c>
      <c r="AV143" s="13" t="s">
        <v>88</v>
      </c>
      <c r="AW143" s="13" t="s">
        <v>34</v>
      </c>
      <c r="AX143" s="13" t="s">
        <v>78</v>
      </c>
      <c r="AY143" s="248" t="s">
        <v>127</v>
      </c>
    </row>
    <row r="144" s="15" customFormat="1">
      <c r="A144" s="15"/>
      <c r="B144" s="259"/>
      <c r="C144" s="260"/>
      <c r="D144" s="231" t="s">
        <v>140</v>
      </c>
      <c r="E144" s="261" t="s">
        <v>1</v>
      </c>
      <c r="F144" s="262" t="s">
        <v>147</v>
      </c>
      <c r="G144" s="260"/>
      <c r="H144" s="263">
        <v>74928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140</v>
      </c>
      <c r="AU144" s="269" t="s">
        <v>88</v>
      </c>
      <c r="AV144" s="15" t="s">
        <v>134</v>
      </c>
      <c r="AW144" s="15" t="s">
        <v>34</v>
      </c>
      <c r="AX144" s="15" t="s">
        <v>86</v>
      </c>
      <c r="AY144" s="269" t="s">
        <v>127</v>
      </c>
    </row>
    <row r="145" s="2" customFormat="1" ht="24.15" customHeight="1">
      <c r="A145" s="38"/>
      <c r="B145" s="39"/>
      <c r="C145" s="218" t="s">
        <v>157</v>
      </c>
      <c r="D145" s="218" t="s">
        <v>129</v>
      </c>
      <c r="E145" s="219" t="s">
        <v>158</v>
      </c>
      <c r="F145" s="220" t="s">
        <v>159</v>
      </c>
      <c r="G145" s="221" t="s">
        <v>132</v>
      </c>
      <c r="H145" s="222">
        <v>100</v>
      </c>
      <c r="I145" s="223"/>
      <c r="J145" s="224">
        <f>ROUND(I145*H145,2)</f>
        <v>0</v>
      </c>
      <c r="K145" s="220" t="s">
        <v>133</v>
      </c>
      <c r="L145" s="44"/>
      <c r="M145" s="225" t="s">
        <v>1</v>
      </c>
      <c r="N145" s="226" t="s">
        <v>43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134</v>
      </c>
      <c r="AT145" s="229" t="s">
        <v>129</v>
      </c>
      <c r="AU145" s="229" t="s">
        <v>88</v>
      </c>
      <c r="AY145" s="17" t="s">
        <v>127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86</v>
      </c>
      <c r="BK145" s="230">
        <f>ROUND(I145*H145,2)</f>
        <v>0</v>
      </c>
      <c r="BL145" s="17" t="s">
        <v>134</v>
      </c>
      <c r="BM145" s="229" t="s">
        <v>160</v>
      </c>
    </row>
    <row r="146" s="2" customFormat="1">
      <c r="A146" s="38"/>
      <c r="B146" s="39"/>
      <c r="C146" s="40"/>
      <c r="D146" s="231" t="s">
        <v>136</v>
      </c>
      <c r="E146" s="40"/>
      <c r="F146" s="232" t="s">
        <v>161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136</v>
      </c>
      <c r="AU146" s="17" t="s">
        <v>88</v>
      </c>
    </row>
    <row r="147" s="2" customFormat="1">
      <c r="A147" s="38"/>
      <c r="B147" s="39"/>
      <c r="C147" s="40"/>
      <c r="D147" s="236" t="s">
        <v>138</v>
      </c>
      <c r="E147" s="40"/>
      <c r="F147" s="237" t="s">
        <v>162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138</v>
      </c>
      <c r="AU147" s="17" t="s">
        <v>88</v>
      </c>
    </row>
    <row r="148" s="13" customFormat="1">
      <c r="A148" s="13"/>
      <c r="B148" s="238"/>
      <c r="C148" s="239"/>
      <c r="D148" s="231" t="s">
        <v>140</v>
      </c>
      <c r="E148" s="240" t="s">
        <v>1</v>
      </c>
      <c r="F148" s="241" t="s">
        <v>163</v>
      </c>
      <c r="G148" s="239"/>
      <c r="H148" s="242">
        <v>100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140</v>
      </c>
      <c r="AU148" s="248" t="s">
        <v>88</v>
      </c>
      <c r="AV148" s="13" t="s">
        <v>88</v>
      </c>
      <c r="AW148" s="13" t="s">
        <v>34</v>
      </c>
      <c r="AX148" s="13" t="s">
        <v>78</v>
      </c>
      <c r="AY148" s="248" t="s">
        <v>127</v>
      </c>
    </row>
    <row r="149" s="15" customFormat="1">
      <c r="A149" s="15"/>
      <c r="B149" s="259"/>
      <c r="C149" s="260"/>
      <c r="D149" s="231" t="s">
        <v>140</v>
      </c>
      <c r="E149" s="261" t="s">
        <v>1</v>
      </c>
      <c r="F149" s="262" t="s">
        <v>147</v>
      </c>
      <c r="G149" s="260"/>
      <c r="H149" s="263">
        <v>100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140</v>
      </c>
      <c r="AU149" s="269" t="s">
        <v>88</v>
      </c>
      <c r="AV149" s="15" t="s">
        <v>134</v>
      </c>
      <c r="AW149" s="15" t="s">
        <v>34</v>
      </c>
      <c r="AX149" s="15" t="s">
        <v>86</v>
      </c>
      <c r="AY149" s="269" t="s">
        <v>127</v>
      </c>
    </row>
    <row r="150" s="2" customFormat="1" ht="16.5" customHeight="1">
      <c r="A150" s="38"/>
      <c r="B150" s="39"/>
      <c r="C150" s="218" t="s">
        <v>134</v>
      </c>
      <c r="D150" s="218" t="s">
        <v>129</v>
      </c>
      <c r="E150" s="219" t="s">
        <v>164</v>
      </c>
      <c r="F150" s="220" t="s">
        <v>165</v>
      </c>
      <c r="G150" s="221" t="s">
        <v>132</v>
      </c>
      <c r="H150" s="222">
        <v>18300</v>
      </c>
      <c r="I150" s="223"/>
      <c r="J150" s="224">
        <f>ROUND(I150*H150,2)</f>
        <v>0</v>
      </c>
      <c r="K150" s="220" t="s">
        <v>133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134</v>
      </c>
      <c r="AT150" s="229" t="s">
        <v>129</v>
      </c>
      <c r="AU150" s="229" t="s">
        <v>88</v>
      </c>
      <c r="AY150" s="17" t="s">
        <v>127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134</v>
      </c>
      <c r="BM150" s="229" t="s">
        <v>166</v>
      </c>
    </row>
    <row r="151" s="2" customFormat="1">
      <c r="A151" s="38"/>
      <c r="B151" s="39"/>
      <c r="C151" s="40"/>
      <c r="D151" s="231" t="s">
        <v>136</v>
      </c>
      <c r="E151" s="40"/>
      <c r="F151" s="232" t="s">
        <v>167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136</v>
      </c>
      <c r="AU151" s="17" t="s">
        <v>88</v>
      </c>
    </row>
    <row r="152" s="2" customFormat="1">
      <c r="A152" s="38"/>
      <c r="B152" s="39"/>
      <c r="C152" s="40"/>
      <c r="D152" s="236" t="s">
        <v>138</v>
      </c>
      <c r="E152" s="40"/>
      <c r="F152" s="237" t="s">
        <v>168</v>
      </c>
      <c r="G152" s="40"/>
      <c r="H152" s="40"/>
      <c r="I152" s="233"/>
      <c r="J152" s="40"/>
      <c r="K152" s="40"/>
      <c r="L152" s="44"/>
      <c r="M152" s="234"/>
      <c r="N152" s="23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138</v>
      </c>
      <c r="AU152" s="17" t="s">
        <v>88</v>
      </c>
    </row>
    <row r="153" s="13" customFormat="1">
      <c r="A153" s="13"/>
      <c r="B153" s="238"/>
      <c r="C153" s="239"/>
      <c r="D153" s="231" t="s">
        <v>140</v>
      </c>
      <c r="E153" s="240" t="s">
        <v>1</v>
      </c>
      <c r="F153" s="241" t="s">
        <v>169</v>
      </c>
      <c r="G153" s="239"/>
      <c r="H153" s="242">
        <v>16000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140</v>
      </c>
      <c r="AU153" s="248" t="s">
        <v>88</v>
      </c>
      <c r="AV153" s="13" t="s">
        <v>88</v>
      </c>
      <c r="AW153" s="13" t="s">
        <v>34</v>
      </c>
      <c r="AX153" s="13" t="s">
        <v>78</v>
      </c>
      <c r="AY153" s="248" t="s">
        <v>127</v>
      </c>
    </row>
    <row r="154" s="14" customFormat="1">
      <c r="A154" s="14"/>
      <c r="B154" s="249"/>
      <c r="C154" s="250"/>
      <c r="D154" s="231" t="s">
        <v>140</v>
      </c>
      <c r="E154" s="251" t="s">
        <v>1</v>
      </c>
      <c r="F154" s="252" t="s">
        <v>170</v>
      </c>
      <c r="G154" s="250"/>
      <c r="H154" s="251" t="s">
        <v>1</v>
      </c>
      <c r="I154" s="253"/>
      <c r="J154" s="250"/>
      <c r="K154" s="250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140</v>
      </c>
      <c r="AU154" s="258" t="s">
        <v>88</v>
      </c>
      <c r="AV154" s="14" t="s">
        <v>86</v>
      </c>
      <c r="AW154" s="14" t="s">
        <v>34</v>
      </c>
      <c r="AX154" s="14" t="s">
        <v>78</v>
      </c>
      <c r="AY154" s="258" t="s">
        <v>127</v>
      </c>
    </row>
    <row r="155" s="13" customFormat="1">
      <c r="A155" s="13"/>
      <c r="B155" s="238"/>
      <c r="C155" s="239"/>
      <c r="D155" s="231" t="s">
        <v>140</v>
      </c>
      <c r="E155" s="240" t="s">
        <v>1</v>
      </c>
      <c r="F155" s="241" t="s">
        <v>144</v>
      </c>
      <c r="G155" s="239"/>
      <c r="H155" s="242">
        <v>1500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140</v>
      </c>
      <c r="AU155" s="248" t="s">
        <v>88</v>
      </c>
      <c r="AV155" s="13" t="s">
        <v>88</v>
      </c>
      <c r="AW155" s="13" t="s">
        <v>34</v>
      </c>
      <c r="AX155" s="13" t="s">
        <v>78</v>
      </c>
      <c r="AY155" s="248" t="s">
        <v>127</v>
      </c>
    </row>
    <row r="156" s="14" customFormat="1">
      <c r="A156" s="14"/>
      <c r="B156" s="249"/>
      <c r="C156" s="250"/>
      <c r="D156" s="231" t="s">
        <v>140</v>
      </c>
      <c r="E156" s="251" t="s">
        <v>1</v>
      </c>
      <c r="F156" s="252" t="s">
        <v>170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140</v>
      </c>
      <c r="AU156" s="258" t="s">
        <v>88</v>
      </c>
      <c r="AV156" s="14" t="s">
        <v>86</v>
      </c>
      <c r="AW156" s="14" t="s">
        <v>34</v>
      </c>
      <c r="AX156" s="14" t="s">
        <v>78</v>
      </c>
      <c r="AY156" s="258" t="s">
        <v>127</v>
      </c>
    </row>
    <row r="157" s="13" customFormat="1">
      <c r="A157" s="13"/>
      <c r="B157" s="238"/>
      <c r="C157" s="239"/>
      <c r="D157" s="231" t="s">
        <v>140</v>
      </c>
      <c r="E157" s="240" t="s">
        <v>1</v>
      </c>
      <c r="F157" s="241" t="s">
        <v>146</v>
      </c>
      <c r="G157" s="239"/>
      <c r="H157" s="242">
        <v>800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140</v>
      </c>
      <c r="AU157" s="248" t="s">
        <v>88</v>
      </c>
      <c r="AV157" s="13" t="s">
        <v>88</v>
      </c>
      <c r="AW157" s="13" t="s">
        <v>34</v>
      </c>
      <c r="AX157" s="13" t="s">
        <v>78</v>
      </c>
      <c r="AY157" s="248" t="s">
        <v>127</v>
      </c>
    </row>
    <row r="158" s="15" customFormat="1">
      <c r="A158" s="15"/>
      <c r="B158" s="259"/>
      <c r="C158" s="260"/>
      <c r="D158" s="231" t="s">
        <v>140</v>
      </c>
      <c r="E158" s="261" t="s">
        <v>1</v>
      </c>
      <c r="F158" s="262" t="s">
        <v>147</v>
      </c>
      <c r="G158" s="260"/>
      <c r="H158" s="263">
        <v>18300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140</v>
      </c>
      <c r="AU158" s="269" t="s">
        <v>88</v>
      </c>
      <c r="AV158" s="15" t="s">
        <v>134</v>
      </c>
      <c r="AW158" s="15" t="s">
        <v>34</v>
      </c>
      <c r="AX158" s="15" t="s">
        <v>86</v>
      </c>
      <c r="AY158" s="269" t="s">
        <v>127</v>
      </c>
    </row>
    <row r="159" s="2" customFormat="1" ht="16.5" customHeight="1">
      <c r="A159" s="38"/>
      <c r="B159" s="39"/>
      <c r="C159" s="218" t="s">
        <v>171</v>
      </c>
      <c r="D159" s="218" t="s">
        <v>129</v>
      </c>
      <c r="E159" s="219" t="s">
        <v>172</v>
      </c>
      <c r="F159" s="220" t="s">
        <v>173</v>
      </c>
      <c r="G159" s="221" t="s">
        <v>132</v>
      </c>
      <c r="H159" s="222">
        <v>56628</v>
      </c>
      <c r="I159" s="223"/>
      <c r="J159" s="224">
        <f>ROUND(I159*H159,2)</f>
        <v>0</v>
      </c>
      <c r="K159" s="220" t="s">
        <v>133</v>
      </c>
      <c r="L159" s="44"/>
      <c r="M159" s="225" t="s">
        <v>1</v>
      </c>
      <c r="N159" s="226" t="s">
        <v>43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134</v>
      </c>
      <c r="AT159" s="229" t="s">
        <v>129</v>
      </c>
      <c r="AU159" s="229" t="s">
        <v>88</v>
      </c>
      <c r="AY159" s="17" t="s">
        <v>127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134</v>
      </c>
      <c r="BM159" s="229" t="s">
        <v>174</v>
      </c>
    </row>
    <row r="160" s="2" customFormat="1">
      <c r="A160" s="38"/>
      <c r="B160" s="39"/>
      <c r="C160" s="40"/>
      <c r="D160" s="231" t="s">
        <v>136</v>
      </c>
      <c r="E160" s="40"/>
      <c r="F160" s="232" t="s">
        <v>175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136</v>
      </c>
      <c r="AU160" s="17" t="s">
        <v>88</v>
      </c>
    </row>
    <row r="161" s="2" customFormat="1">
      <c r="A161" s="38"/>
      <c r="B161" s="39"/>
      <c r="C161" s="40"/>
      <c r="D161" s="236" t="s">
        <v>138</v>
      </c>
      <c r="E161" s="40"/>
      <c r="F161" s="237" t="s">
        <v>176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138</v>
      </c>
      <c r="AU161" s="17" t="s">
        <v>88</v>
      </c>
    </row>
    <row r="162" s="2" customFormat="1" ht="24.15" customHeight="1">
      <c r="A162" s="38"/>
      <c r="B162" s="39"/>
      <c r="C162" s="218" t="s">
        <v>177</v>
      </c>
      <c r="D162" s="218" t="s">
        <v>129</v>
      </c>
      <c r="E162" s="219" t="s">
        <v>178</v>
      </c>
      <c r="F162" s="220" t="s">
        <v>179</v>
      </c>
      <c r="G162" s="221" t="s">
        <v>180</v>
      </c>
      <c r="H162" s="222">
        <v>11548.1</v>
      </c>
      <c r="I162" s="223"/>
      <c r="J162" s="224">
        <f>ROUND(I162*H162,2)</f>
        <v>0</v>
      </c>
      <c r="K162" s="220" t="s">
        <v>133</v>
      </c>
      <c r="L162" s="44"/>
      <c r="M162" s="225" t="s">
        <v>1</v>
      </c>
      <c r="N162" s="226" t="s">
        <v>43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134</v>
      </c>
      <c r="AT162" s="229" t="s">
        <v>129</v>
      </c>
      <c r="AU162" s="229" t="s">
        <v>88</v>
      </c>
      <c r="AY162" s="17" t="s">
        <v>127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86</v>
      </c>
      <c r="BK162" s="230">
        <f>ROUND(I162*H162,2)</f>
        <v>0</v>
      </c>
      <c r="BL162" s="17" t="s">
        <v>134</v>
      </c>
      <c r="BM162" s="229" t="s">
        <v>181</v>
      </c>
    </row>
    <row r="163" s="2" customFormat="1">
      <c r="A163" s="38"/>
      <c r="B163" s="39"/>
      <c r="C163" s="40"/>
      <c r="D163" s="231" t="s">
        <v>136</v>
      </c>
      <c r="E163" s="40"/>
      <c r="F163" s="232" t="s">
        <v>182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136</v>
      </c>
      <c r="AU163" s="17" t="s">
        <v>88</v>
      </c>
    </row>
    <row r="164" s="2" customFormat="1">
      <c r="A164" s="38"/>
      <c r="B164" s="39"/>
      <c r="C164" s="40"/>
      <c r="D164" s="236" t="s">
        <v>138</v>
      </c>
      <c r="E164" s="40"/>
      <c r="F164" s="237" t="s">
        <v>183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138</v>
      </c>
      <c r="AU164" s="17" t="s">
        <v>88</v>
      </c>
    </row>
    <row r="165" s="13" customFormat="1">
      <c r="A165" s="13"/>
      <c r="B165" s="238"/>
      <c r="C165" s="239"/>
      <c r="D165" s="231" t="s">
        <v>140</v>
      </c>
      <c r="E165" s="240" t="s">
        <v>1</v>
      </c>
      <c r="F165" s="241" t="s">
        <v>184</v>
      </c>
      <c r="G165" s="239"/>
      <c r="H165" s="242">
        <v>11548.1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140</v>
      </c>
      <c r="AU165" s="248" t="s">
        <v>88</v>
      </c>
      <c r="AV165" s="13" t="s">
        <v>88</v>
      </c>
      <c r="AW165" s="13" t="s">
        <v>34</v>
      </c>
      <c r="AX165" s="13" t="s">
        <v>78</v>
      </c>
      <c r="AY165" s="248" t="s">
        <v>127</v>
      </c>
    </row>
    <row r="166" s="15" customFormat="1">
      <c r="A166" s="15"/>
      <c r="B166" s="259"/>
      <c r="C166" s="260"/>
      <c r="D166" s="231" t="s">
        <v>140</v>
      </c>
      <c r="E166" s="261" t="s">
        <v>1</v>
      </c>
      <c r="F166" s="262" t="s">
        <v>147</v>
      </c>
      <c r="G166" s="260"/>
      <c r="H166" s="263">
        <v>11548.1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9" t="s">
        <v>140</v>
      </c>
      <c r="AU166" s="269" t="s">
        <v>88</v>
      </c>
      <c r="AV166" s="15" t="s">
        <v>134</v>
      </c>
      <c r="AW166" s="15" t="s">
        <v>34</v>
      </c>
      <c r="AX166" s="15" t="s">
        <v>86</v>
      </c>
      <c r="AY166" s="269" t="s">
        <v>127</v>
      </c>
    </row>
    <row r="167" s="2" customFormat="1" ht="16.5" customHeight="1">
      <c r="A167" s="38"/>
      <c r="B167" s="39"/>
      <c r="C167" s="218" t="s">
        <v>185</v>
      </c>
      <c r="D167" s="218" t="s">
        <v>129</v>
      </c>
      <c r="E167" s="219" t="s">
        <v>186</v>
      </c>
      <c r="F167" s="220" t="s">
        <v>187</v>
      </c>
      <c r="G167" s="221" t="s">
        <v>180</v>
      </c>
      <c r="H167" s="222">
        <v>6243.1999999999998</v>
      </c>
      <c r="I167" s="223"/>
      <c r="J167" s="224">
        <f>ROUND(I167*H167,2)</f>
        <v>0</v>
      </c>
      <c r="K167" s="220" t="s">
        <v>133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134</v>
      </c>
      <c r="AT167" s="229" t="s">
        <v>129</v>
      </c>
      <c r="AU167" s="229" t="s">
        <v>88</v>
      </c>
      <c r="AY167" s="17" t="s">
        <v>127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134</v>
      </c>
      <c r="BM167" s="229" t="s">
        <v>188</v>
      </c>
    </row>
    <row r="168" s="2" customFormat="1">
      <c r="A168" s="38"/>
      <c r="B168" s="39"/>
      <c r="C168" s="40"/>
      <c r="D168" s="231" t="s">
        <v>136</v>
      </c>
      <c r="E168" s="40"/>
      <c r="F168" s="232" t="s">
        <v>189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136</v>
      </c>
      <c r="AU168" s="17" t="s">
        <v>88</v>
      </c>
    </row>
    <row r="169" s="2" customFormat="1">
      <c r="A169" s="38"/>
      <c r="B169" s="39"/>
      <c r="C169" s="40"/>
      <c r="D169" s="236" t="s">
        <v>138</v>
      </c>
      <c r="E169" s="40"/>
      <c r="F169" s="237" t="s">
        <v>190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138</v>
      </c>
      <c r="AU169" s="17" t="s">
        <v>88</v>
      </c>
    </row>
    <row r="170" s="2" customFormat="1">
      <c r="A170" s="38"/>
      <c r="B170" s="39"/>
      <c r="C170" s="40"/>
      <c r="D170" s="231" t="s">
        <v>191</v>
      </c>
      <c r="E170" s="40"/>
      <c r="F170" s="270" t="s">
        <v>192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191</v>
      </c>
      <c r="AU170" s="17" t="s">
        <v>88</v>
      </c>
    </row>
    <row r="171" s="13" customFormat="1">
      <c r="A171" s="13"/>
      <c r="B171" s="238"/>
      <c r="C171" s="239"/>
      <c r="D171" s="231" t="s">
        <v>140</v>
      </c>
      <c r="E171" s="240" t="s">
        <v>1</v>
      </c>
      <c r="F171" s="241" t="s">
        <v>193</v>
      </c>
      <c r="G171" s="239"/>
      <c r="H171" s="242">
        <v>6243.1999999999998</v>
      </c>
      <c r="I171" s="243"/>
      <c r="J171" s="239"/>
      <c r="K171" s="239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140</v>
      </c>
      <c r="AU171" s="248" t="s">
        <v>88</v>
      </c>
      <c r="AV171" s="13" t="s">
        <v>88</v>
      </c>
      <c r="AW171" s="13" t="s">
        <v>34</v>
      </c>
      <c r="AX171" s="13" t="s">
        <v>78</v>
      </c>
      <c r="AY171" s="248" t="s">
        <v>127</v>
      </c>
    </row>
    <row r="172" s="15" customFormat="1">
      <c r="A172" s="15"/>
      <c r="B172" s="259"/>
      <c r="C172" s="260"/>
      <c r="D172" s="231" t="s">
        <v>140</v>
      </c>
      <c r="E172" s="261" t="s">
        <v>1</v>
      </c>
      <c r="F172" s="262" t="s">
        <v>147</v>
      </c>
      <c r="G172" s="260"/>
      <c r="H172" s="263">
        <v>6243.1999999999998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9" t="s">
        <v>140</v>
      </c>
      <c r="AU172" s="269" t="s">
        <v>88</v>
      </c>
      <c r="AV172" s="15" t="s">
        <v>134</v>
      </c>
      <c r="AW172" s="15" t="s">
        <v>34</v>
      </c>
      <c r="AX172" s="15" t="s">
        <v>86</v>
      </c>
      <c r="AY172" s="269" t="s">
        <v>127</v>
      </c>
    </row>
    <row r="173" s="12" customFormat="1" ht="22.8" customHeight="1">
      <c r="A173" s="12"/>
      <c r="B173" s="202"/>
      <c r="C173" s="203"/>
      <c r="D173" s="204" t="s">
        <v>77</v>
      </c>
      <c r="E173" s="216" t="s">
        <v>134</v>
      </c>
      <c r="F173" s="216" t="s">
        <v>194</v>
      </c>
      <c r="G173" s="203"/>
      <c r="H173" s="203"/>
      <c r="I173" s="206"/>
      <c r="J173" s="217">
        <f>BK173</f>
        <v>0</v>
      </c>
      <c r="K173" s="203"/>
      <c r="L173" s="208"/>
      <c r="M173" s="209"/>
      <c r="N173" s="210"/>
      <c r="O173" s="210"/>
      <c r="P173" s="211">
        <f>SUM(P174:P190)</f>
        <v>0</v>
      </c>
      <c r="Q173" s="210"/>
      <c r="R173" s="211">
        <f>SUM(R174:R190)</f>
        <v>666.86400000000003</v>
      </c>
      <c r="S173" s="210"/>
      <c r="T173" s="212">
        <f>SUM(T174:T190)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3" t="s">
        <v>86</v>
      </c>
      <c r="AT173" s="214" t="s">
        <v>77</v>
      </c>
      <c r="AU173" s="214" t="s">
        <v>86</v>
      </c>
      <c r="AY173" s="213" t="s">
        <v>127</v>
      </c>
      <c r="BK173" s="215">
        <f>SUM(BK174:BK190)</f>
        <v>0</v>
      </c>
    </row>
    <row r="174" s="2" customFormat="1" ht="24.15" customHeight="1">
      <c r="A174" s="38"/>
      <c r="B174" s="39"/>
      <c r="C174" s="218" t="s">
        <v>195</v>
      </c>
      <c r="D174" s="218" t="s">
        <v>129</v>
      </c>
      <c r="E174" s="219" t="s">
        <v>196</v>
      </c>
      <c r="F174" s="220" t="s">
        <v>197</v>
      </c>
      <c r="G174" s="221" t="s">
        <v>180</v>
      </c>
      <c r="H174" s="222">
        <v>1350</v>
      </c>
      <c r="I174" s="223"/>
      <c r="J174" s="224">
        <f>ROUND(I174*H174,2)</f>
        <v>0</v>
      </c>
      <c r="K174" s="220" t="s">
        <v>133</v>
      </c>
      <c r="L174" s="44"/>
      <c r="M174" s="225" t="s">
        <v>1</v>
      </c>
      <c r="N174" s="226" t="s">
        <v>43</v>
      </c>
      <c r="O174" s="91"/>
      <c r="P174" s="227">
        <f>O174*H174</f>
        <v>0</v>
      </c>
      <c r="Q174" s="227">
        <v>0.020240000000000001</v>
      </c>
      <c r="R174" s="227">
        <f>Q174*H174</f>
        <v>27.324000000000002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134</v>
      </c>
      <c r="AT174" s="229" t="s">
        <v>129</v>
      </c>
      <c r="AU174" s="229" t="s">
        <v>88</v>
      </c>
      <c r="AY174" s="17" t="s">
        <v>127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86</v>
      </c>
      <c r="BK174" s="230">
        <f>ROUND(I174*H174,2)</f>
        <v>0</v>
      </c>
      <c r="BL174" s="17" t="s">
        <v>134</v>
      </c>
      <c r="BM174" s="229" t="s">
        <v>198</v>
      </c>
    </row>
    <row r="175" s="2" customFormat="1">
      <c r="A175" s="38"/>
      <c r="B175" s="39"/>
      <c r="C175" s="40"/>
      <c r="D175" s="231" t="s">
        <v>136</v>
      </c>
      <c r="E175" s="40"/>
      <c r="F175" s="232" t="s">
        <v>199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136</v>
      </c>
      <c r="AU175" s="17" t="s">
        <v>88</v>
      </c>
    </row>
    <row r="176" s="2" customFormat="1">
      <c r="A176" s="38"/>
      <c r="B176" s="39"/>
      <c r="C176" s="40"/>
      <c r="D176" s="236" t="s">
        <v>138</v>
      </c>
      <c r="E176" s="40"/>
      <c r="F176" s="237" t="s">
        <v>200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138</v>
      </c>
      <c r="AU176" s="17" t="s">
        <v>88</v>
      </c>
    </row>
    <row r="177" s="14" customFormat="1">
      <c r="A177" s="14"/>
      <c r="B177" s="249"/>
      <c r="C177" s="250"/>
      <c r="D177" s="231" t="s">
        <v>140</v>
      </c>
      <c r="E177" s="251" t="s">
        <v>1</v>
      </c>
      <c r="F177" s="252" t="s">
        <v>201</v>
      </c>
      <c r="G177" s="250"/>
      <c r="H177" s="251" t="s">
        <v>1</v>
      </c>
      <c r="I177" s="253"/>
      <c r="J177" s="250"/>
      <c r="K177" s="250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140</v>
      </c>
      <c r="AU177" s="258" t="s">
        <v>88</v>
      </c>
      <c r="AV177" s="14" t="s">
        <v>86</v>
      </c>
      <c r="AW177" s="14" t="s">
        <v>34</v>
      </c>
      <c r="AX177" s="14" t="s">
        <v>78</v>
      </c>
      <c r="AY177" s="258" t="s">
        <v>127</v>
      </c>
    </row>
    <row r="178" s="13" customFormat="1">
      <c r="A178" s="13"/>
      <c r="B178" s="238"/>
      <c r="C178" s="239"/>
      <c r="D178" s="231" t="s">
        <v>140</v>
      </c>
      <c r="E178" s="240" t="s">
        <v>1</v>
      </c>
      <c r="F178" s="241" t="s">
        <v>202</v>
      </c>
      <c r="G178" s="239"/>
      <c r="H178" s="242">
        <v>1350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140</v>
      </c>
      <c r="AU178" s="248" t="s">
        <v>88</v>
      </c>
      <c r="AV178" s="13" t="s">
        <v>88</v>
      </c>
      <c r="AW178" s="13" t="s">
        <v>34</v>
      </c>
      <c r="AX178" s="13" t="s">
        <v>78</v>
      </c>
      <c r="AY178" s="248" t="s">
        <v>127</v>
      </c>
    </row>
    <row r="179" s="15" customFormat="1">
      <c r="A179" s="15"/>
      <c r="B179" s="259"/>
      <c r="C179" s="260"/>
      <c r="D179" s="231" t="s">
        <v>140</v>
      </c>
      <c r="E179" s="261" t="s">
        <v>1</v>
      </c>
      <c r="F179" s="262" t="s">
        <v>147</v>
      </c>
      <c r="G179" s="260"/>
      <c r="H179" s="263">
        <v>1350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140</v>
      </c>
      <c r="AU179" s="269" t="s">
        <v>88</v>
      </c>
      <c r="AV179" s="15" t="s">
        <v>134</v>
      </c>
      <c r="AW179" s="15" t="s">
        <v>34</v>
      </c>
      <c r="AX179" s="15" t="s">
        <v>86</v>
      </c>
      <c r="AY179" s="269" t="s">
        <v>127</v>
      </c>
    </row>
    <row r="180" s="2" customFormat="1" ht="24.15" customHeight="1">
      <c r="A180" s="38"/>
      <c r="B180" s="39"/>
      <c r="C180" s="218" t="s">
        <v>203</v>
      </c>
      <c r="D180" s="218" t="s">
        <v>129</v>
      </c>
      <c r="E180" s="219" t="s">
        <v>204</v>
      </c>
      <c r="F180" s="220" t="s">
        <v>205</v>
      </c>
      <c r="G180" s="221" t="s">
        <v>132</v>
      </c>
      <c r="H180" s="222">
        <v>342</v>
      </c>
      <c r="I180" s="223"/>
      <c r="J180" s="224">
        <f>ROUND(I180*H180,2)</f>
        <v>0</v>
      </c>
      <c r="K180" s="220" t="s">
        <v>133</v>
      </c>
      <c r="L180" s="44"/>
      <c r="M180" s="225" t="s">
        <v>1</v>
      </c>
      <c r="N180" s="226" t="s">
        <v>43</v>
      </c>
      <c r="O180" s="91"/>
      <c r="P180" s="227">
        <f>O180*H180</f>
        <v>0</v>
      </c>
      <c r="Q180" s="227">
        <v>1.8700000000000001</v>
      </c>
      <c r="R180" s="227">
        <f>Q180*H180</f>
        <v>639.54000000000008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134</v>
      </c>
      <c r="AT180" s="229" t="s">
        <v>129</v>
      </c>
      <c r="AU180" s="229" t="s">
        <v>88</v>
      </c>
      <c r="AY180" s="17" t="s">
        <v>127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86</v>
      </c>
      <c r="BK180" s="230">
        <f>ROUND(I180*H180,2)</f>
        <v>0</v>
      </c>
      <c r="BL180" s="17" t="s">
        <v>134</v>
      </c>
      <c r="BM180" s="229" t="s">
        <v>206</v>
      </c>
    </row>
    <row r="181" s="2" customFormat="1">
      <c r="A181" s="38"/>
      <c r="B181" s="39"/>
      <c r="C181" s="40"/>
      <c r="D181" s="231" t="s">
        <v>136</v>
      </c>
      <c r="E181" s="40"/>
      <c r="F181" s="232" t="s">
        <v>207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136</v>
      </c>
      <c r="AU181" s="17" t="s">
        <v>88</v>
      </c>
    </row>
    <row r="182" s="2" customFormat="1">
      <c r="A182" s="38"/>
      <c r="B182" s="39"/>
      <c r="C182" s="40"/>
      <c r="D182" s="236" t="s">
        <v>138</v>
      </c>
      <c r="E182" s="40"/>
      <c r="F182" s="237" t="s">
        <v>208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138</v>
      </c>
      <c r="AU182" s="17" t="s">
        <v>88</v>
      </c>
    </row>
    <row r="183" s="13" customFormat="1">
      <c r="A183" s="13"/>
      <c r="B183" s="238"/>
      <c r="C183" s="239"/>
      <c r="D183" s="231" t="s">
        <v>140</v>
      </c>
      <c r="E183" s="240" t="s">
        <v>1</v>
      </c>
      <c r="F183" s="241" t="s">
        <v>209</v>
      </c>
      <c r="G183" s="239"/>
      <c r="H183" s="242">
        <v>342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140</v>
      </c>
      <c r="AU183" s="248" t="s">
        <v>88</v>
      </c>
      <c r="AV183" s="13" t="s">
        <v>88</v>
      </c>
      <c r="AW183" s="13" t="s">
        <v>34</v>
      </c>
      <c r="AX183" s="13" t="s">
        <v>78</v>
      </c>
      <c r="AY183" s="248" t="s">
        <v>127</v>
      </c>
    </row>
    <row r="184" s="15" customFormat="1">
      <c r="A184" s="15"/>
      <c r="B184" s="259"/>
      <c r="C184" s="260"/>
      <c r="D184" s="231" t="s">
        <v>140</v>
      </c>
      <c r="E184" s="261" t="s">
        <v>1</v>
      </c>
      <c r="F184" s="262" t="s">
        <v>147</v>
      </c>
      <c r="G184" s="260"/>
      <c r="H184" s="263">
        <v>342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140</v>
      </c>
      <c r="AU184" s="269" t="s">
        <v>88</v>
      </c>
      <c r="AV184" s="15" t="s">
        <v>134</v>
      </c>
      <c r="AW184" s="15" t="s">
        <v>34</v>
      </c>
      <c r="AX184" s="15" t="s">
        <v>86</v>
      </c>
      <c r="AY184" s="269" t="s">
        <v>127</v>
      </c>
    </row>
    <row r="185" s="2" customFormat="1" ht="24.15" customHeight="1">
      <c r="A185" s="38"/>
      <c r="B185" s="39"/>
      <c r="C185" s="218" t="s">
        <v>210</v>
      </c>
      <c r="D185" s="218" t="s">
        <v>129</v>
      </c>
      <c r="E185" s="219" t="s">
        <v>211</v>
      </c>
      <c r="F185" s="220" t="s">
        <v>212</v>
      </c>
      <c r="G185" s="221" t="s">
        <v>180</v>
      </c>
      <c r="H185" s="222">
        <v>1140</v>
      </c>
      <c r="I185" s="223"/>
      <c r="J185" s="224">
        <f>ROUND(I185*H185,2)</f>
        <v>0</v>
      </c>
      <c r="K185" s="220" t="s">
        <v>133</v>
      </c>
      <c r="L185" s="44"/>
      <c r="M185" s="225" t="s">
        <v>1</v>
      </c>
      <c r="N185" s="226" t="s">
        <v>43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134</v>
      </c>
      <c r="AT185" s="229" t="s">
        <v>129</v>
      </c>
      <c r="AU185" s="229" t="s">
        <v>88</v>
      </c>
      <c r="AY185" s="17" t="s">
        <v>127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86</v>
      </c>
      <c r="BK185" s="230">
        <f>ROUND(I185*H185,2)</f>
        <v>0</v>
      </c>
      <c r="BL185" s="17" t="s">
        <v>134</v>
      </c>
      <c r="BM185" s="229" t="s">
        <v>213</v>
      </c>
    </row>
    <row r="186" s="2" customFormat="1">
      <c r="A186" s="38"/>
      <c r="B186" s="39"/>
      <c r="C186" s="40"/>
      <c r="D186" s="231" t="s">
        <v>136</v>
      </c>
      <c r="E186" s="40"/>
      <c r="F186" s="232" t="s">
        <v>214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136</v>
      </c>
      <c r="AU186" s="17" t="s">
        <v>88</v>
      </c>
    </row>
    <row r="187" s="2" customFormat="1">
      <c r="A187" s="38"/>
      <c r="B187" s="39"/>
      <c r="C187" s="40"/>
      <c r="D187" s="236" t="s">
        <v>138</v>
      </c>
      <c r="E187" s="40"/>
      <c r="F187" s="237" t="s">
        <v>215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138</v>
      </c>
      <c r="AU187" s="17" t="s">
        <v>88</v>
      </c>
    </row>
    <row r="188" s="14" customFormat="1">
      <c r="A188" s="14"/>
      <c r="B188" s="249"/>
      <c r="C188" s="250"/>
      <c r="D188" s="231" t="s">
        <v>140</v>
      </c>
      <c r="E188" s="251" t="s">
        <v>1</v>
      </c>
      <c r="F188" s="252" t="s">
        <v>216</v>
      </c>
      <c r="G188" s="250"/>
      <c r="H188" s="251" t="s">
        <v>1</v>
      </c>
      <c r="I188" s="253"/>
      <c r="J188" s="250"/>
      <c r="K188" s="250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140</v>
      </c>
      <c r="AU188" s="258" t="s">
        <v>88</v>
      </c>
      <c r="AV188" s="14" t="s">
        <v>86</v>
      </c>
      <c r="AW188" s="14" t="s">
        <v>34</v>
      </c>
      <c r="AX188" s="14" t="s">
        <v>78</v>
      </c>
      <c r="AY188" s="258" t="s">
        <v>127</v>
      </c>
    </row>
    <row r="189" s="13" customFormat="1">
      <c r="A189" s="13"/>
      <c r="B189" s="238"/>
      <c r="C189" s="239"/>
      <c r="D189" s="231" t="s">
        <v>140</v>
      </c>
      <c r="E189" s="240" t="s">
        <v>1</v>
      </c>
      <c r="F189" s="241" t="s">
        <v>217</v>
      </c>
      <c r="G189" s="239"/>
      <c r="H189" s="242">
        <v>1140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140</v>
      </c>
      <c r="AU189" s="248" t="s">
        <v>88</v>
      </c>
      <c r="AV189" s="13" t="s">
        <v>88</v>
      </c>
      <c r="AW189" s="13" t="s">
        <v>34</v>
      </c>
      <c r="AX189" s="13" t="s">
        <v>78</v>
      </c>
      <c r="AY189" s="248" t="s">
        <v>127</v>
      </c>
    </row>
    <row r="190" s="15" customFormat="1">
      <c r="A190" s="15"/>
      <c r="B190" s="259"/>
      <c r="C190" s="260"/>
      <c r="D190" s="231" t="s">
        <v>140</v>
      </c>
      <c r="E190" s="261" t="s">
        <v>1</v>
      </c>
      <c r="F190" s="262" t="s">
        <v>147</v>
      </c>
      <c r="G190" s="260"/>
      <c r="H190" s="263">
        <v>1140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9" t="s">
        <v>140</v>
      </c>
      <c r="AU190" s="269" t="s">
        <v>88</v>
      </c>
      <c r="AV190" s="15" t="s">
        <v>134</v>
      </c>
      <c r="AW190" s="15" t="s">
        <v>34</v>
      </c>
      <c r="AX190" s="15" t="s">
        <v>86</v>
      </c>
      <c r="AY190" s="269" t="s">
        <v>127</v>
      </c>
    </row>
    <row r="191" s="12" customFormat="1" ht="22.8" customHeight="1">
      <c r="A191" s="12"/>
      <c r="B191" s="202"/>
      <c r="C191" s="203"/>
      <c r="D191" s="204" t="s">
        <v>77</v>
      </c>
      <c r="E191" s="216" t="s">
        <v>171</v>
      </c>
      <c r="F191" s="216" t="s">
        <v>218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SUM(P192:P215)</f>
        <v>0</v>
      </c>
      <c r="Q191" s="210"/>
      <c r="R191" s="211">
        <f>SUM(R192:R215)</f>
        <v>794.92500000000007</v>
      </c>
      <c r="S191" s="210"/>
      <c r="T191" s="212">
        <f>SUM(T192:T215)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86</v>
      </c>
      <c r="AT191" s="214" t="s">
        <v>77</v>
      </c>
      <c r="AU191" s="214" t="s">
        <v>86</v>
      </c>
      <c r="AY191" s="213" t="s">
        <v>127</v>
      </c>
      <c r="BK191" s="215">
        <f>SUM(BK192:BK215)</f>
        <v>0</v>
      </c>
    </row>
    <row r="192" s="2" customFormat="1" ht="16.5" customHeight="1">
      <c r="A192" s="38"/>
      <c r="B192" s="39"/>
      <c r="C192" s="218" t="s">
        <v>219</v>
      </c>
      <c r="D192" s="218" t="s">
        <v>129</v>
      </c>
      <c r="E192" s="219" t="s">
        <v>220</v>
      </c>
      <c r="F192" s="220" t="s">
        <v>221</v>
      </c>
      <c r="G192" s="221" t="s">
        <v>180</v>
      </c>
      <c r="H192" s="222">
        <v>1800</v>
      </c>
      <c r="I192" s="223"/>
      <c r="J192" s="224">
        <f>ROUND(I192*H192,2)</f>
        <v>0</v>
      </c>
      <c r="K192" s="220" t="s">
        <v>133</v>
      </c>
      <c r="L192" s="44"/>
      <c r="M192" s="225" t="s">
        <v>1</v>
      </c>
      <c r="N192" s="226" t="s">
        <v>43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134</v>
      </c>
      <c r="AT192" s="229" t="s">
        <v>129</v>
      </c>
      <c r="AU192" s="229" t="s">
        <v>88</v>
      </c>
      <c r="AY192" s="17" t="s">
        <v>127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86</v>
      </c>
      <c r="BK192" s="230">
        <f>ROUND(I192*H192,2)</f>
        <v>0</v>
      </c>
      <c r="BL192" s="17" t="s">
        <v>134</v>
      </c>
      <c r="BM192" s="229" t="s">
        <v>222</v>
      </c>
    </row>
    <row r="193" s="2" customFormat="1">
      <c r="A193" s="38"/>
      <c r="B193" s="39"/>
      <c r="C193" s="40"/>
      <c r="D193" s="231" t="s">
        <v>136</v>
      </c>
      <c r="E193" s="40"/>
      <c r="F193" s="232" t="s">
        <v>223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136</v>
      </c>
      <c r="AU193" s="17" t="s">
        <v>88</v>
      </c>
    </row>
    <row r="194" s="2" customFormat="1">
      <c r="A194" s="38"/>
      <c r="B194" s="39"/>
      <c r="C194" s="40"/>
      <c r="D194" s="236" t="s">
        <v>138</v>
      </c>
      <c r="E194" s="40"/>
      <c r="F194" s="237" t="s">
        <v>224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138</v>
      </c>
      <c r="AU194" s="17" t="s">
        <v>88</v>
      </c>
    </row>
    <row r="195" s="14" customFormat="1">
      <c r="A195" s="14"/>
      <c r="B195" s="249"/>
      <c r="C195" s="250"/>
      <c r="D195" s="231" t="s">
        <v>140</v>
      </c>
      <c r="E195" s="251" t="s">
        <v>1</v>
      </c>
      <c r="F195" s="252" t="s">
        <v>225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140</v>
      </c>
      <c r="AU195" s="258" t="s">
        <v>88</v>
      </c>
      <c r="AV195" s="14" t="s">
        <v>86</v>
      </c>
      <c r="AW195" s="14" t="s">
        <v>34</v>
      </c>
      <c r="AX195" s="14" t="s">
        <v>78</v>
      </c>
      <c r="AY195" s="258" t="s">
        <v>127</v>
      </c>
    </row>
    <row r="196" s="13" customFormat="1">
      <c r="A196" s="13"/>
      <c r="B196" s="238"/>
      <c r="C196" s="239"/>
      <c r="D196" s="231" t="s">
        <v>140</v>
      </c>
      <c r="E196" s="240" t="s">
        <v>1</v>
      </c>
      <c r="F196" s="241" t="s">
        <v>226</v>
      </c>
      <c r="G196" s="239"/>
      <c r="H196" s="242">
        <v>1800</v>
      </c>
      <c r="I196" s="243"/>
      <c r="J196" s="239"/>
      <c r="K196" s="239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140</v>
      </c>
      <c r="AU196" s="248" t="s">
        <v>88</v>
      </c>
      <c r="AV196" s="13" t="s">
        <v>88</v>
      </c>
      <c r="AW196" s="13" t="s">
        <v>34</v>
      </c>
      <c r="AX196" s="13" t="s">
        <v>78</v>
      </c>
      <c r="AY196" s="248" t="s">
        <v>127</v>
      </c>
    </row>
    <row r="197" s="15" customFormat="1">
      <c r="A197" s="15"/>
      <c r="B197" s="259"/>
      <c r="C197" s="260"/>
      <c r="D197" s="231" t="s">
        <v>140</v>
      </c>
      <c r="E197" s="261" t="s">
        <v>1</v>
      </c>
      <c r="F197" s="262" t="s">
        <v>147</v>
      </c>
      <c r="G197" s="260"/>
      <c r="H197" s="263">
        <v>1800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140</v>
      </c>
      <c r="AU197" s="269" t="s">
        <v>88</v>
      </c>
      <c r="AV197" s="15" t="s">
        <v>134</v>
      </c>
      <c r="AW197" s="15" t="s">
        <v>34</v>
      </c>
      <c r="AX197" s="15" t="s">
        <v>86</v>
      </c>
      <c r="AY197" s="269" t="s">
        <v>127</v>
      </c>
    </row>
    <row r="198" s="2" customFormat="1" ht="24.15" customHeight="1">
      <c r="A198" s="38"/>
      <c r="B198" s="39"/>
      <c r="C198" s="218" t="s">
        <v>227</v>
      </c>
      <c r="D198" s="218" t="s">
        <v>129</v>
      </c>
      <c r="E198" s="219" t="s">
        <v>228</v>
      </c>
      <c r="F198" s="220" t="s">
        <v>229</v>
      </c>
      <c r="G198" s="221" t="s">
        <v>180</v>
      </c>
      <c r="H198" s="222">
        <v>1800</v>
      </c>
      <c r="I198" s="223"/>
      <c r="J198" s="224">
        <f>ROUND(I198*H198,2)</f>
        <v>0</v>
      </c>
      <c r="K198" s="220" t="s">
        <v>133</v>
      </c>
      <c r="L198" s="44"/>
      <c r="M198" s="225" t="s">
        <v>1</v>
      </c>
      <c r="N198" s="226" t="s">
        <v>43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134</v>
      </c>
      <c r="AT198" s="229" t="s">
        <v>129</v>
      </c>
      <c r="AU198" s="229" t="s">
        <v>88</v>
      </c>
      <c r="AY198" s="17" t="s">
        <v>127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86</v>
      </c>
      <c r="BK198" s="230">
        <f>ROUND(I198*H198,2)</f>
        <v>0</v>
      </c>
      <c r="BL198" s="17" t="s">
        <v>134</v>
      </c>
      <c r="BM198" s="229" t="s">
        <v>230</v>
      </c>
    </row>
    <row r="199" s="2" customFormat="1">
      <c r="A199" s="38"/>
      <c r="B199" s="39"/>
      <c r="C199" s="40"/>
      <c r="D199" s="231" t="s">
        <v>136</v>
      </c>
      <c r="E199" s="40"/>
      <c r="F199" s="232" t="s">
        <v>231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136</v>
      </c>
      <c r="AU199" s="17" t="s">
        <v>88</v>
      </c>
    </row>
    <row r="200" s="2" customFormat="1">
      <c r="A200" s="38"/>
      <c r="B200" s="39"/>
      <c r="C200" s="40"/>
      <c r="D200" s="236" t="s">
        <v>138</v>
      </c>
      <c r="E200" s="40"/>
      <c r="F200" s="237" t="s">
        <v>232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138</v>
      </c>
      <c r="AU200" s="17" t="s">
        <v>88</v>
      </c>
    </row>
    <row r="201" s="2" customFormat="1">
      <c r="A201" s="38"/>
      <c r="B201" s="39"/>
      <c r="C201" s="40"/>
      <c r="D201" s="231" t="s">
        <v>191</v>
      </c>
      <c r="E201" s="40"/>
      <c r="F201" s="270" t="s">
        <v>233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191</v>
      </c>
      <c r="AU201" s="17" t="s">
        <v>88</v>
      </c>
    </row>
    <row r="202" s="14" customFormat="1">
      <c r="A202" s="14"/>
      <c r="B202" s="249"/>
      <c r="C202" s="250"/>
      <c r="D202" s="231" t="s">
        <v>140</v>
      </c>
      <c r="E202" s="251" t="s">
        <v>1</v>
      </c>
      <c r="F202" s="252" t="s">
        <v>225</v>
      </c>
      <c r="G202" s="250"/>
      <c r="H202" s="251" t="s">
        <v>1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140</v>
      </c>
      <c r="AU202" s="258" t="s">
        <v>88</v>
      </c>
      <c r="AV202" s="14" t="s">
        <v>86</v>
      </c>
      <c r="AW202" s="14" t="s">
        <v>34</v>
      </c>
      <c r="AX202" s="14" t="s">
        <v>78</v>
      </c>
      <c r="AY202" s="258" t="s">
        <v>127</v>
      </c>
    </row>
    <row r="203" s="13" customFormat="1">
      <c r="A203" s="13"/>
      <c r="B203" s="238"/>
      <c r="C203" s="239"/>
      <c r="D203" s="231" t="s">
        <v>140</v>
      </c>
      <c r="E203" s="240" t="s">
        <v>1</v>
      </c>
      <c r="F203" s="241" t="s">
        <v>226</v>
      </c>
      <c r="G203" s="239"/>
      <c r="H203" s="242">
        <v>1800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140</v>
      </c>
      <c r="AU203" s="248" t="s">
        <v>88</v>
      </c>
      <c r="AV203" s="13" t="s">
        <v>88</v>
      </c>
      <c r="AW203" s="13" t="s">
        <v>34</v>
      </c>
      <c r="AX203" s="13" t="s">
        <v>78</v>
      </c>
      <c r="AY203" s="248" t="s">
        <v>127</v>
      </c>
    </row>
    <row r="204" s="15" customFormat="1">
      <c r="A204" s="15"/>
      <c r="B204" s="259"/>
      <c r="C204" s="260"/>
      <c r="D204" s="231" t="s">
        <v>140</v>
      </c>
      <c r="E204" s="261" t="s">
        <v>1</v>
      </c>
      <c r="F204" s="262" t="s">
        <v>147</v>
      </c>
      <c r="G204" s="260"/>
      <c r="H204" s="263">
        <v>1800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9" t="s">
        <v>140</v>
      </c>
      <c r="AU204" s="269" t="s">
        <v>88</v>
      </c>
      <c r="AV204" s="15" t="s">
        <v>134</v>
      </c>
      <c r="AW204" s="15" t="s">
        <v>34</v>
      </c>
      <c r="AX204" s="15" t="s">
        <v>86</v>
      </c>
      <c r="AY204" s="269" t="s">
        <v>127</v>
      </c>
    </row>
    <row r="205" s="2" customFormat="1" ht="33" customHeight="1">
      <c r="A205" s="38"/>
      <c r="B205" s="39"/>
      <c r="C205" s="218" t="s">
        <v>234</v>
      </c>
      <c r="D205" s="218" t="s">
        <v>129</v>
      </c>
      <c r="E205" s="219" t="s">
        <v>235</v>
      </c>
      <c r="F205" s="220" t="s">
        <v>236</v>
      </c>
      <c r="G205" s="221" t="s">
        <v>180</v>
      </c>
      <c r="H205" s="222">
        <v>1350</v>
      </c>
      <c r="I205" s="223"/>
      <c r="J205" s="224">
        <f>ROUND(I205*H205,2)</f>
        <v>0</v>
      </c>
      <c r="K205" s="220" t="s">
        <v>133</v>
      </c>
      <c r="L205" s="44"/>
      <c r="M205" s="225" t="s">
        <v>1</v>
      </c>
      <c r="N205" s="226" t="s">
        <v>43</v>
      </c>
      <c r="O205" s="91"/>
      <c r="P205" s="227">
        <f>O205*H205</f>
        <v>0</v>
      </c>
      <c r="Q205" s="227">
        <v>0.083500000000000005</v>
      </c>
      <c r="R205" s="227">
        <f>Q205*H205</f>
        <v>112.72500000000001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134</v>
      </c>
      <c r="AT205" s="229" t="s">
        <v>129</v>
      </c>
      <c r="AU205" s="229" t="s">
        <v>88</v>
      </c>
      <c r="AY205" s="17" t="s">
        <v>127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86</v>
      </c>
      <c r="BK205" s="230">
        <f>ROUND(I205*H205,2)</f>
        <v>0</v>
      </c>
      <c r="BL205" s="17" t="s">
        <v>134</v>
      </c>
      <c r="BM205" s="229" t="s">
        <v>237</v>
      </c>
    </row>
    <row r="206" s="2" customFormat="1">
      <c r="A206" s="38"/>
      <c r="B206" s="39"/>
      <c r="C206" s="40"/>
      <c r="D206" s="231" t="s">
        <v>136</v>
      </c>
      <c r="E206" s="40"/>
      <c r="F206" s="232" t="s">
        <v>238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136</v>
      </c>
      <c r="AU206" s="17" t="s">
        <v>88</v>
      </c>
    </row>
    <row r="207" s="2" customFormat="1">
      <c r="A207" s="38"/>
      <c r="B207" s="39"/>
      <c r="C207" s="40"/>
      <c r="D207" s="236" t="s">
        <v>138</v>
      </c>
      <c r="E207" s="40"/>
      <c r="F207" s="237" t="s">
        <v>239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138</v>
      </c>
      <c r="AU207" s="17" t="s">
        <v>88</v>
      </c>
    </row>
    <row r="208" s="14" customFormat="1">
      <c r="A208" s="14"/>
      <c r="B208" s="249"/>
      <c r="C208" s="250"/>
      <c r="D208" s="231" t="s">
        <v>140</v>
      </c>
      <c r="E208" s="251" t="s">
        <v>1</v>
      </c>
      <c r="F208" s="252" t="s">
        <v>225</v>
      </c>
      <c r="G208" s="250"/>
      <c r="H208" s="251" t="s">
        <v>1</v>
      </c>
      <c r="I208" s="253"/>
      <c r="J208" s="250"/>
      <c r="K208" s="250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140</v>
      </c>
      <c r="AU208" s="258" t="s">
        <v>88</v>
      </c>
      <c r="AV208" s="14" t="s">
        <v>86</v>
      </c>
      <c r="AW208" s="14" t="s">
        <v>34</v>
      </c>
      <c r="AX208" s="14" t="s">
        <v>78</v>
      </c>
      <c r="AY208" s="258" t="s">
        <v>127</v>
      </c>
    </row>
    <row r="209" s="13" customFormat="1">
      <c r="A209" s="13"/>
      <c r="B209" s="238"/>
      <c r="C209" s="239"/>
      <c r="D209" s="231" t="s">
        <v>140</v>
      </c>
      <c r="E209" s="240" t="s">
        <v>1</v>
      </c>
      <c r="F209" s="241" t="s">
        <v>240</v>
      </c>
      <c r="G209" s="239"/>
      <c r="H209" s="242">
        <v>1350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140</v>
      </c>
      <c r="AU209" s="248" t="s">
        <v>88</v>
      </c>
      <c r="AV209" s="13" t="s">
        <v>88</v>
      </c>
      <c r="AW209" s="13" t="s">
        <v>34</v>
      </c>
      <c r="AX209" s="13" t="s">
        <v>78</v>
      </c>
      <c r="AY209" s="248" t="s">
        <v>127</v>
      </c>
    </row>
    <row r="210" s="15" customFormat="1">
      <c r="A210" s="15"/>
      <c r="B210" s="259"/>
      <c r="C210" s="260"/>
      <c r="D210" s="231" t="s">
        <v>140</v>
      </c>
      <c r="E210" s="261" t="s">
        <v>1</v>
      </c>
      <c r="F210" s="262" t="s">
        <v>147</v>
      </c>
      <c r="G210" s="260"/>
      <c r="H210" s="263">
        <v>1350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9" t="s">
        <v>140</v>
      </c>
      <c r="AU210" s="269" t="s">
        <v>88</v>
      </c>
      <c r="AV210" s="15" t="s">
        <v>134</v>
      </c>
      <c r="AW210" s="15" t="s">
        <v>34</v>
      </c>
      <c r="AX210" s="15" t="s">
        <v>86</v>
      </c>
      <c r="AY210" s="269" t="s">
        <v>127</v>
      </c>
    </row>
    <row r="211" s="2" customFormat="1" ht="16.5" customHeight="1">
      <c r="A211" s="38"/>
      <c r="B211" s="39"/>
      <c r="C211" s="271" t="s">
        <v>241</v>
      </c>
      <c r="D211" s="271" t="s">
        <v>242</v>
      </c>
      <c r="E211" s="272" t="s">
        <v>243</v>
      </c>
      <c r="F211" s="273" t="s">
        <v>244</v>
      </c>
      <c r="G211" s="274" t="s">
        <v>245</v>
      </c>
      <c r="H211" s="275">
        <v>450</v>
      </c>
      <c r="I211" s="276"/>
      <c r="J211" s="277">
        <f>ROUND(I211*H211,2)</f>
        <v>0</v>
      </c>
      <c r="K211" s="273" t="s">
        <v>133</v>
      </c>
      <c r="L211" s="278"/>
      <c r="M211" s="279" t="s">
        <v>1</v>
      </c>
      <c r="N211" s="280" t="s">
        <v>43</v>
      </c>
      <c r="O211" s="91"/>
      <c r="P211" s="227">
        <f>O211*H211</f>
        <v>0</v>
      </c>
      <c r="Q211" s="227">
        <v>1.516</v>
      </c>
      <c r="R211" s="227">
        <f>Q211*H211</f>
        <v>682.20000000000005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195</v>
      </c>
      <c r="AT211" s="229" t="s">
        <v>242</v>
      </c>
      <c r="AU211" s="229" t="s">
        <v>88</v>
      </c>
      <c r="AY211" s="17" t="s">
        <v>127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86</v>
      </c>
      <c r="BK211" s="230">
        <f>ROUND(I211*H211,2)</f>
        <v>0</v>
      </c>
      <c r="BL211" s="17" t="s">
        <v>134</v>
      </c>
      <c r="BM211" s="229" t="s">
        <v>246</v>
      </c>
    </row>
    <row r="212" s="2" customFormat="1">
      <c r="A212" s="38"/>
      <c r="B212" s="39"/>
      <c r="C212" s="40"/>
      <c r="D212" s="231" t="s">
        <v>136</v>
      </c>
      <c r="E212" s="40"/>
      <c r="F212" s="232" t="s">
        <v>244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136</v>
      </c>
      <c r="AU212" s="17" t="s">
        <v>88</v>
      </c>
    </row>
    <row r="213" s="14" customFormat="1">
      <c r="A213" s="14"/>
      <c r="B213" s="249"/>
      <c r="C213" s="250"/>
      <c r="D213" s="231" t="s">
        <v>140</v>
      </c>
      <c r="E213" s="251" t="s">
        <v>1</v>
      </c>
      <c r="F213" s="252" t="s">
        <v>225</v>
      </c>
      <c r="G213" s="250"/>
      <c r="H213" s="251" t="s">
        <v>1</v>
      </c>
      <c r="I213" s="253"/>
      <c r="J213" s="250"/>
      <c r="K213" s="250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140</v>
      </c>
      <c r="AU213" s="258" t="s">
        <v>88</v>
      </c>
      <c r="AV213" s="14" t="s">
        <v>86</v>
      </c>
      <c r="AW213" s="14" t="s">
        <v>34</v>
      </c>
      <c r="AX213" s="14" t="s">
        <v>78</v>
      </c>
      <c r="AY213" s="258" t="s">
        <v>127</v>
      </c>
    </row>
    <row r="214" s="13" customFormat="1">
      <c r="A214" s="13"/>
      <c r="B214" s="238"/>
      <c r="C214" s="239"/>
      <c r="D214" s="231" t="s">
        <v>140</v>
      </c>
      <c r="E214" s="240" t="s">
        <v>1</v>
      </c>
      <c r="F214" s="241" t="s">
        <v>247</v>
      </c>
      <c r="G214" s="239"/>
      <c r="H214" s="242">
        <v>450</v>
      </c>
      <c r="I214" s="243"/>
      <c r="J214" s="239"/>
      <c r="K214" s="239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140</v>
      </c>
      <c r="AU214" s="248" t="s">
        <v>88</v>
      </c>
      <c r="AV214" s="13" t="s">
        <v>88</v>
      </c>
      <c r="AW214" s="13" t="s">
        <v>34</v>
      </c>
      <c r="AX214" s="13" t="s">
        <v>78</v>
      </c>
      <c r="AY214" s="248" t="s">
        <v>127</v>
      </c>
    </row>
    <row r="215" s="15" customFormat="1">
      <c r="A215" s="15"/>
      <c r="B215" s="259"/>
      <c r="C215" s="260"/>
      <c r="D215" s="231" t="s">
        <v>140</v>
      </c>
      <c r="E215" s="261" t="s">
        <v>1</v>
      </c>
      <c r="F215" s="262" t="s">
        <v>147</v>
      </c>
      <c r="G215" s="260"/>
      <c r="H215" s="263">
        <v>450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9" t="s">
        <v>140</v>
      </c>
      <c r="AU215" s="269" t="s">
        <v>88</v>
      </c>
      <c r="AV215" s="15" t="s">
        <v>134</v>
      </c>
      <c r="AW215" s="15" t="s">
        <v>34</v>
      </c>
      <c r="AX215" s="15" t="s">
        <v>86</v>
      </c>
      <c r="AY215" s="269" t="s">
        <v>127</v>
      </c>
    </row>
    <row r="216" s="12" customFormat="1" ht="22.8" customHeight="1">
      <c r="A216" s="12"/>
      <c r="B216" s="202"/>
      <c r="C216" s="203"/>
      <c r="D216" s="204" t="s">
        <v>77</v>
      </c>
      <c r="E216" s="216" t="s">
        <v>248</v>
      </c>
      <c r="F216" s="216" t="s">
        <v>249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SUM(P217:P219)</f>
        <v>0</v>
      </c>
      <c r="Q216" s="210"/>
      <c r="R216" s="211">
        <f>SUM(R217:R219)</f>
        <v>0</v>
      </c>
      <c r="S216" s="210"/>
      <c r="T216" s="212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86</v>
      </c>
      <c r="AT216" s="214" t="s">
        <v>77</v>
      </c>
      <c r="AU216" s="214" t="s">
        <v>86</v>
      </c>
      <c r="AY216" s="213" t="s">
        <v>127</v>
      </c>
      <c r="BK216" s="215">
        <f>SUM(BK217:BK219)</f>
        <v>0</v>
      </c>
    </row>
    <row r="217" s="2" customFormat="1" ht="24.15" customHeight="1">
      <c r="A217" s="38"/>
      <c r="B217" s="39"/>
      <c r="C217" s="218" t="s">
        <v>8</v>
      </c>
      <c r="D217" s="218" t="s">
        <v>129</v>
      </c>
      <c r="E217" s="219" t="s">
        <v>250</v>
      </c>
      <c r="F217" s="220" t="s">
        <v>251</v>
      </c>
      <c r="G217" s="221" t="s">
        <v>252</v>
      </c>
      <c r="H217" s="222">
        <v>1461.789</v>
      </c>
      <c r="I217" s="223"/>
      <c r="J217" s="224">
        <f>ROUND(I217*H217,2)</f>
        <v>0</v>
      </c>
      <c r="K217" s="220" t="s">
        <v>133</v>
      </c>
      <c r="L217" s="44"/>
      <c r="M217" s="225" t="s">
        <v>1</v>
      </c>
      <c r="N217" s="226" t="s">
        <v>43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134</v>
      </c>
      <c r="AT217" s="229" t="s">
        <v>129</v>
      </c>
      <c r="AU217" s="229" t="s">
        <v>88</v>
      </c>
      <c r="AY217" s="17" t="s">
        <v>127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86</v>
      </c>
      <c r="BK217" s="230">
        <f>ROUND(I217*H217,2)</f>
        <v>0</v>
      </c>
      <c r="BL217" s="17" t="s">
        <v>134</v>
      </c>
      <c r="BM217" s="229" t="s">
        <v>253</v>
      </c>
    </row>
    <row r="218" s="2" customFormat="1">
      <c r="A218" s="38"/>
      <c r="B218" s="39"/>
      <c r="C218" s="40"/>
      <c r="D218" s="231" t="s">
        <v>136</v>
      </c>
      <c r="E218" s="40"/>
      <c r="F218" s="232" t="s">
        <v>254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136</v>
      </c>
      <c r="AU218" s="17" t="s">
        <v>88</v>
      </c>
    </row>
    <row r="219" s="2" customFormat="1">
      <c r="A219" s="38"/>
      <c r="B219" s="39"/>
      <c r="C219" s="40"/>
      <c r="D219" s="236" t="s">
        <v>138</v>
      </c>
      <c r="E219" s="40"/>
      <c r="F219" s="237" t="s">
        <v>255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138</v>
      </c>
      <c r="AU219" s="17" t="s">
        <v>88</v>
      </c>
    </row>
    <row r="220" s="12" customFormat="1" ht="25.92" customHeight="1">
      <c r="A220" s="12"/>
      <c r="B220" s="202"/>
      <c r="C220" s="203"/>
      <c r="D220" s="204" t="s">
        <v>77</v>
      </c>
      <c r="E220" s="205" t="s">
        <v>256</v>
      </c>
      <c r="F220" s="205" t="s">
        <v>257</v>
      </c>
      <c r="G220" s="203"/>
      <c r="H220" s="203"/>
      <c r="I220" s="206"/>
      <c r="J220" s="207">
        <f>BK220</f>
        <v>0</v>
      </c>
      <c r="K220" s="203"/>
      <c r="L220" s="208"/>
      <c r="M220" s="209"/>
      <c r="N220" s="210"/>
      <c r="O220" s="210"/>
      <c r="P220" s="211">
        <f>SUM(P221:P222)</f>
        <v>0</v>
      </c>
      <c r="Q220" s="210"/>
      <c r="R220" s="211">
        <f>SUM(R221:R222)</f>
        <v>0</v>
      </c>
      <c r="S220" s="210"/>
      <c r="T220" s="212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171</v>
      </c>
      <c r="AT220" s="214" t="s">
        <v>77</v>
      </c>
      <c r="AU220" s="214" t="s">
        <v>78</v>
      </c>
      <c r="AY220" s="213" t="s">
        <v>127</v>
      </c>
      <c r="BK220" s="215">
        <f>SUM(BK221:BK222)</f>
        <v>0</v>
      </c>
    </row>
    <row r="221" s="2" customFormat="1" ht="24.15" customHeight="1">
      <c r="A221" s="38"/>
      <c r="B221" s="39"/>
      <c r="C221" s="218" t="s">
        <v>258</v>
      </c>
      <c r="D221" s="218" t="s">
        <v>129</v>
      </c>
      <c r="E221" s="219" t="s">
        <v>259</v>
      </c>
      <c r="F221" s="220" t="s">
        <v>260</v>
      </c>
      <c r="G221" s="221" t="s">
        <v>261</v>
      </c>
      <c r="H221" s="222">
        <v>1</v>
      </c>
      <c r="I221" s="223"/>
      <c r="J221" s="224">
        <f>ROUND(I221*H221,2)</f>
        <v>0</v>
      </c>
      <c r="K221" s="220" t="s">
        <v>262</v>
      </c>
      <c r="L221" s="44"/>
      <c r="M221" s="225" t="s">
        <v>1</v>
      </c>
      <c r="N221" s="226" t="s">
        <v>43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134</v>
      </c>
      <c r="AT221" s="229" t="s">
        <v>129</v>
      </c>
      <c r="AU221" s="229" t="s">
        <v>86</v>
      </c>
      <c r="AY221" s="17" t="s">
        <v>127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86</v>
      </c>
      <c r="BK221" s="230">
        <f>ROUND(I221*H221,2)</f>
        <v>0</v>
      </c>
      <c r="BL221" s="17" t="s">
        <v>134</v>
      </c>
      <c r="BM221" s="229" t="s">
        <v>263</v>
      </c>
    </row>
    <row r="222" s="2" customFormat="1">
      <c r="A222" s="38"/>
      <c r="B222" s="39"/>
      <c r="C222" s="40"/>
      <c r="D222" s="231" t="s">
        <v>136</v>
      </c>
      <c r="E222" s="40"/>
      <c r="F222" s="232" t="s">
        <v>260</v>
      </c>
      <c r="G222" s="40"/>
      <c r="H222" s="40"/>
      <c r="I222" s="233"/>
      <c r="J222" s="40"/>
      <c r="K222" s="40"/>
      <c r="L222" s="44"/>
      <c r="M222" s="281"/>
      <c r="N222" s="282"/>
      <c r="O222" s="283"/>
      <c r="P222" s="283"/>
      <c r="Q222" s="283"/>
      <c r="R222" s="283"/>
      <c r="S222" s="283"/>
      <c r="T222" s="284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136</v>
      </c>
      <c r="AU222" s="17" t="s">
        <v>86</v>
      </c>
    </row>
    <row r="223" s="2" customFormat="1" ht="6.96" customHeight="1">
      <c r="A223" s="38"/>
      <c r="B223" s="66"/>
      <c r="C223" s="67"/>
      <c r="D223" s="67"/>
      <c r="E223" s="67"/>
      <c r="F223" s="67"/>
      <c r="G223" s="67"/>
      <c r="H223" s="67"/>
      <c r="I223" s="67"/>
      <c r="J223" s="67"/>
      <c r="K223" s="67"/>
      <c r="L223" s="44"/>
      <c r="M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</sheetData>
  <sheetProtection sheet="1" autoFilter="0" formatColumns="0" formatRows="0" objects="1" scenarios="1" spinCount="100000" saltValue="A7hfjBrrqvJoajJ1CQcs9Iot/cHePjDPdhvXhUpjc1OOax1DEc2SybCNC+4xGUofc46cVdePwgrgB8PSXEFSmQ==" hashValue="e8oTWznFdUHObjb9cWD/BV2wTv60bx8m9sRdUR4nxOwpq4+sJv3p8IBNoyF2ppHVnZdWueYyxXxIzbwKF3kXOg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1_02/122251107"/>
    <hyperlink ref="F137" r:id="rId2" display="https://podminky.urs.cz/item/CS_URS_2021_02/162351103"/>
    <hyperlink ref="F147" r:id="rId3" display="https://podminky.urs.cz/item/CS_URS_2021_02/171111103"/>
    <hyperlink ref="F152" r:id="rId4" display="https://podminky.urs.cz/item/CS_URS_2021_02/171251101"/>
    <hyperlink ref="F161" r:id="rId5" display="https://podminky.urs.cz/item/CS_URS_2021_02/171251201"/>
    <hyperlink ref="F164" r:id="rId6" display="https://podminky.urs.cz/item/CS_URS_2021_02/181951112"/>
    <hyperlink ref="F169" r:id="rId7" display="https://podminky.urs.cz/item/CS_URS_2021_02/182201101"/>
    <hyperlink ref="F176" r:id="rId8" display="https://podminky.urs.cz/item/CS_URS_2021_02/451579877"/>
    <hyperlink ref="F182" r:id="rId9" display="https://podminky.urs.cz/item/CS_URS_2021_02/462511161"/>
    <hyperlink ref="F187" r:id="rId10" display="https://podminky.urs.cz/item/CS_URS_2021_02/462511169"/>
    <hyperlink ref="F194" r:id="rId11" display="https://podminky.urs.cz/item/CS_URS_2021_02/564871111"/>
    <hyperlink ref="F200" r:id="rId12" display="https://podminky.urs.cz/item/CS_URS_2021_02/567122114"/>
    <hyperlink ref="F207" r:id="rId13" display="https://podminky.urs.cz/item/CS_URS_2021_02/584121112"/>
    <hyperlink ref="F219" r:id="rId14" display="https://podminky.urs.cz/item/CS_URS_2021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ROUND((SUM(BE120:BE238)),  2)</f>
        <v>0</v>
      </c>
      <c r="G33" s="38"/>
      <c r="H33" s="38"/>
      <c r="I33" s="155">
        <v>0.20999999999999999</v>
      </c>
      <c r="J33" s="154">
        <f>ROUND(((SUM(BE120:BE238))*I33),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ROUND((SUM(BF120:BF238)),  2)</f>
        <v>0</v>
      </c>
      <c r="G34" s="38"/>
      <c r="H34" s="38"/>
      <c r="I34" s="155">
        <v>0.14999999999999999</v>
      </c>
      <c r="J34" s="154">
        <f>ROUND(((SUM(BF120:BF238))*I34),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ROUND((SUM(BG120:BG238)),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ROUND((SUM(BH120:BH238)),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ROUND((SUM(BI120:BI238)),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Složiště, 3. etapa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265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266</v>
      </c>
      <c r="E99" s="188"/>
      <c r="F99" s="188"/>
      <c r="G99" s="188"/>
      <c r="H99" s="188"/>
      <c r="I99" s="188"/>
      <c r="J99" s="189">
        <f>J174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111</v>
      </c>
      <c r="E100" s="182"/>
      <c r="F100" s="182"/>
      <c r="G100" s="182"/>
      <c r="H100" s="182"/>
      <c r="I100" s="182"/>
      <c r="J100" s="183">
        <f>J236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Skládka odpadů Hrádek u Pacova – Rozšíření skládky III. etapa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02 - Složiště, 3. etapa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2. 7. 2022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SOMPO a.s., Svatovítské nám. 126, 393 01 Pelhřimov</v>
      </c>
      <c r="G116" s="40"/>
      <c r="H116" s="40"/>
      <c r="I116" s="32" t="s">
        <v>30</v>
      </c>
      <c r="J116" s="36" t="str">
        <f>E21</f>
        <v>Sweco Hydroprojekt a.s.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35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113</v>
      </c>
      <c r="D119" s="194" t="s">
        <v>63</v>
      </c>
      <c r="E119" s="194" t="s">
        <v>59</v>
      </c>
      <c r="F119" s="194" t="s">
        <v>60</v>
      </c>
      <c r="G119" s="194" t="s">
        <v>114</v>
      </c>
      <c r="H119" s="194" t="s">
        <v>115</v>
      </c>
      <c r="I119" s="194" t="s">
        <v>116</v>
      </c>
      <c r="J119" s="194" t="s">
        <v>103</v>
      </c>
      <c r="K119" s="195" t="s">
        <v>117</v>
      </c>
      <c r="L119" s="196"/>
      <c r="M119" s="100" t="s">
        <v>1</v>
      </c>
      <c r="N119" s="101" t="s">
        <v>42</v>
      </c>
      <c r="O119" s="101" t="s">
        <v>118</v>
      </c>
      <c r="P119" s="101" t="s">
        <v>119</v>
      </c>
      <c r="Q119" s="101" t="s">
        <v>120</v>
      </c>
      <c r="R119" s="101" t="s">
        <v>121</v>
      </c>
      <c r="S119" s="101" t="s">
        <v>122</v>
      </c>
      <c r="T119" s="102" t="s">
        <v>123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124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P121+P236</f>
        <v>0</v>
      </c>
      <c r="Q120" s="104"/>
      <c r="R120" s="199">
        <f>R121+R236</f>
        <v>236.27785363999999</v>
      </c>
      <c r="S120" s="104"/>
      <c r="T120" s="200">
        <f>T121+T236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105</v>
      </c>
      <c r="BK120" s="201">
        <f>BK121+BK236</f>
        <v>0</v>
      </c>
    </row>
    <row r="121" s="12" customFormat="1" ht="25.92" customHeight="1">
      <c r="A121" s="12"/>
      <c r="B121" s="202"/>
      <c r="C121" s="203"/>
      <c r="D121" s="204" t="s">
        <v>77</v>
      </c>
      <c r="E121" s="205" t="s">
        <v>125</v>
      </c>
      <c r="F121" s="205" t="s">
        <v>126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P122+P174</f>
        <v>0</v>
      </c>
      <c r="Q121" s="210"/>
      <c r="R121" s="211">
        <f>R122+R174</f>
        <v>236.27785363999999</v>
      </c>
      <c r="S121" s="210"/>
      <c r="T121" s="212">
        <f>T122+T174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86</v>
      </c>
      <c r="AT121" s="214" t="s">
        <v>77</v>
      </c>
      <c r="AU121" s="214" t="s">
        <v>78</v>
      </c>
      <c r="AY121" s="213" t="s">
        <v>127</v>
      </c>
      <c r="BK121" s="215">
        <f>BK122+BK174</f>
        <v>0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267</v>
      </c>
      <c r="F122" s="216" t="s">
        <v>268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SUM(P123:P173)</f>
        <v>0</v>
      </c>
      <c r="Q122" s="210"/>
      <c r="R122" s="211">
        <f>SUM(R123:R173)</f>
        <v>235.94801364</v>
      </c>
      <c r="S122" s="210"/>
      <c r="T122" s="212">
        <f>SUM(T123:T173)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77</v>
      </c>
      <c r="AU122" s="214" t="s">
        <v>86</v>
      </c>
      <c r="AY122" s="213" t="s">
        <v>127</v>
      </c>
      <c r="BK122" s="215">
        <f>SUM(BK123:BK173)</f>
        <v>0</v>
      </c>
    </row>
    <row r="123" s="2" customFormat="1" ht="33" customHeight="1">
      <c r="A123" s="38"/>
      <c r="B123" s="39"/>
      <c r="C123" s="218" t="s">
        <v>86</v>
      </c>
      <c r="D123" s="218" t="s">
        <v>129</v>
      </c>
      <c r="E123" s="219" t="s">
        <v>269</v>
      </c>
      <c r="F123" s="220" t="s">
        <v>270</v>
      </c>
      <c r="G123" s="221" t="s">
        <v>132</v>
      </c>
      <c r="H123" s="222">
        <v>446</v>
      </c>
      <c r="I123" s="223"/>
      <c r="J123" s="224">
        <f>ROUND(I123*H123,2)</f>
        <v>0</v>
      </c>
      <c r="K123" s="220" t="s">
        <v>133</v>
      </c>
      <c r="L123" s="44"/>
      <c r="M123" s="225" t="s">
        <v>1</v>
      </c>
      <c r="N123" s="226" t="s">
        <v>43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134</v>
      </c>
      <c r="AT123" s="229" t="s">
        <v>129</v>
      </c>
      <c r="AU123" s="229" t="s">
        <v>88</v>
      </c>
      <c r="AY123" s="17" t="s">
        <v>127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86</v>
      </c>
      <c r="BK123" s="230">
        <f>ROUND(I123*H123,2)</f>
        <v>0</v>
      </c>
      <c r="BL123" s="17" t="s">
        <v>134</v>
      </c>
      <c r="BM123" s="229" t="s">
        <v>271</v>
      </c>
    </row>
    <row r="124" s="2" customFormat="1">
      <c r="A124" s="38"/>
      <c r="B124" s="39"/>
      <c r="C124" s="40"/>
      <c r="D124" s="231" t="s">
        <v>136</v>
      </c>
      <c r="E124" s="40"/>
      <c r="F124" s="232" t="s">
        <v>272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136</v>
      </c>
      <c r="AU124" s="17" t="s">
        <v>88</v>
      </c>
    </row>
    <row r="125" s="2" customFormat="1">
      <c r="A125" s="38"/>
      <c r="B125" s="39"/>
      <c r="C125" s="40"/>
      <c r="D125" s="236" t="s">
        <v>138</v>
      </c>
      <c r="E125" s="40"/>
      <c r="F125" s="237" t="s">
        <v>273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138</v>
      </c>
      <c r="AU125" s="17" t="s">
        <v>88</v>
      </c>
    </row>
    <row r="126" s="14" customFormat="1">
      <c r="A126" s="14"/>
      <c r="B126" s="249"/>
      <c r="C126" s="250"/>
      <c r="D126" s="231" t="s">
        <v>140</v>
      </c>
      <c r="E126" s="251" t="s">
        <v>1</v>
      </c>
      <c r="F126" s="252" t="s">
        <v>274</v>
      </c>
      <c r="G126" s="250"/>
      <c r="H126" s="251" t="s">
        <v>1</v>
      </c>
      <c r="I126" s="253"/>
      <c r="J126" s="250"/>
      <c r="K126" s="250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140</v>
      </c>
      <c r="AU126" s="258" t="s">
        <v>88</v>
      </c>
      <c r="AV126" s="14" t="s">
        <v>86</v>
      </c>
      <c r="AW126" s="14" t="s">
        <v>34</v>
      </c>
      <c r="AX126" s="14" t="s">
        <v>78</v>
      </c>
      <c r="AY126" s="258" t="s">
        <v>127</v>
      </c>
    </row>
    <row r="127" s="13" customFormat="1">
      <c r="A127" s="13"/>
      <c r="B127" s="238"/>
      <c r="C127" s="239"/>
      <c r="D127" s="231" t="s">
        <v>140</v>
      </c>
      <c r="E127" s="240" t="s">
        <v>1</v>
      </c>
      <c r="F127" s="241" t="s">
        <v>275</v>
      </c>
      <c r="G127" s="239"/>
      <c r="H127" s="242">
        <v>446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140</v>
      </c>
      <c r="AU127" s="248" t="s">
        <v>88</v>
      </c>
      <c r="AV127" s="13" t="s">
        <v>88</v>
      </c>
      <c r="AW127" s="13" t="s">
        <v>34</v>
      </c>
      <c r="AX127" s="13" t="s">
        <v>78</v>
      </c>
      <c r="AY127" s="248" t="s">
        <v>127</v>
      </c>
    </row>
    <row r="128" s="15" customFormat="1">
      <c r="A128" s="15"/>
      <c r="B128" s="259"/>
      <c r="C128" s="260"/>
      <c r="D128" s="231" t="s">
        <v>140</v>
      </c>
      <c r="E128" s="261" t="s">
        <v>1</v>
      </c>
      <c r="F128" s="262" t="s">
        <v>147</v>
      </c>
      <c r="G128" s="260"/>
      <c r="H128" s="263">
        <v>446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9" t="s">
        <v>140</v>
      </c>
      <c r="AU128" s="269" t="s">
        <v>88</v>
      </c>
      <c r="AV128" s="15" t="s">
        <v>134</v>
      </c>
      <c r="AW128" s="15" t="s">
        <v>34</v>
      </c>
      <c r="AX128" s="15" t="s">
        <v>86</v>
      </c>
      <c r="AY128" s="269" t="s">
        <v>127</v>
      </c>
    </row>
    <row r="129" s="2" customFormat="1" ht="37.8" customHeight="1">
      <c r="A129" s="38"/>
      <c r="B129" s="39"/>
      <c r="C129" s="218" t="s">
        <v>88</v>
      </c>
      <c r="D129" s="218" t="s">
        <v>129</v>
      </c>
      <c r="E129" s="219" t="s">
        <v>148</v>
      </c>
      <c r="F129" s="220" t="s">
        <v>149</v>
      </c>
      <c r="G129" s="221" t="s">
        <v>132</v>
      </c>
      <c r="H129" s="222">
        <v>892</v>
      </c>
      <c r="I129" s="223"/>
      <c r="J129" s="224">
        <f>ROUND(I129*H129,2)</f>
        <v>0</v>
      </c>
      <c r="K129" s="220" t="s">
        <v>133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134</v>
      </c>
      <c r="AT129" s="229" t="s">
        <v>129</v>
      </c>
      <c r="AU129" s="229" t="s">
        <v>88</v>
      </c>
      <c r="AY129" s="17" t="s">
        <v>127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134</v>
      </c>
      <c r="BM129" s="229" t="s">
        <v>276</v>
      </c>
    </row>
    <row r="130" s="2" customFormat="1">
      <c r="A130" s="38"/>
      <c r="B130" s="39"/>
      <c r="C130" s="40"/>
      <c r="D130" s="231" t="s">
        <v>136</v>
      </c>
      <c r="E130" s="40"/>
      <c r="F130" s="232" t="s">
        <v>151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136</v>
      </c>
      <c r="AU130" s="17" t="s">
        <v>88</v>
      </c>
    </row>
    <row r="131" s="2" customFormat="1">
      <c r="A131" s="38"/>
      <c r="B131" s="39"/>
      <c r="C131" s="40"/>
      <c r="D131" s="236" t="s">
        <v>138</v>
      </c>
      <c r="E131" s="40"/>
      <c r="F131" s="237" t="s">
        <v>152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138</v>
      </c>
      <c r="AU131" s="17" t="s">
        <v>88</v>
      </c>
    </row>
    <row r="132" s="13" customFormat="1">
      <c r="A132" s="13"/>
      <c r="B132" s="238"/>
      <c r="C132" s="239"/>
      <c r="D132" s="231" t="s">
        <v>140</v>
      </c>
      <c r="E132" s="240" t="s">
        <v>1</v>
      </c>
      <c r="F132" s="241" t="s">
        <v>277</v>
      </c>
      <c r="G132" s="239"/>
      <c r="H132" s="242">
        <v>892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140</v>
      </c>
      <c r="AU132" s="248" t="s">
        <v>88</v>
      </c>
      <c r="AV132" s="13" t="s">
        <v>88</v>
      </c>
      <c r="AW132" s="13" t="s">
        <v>34</v>
      </c>
      <c r="AX132" s="13" t="s">
        <v>78</v>
      </c>
      <c r="AY132" s="248" t="s">
        <v>127</v>
      </c>
    </row>
    <row r="133" s="15" customFormat="1">
      <c r="A133" s="15"/>
      <c r="B133" s="259"/>
      <c r="C133" s="260"/>
      <c r="D133" s="231" t="s">
        <v>140</v>
      </c>
      <c r="E133" s="261" t="s">
        <v>1</v>
      </c>
      <c r="F133" s="262" t="s">
        <v>147</v>
      </c>
      <c r="G133" s="260"/>
      <c r="H133" s="263">
        <v>892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9" t="s">
        <v>140</v>
      </c>
      <c r="AU133" s="269" t="s">
        <v>88</v>
      </c>
      <c r="AV133" s="15" t="s">
        <v>134</v>
      </c>
      <c r="AW133" s="15" t="s">
        <v>34</v>
      </c>
      <c r="AX133" s="15" t="s">
        <v>86</v>
      </c>
      <c r="AY133" s="269" t="s">
        <v>127</v>
      </c>
    </row>
    <row r="134" s="2" customFormat="1" ht="24.15" customHeight="1">
      <c r="A134" s="38"/>
      <c r="B134" s="39"/>
      <c r="C134" s="218" t="s">
        <v>157</v>
      </c>
      <c r="D134" s="218" t="s">
        <v>129</v>
      </c>
      <c r="E134" s="219" t="s">
        <v>278</v>
      </c>
      <c r="F134" s="220" t="s">
        <v>279</v>
      </c>
      <c r="G134" s="221" t="s">
        <v>132</v>
      </c>
      <c r="H134" s="222">
        <v>446</v>
      </c>
      <c r="I134" s="223"/>
      <c r="J134" s="224">
        <f>ROUND(I134*H134,2)</f>
        <v>0</v>
      </c>
      <c r="K134" s="220" t="s">
        <v>133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134</v>
      </c>
      <c r="AT134" s="229" t="s">
        <v>129</v>
      </c>
      <c r="AU134" s="229" t="s">
        <v>88</v>
      </c>
      <c r="AY134" s="17" t="s">
        <v>127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134</v>
      </c>
      <c r="BM134" s="229" t="s">
        <v>280</v>
      </c>
    </row>
    <row r="135" s="2" customFormat="1">
      <c r="A135" s="38"/>
      <c r="B135" s="39"/>
      <c r="C135" s="40"/>
      <c r="D135" s="231" t="s">
        <v>136</v>
      </c>
      <c r="E135" s="40"/>
      <c r="F135" s="232" t="s">
        <v>281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136</v>
      </c>
      <c r="AU135" s="17" t="s">
        <v>88</v>
      </c>
    </row>
    <row r="136" s="2" customFormat="1">
      <c r="A136" s="38"/>
      <c r="B136" s="39"/>
      <c r="C136" s="40"/>
      <c r="D136" s="236" t="s">
        <v>138</v>
      </c>
      <c r="E136" s="40"/>
      <c r="F136" s="237" t="s">
        <v>282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138</v>
      </c>
      <c r="AU136" s="17" t="s">
        <v>88</v>
      </c>
    </row>
    <row r="137" s="13" customFormat="1">
      <c r="A137" s="13"/>
      <c r="B137" s="238"/>
      <c r="C137" s="239"/>
      <c r="D137" s="231" t="s">
        <v>140</v>
      </c>
      <c r="E137" s="240" t="s">
        <v>1</v>
      </c>
      <c r="F137" s="241" t="s">
        <v>283</v>
      </c>
      <c r="G137" s="239"/>
      <c r="H137" s="242">
        <v>446</v>
      </c>
      <c r="I137" s="243"/>
      <c r="J137" s="239"/>
      <c r="K137" s="239"/>
      <c r="L137" s="244"/>
      <c r="M137" s="245"/>
      <c r="N137" s="246"/>
      <c r="O137" s="246"/>
      <c r="P137" s="246"/>
      <c r="Q137" s="246"/>
      <c r="R137" s="246"/>
      <c r="S137" s="246"/>
      <c r="T137" s="24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8" t="s">
        <v>140</v>
      </c>
      <c r="AU137" s="248" t="s">
        <v>88</v>
      </c>
      <c r="AV137" s="13" t="s">
        <v>88</v>
      </c>
      <c r="AW137" s="13" t="s">
        <v>34</v>
      </c>
      <c r="AX137" s="13" t="s">
        <v>78</v>
      </c>
      <c r="AY137" s="248" t="s">
        <v>127</v>
      </c>
    </row>
    <row r="138" s="15" customFormat="1">
      <c r="A138" s="15"/>
      <c r="B138" s="259"/>
      <c r="C138" s="260"/>
      <c r="D138" s="231" t="s">
        <v>140</v>
      </c>
      <c r="E138" s="261" t="s">
        <v>1</v>
      </c>
      <c r="F138" s="262" t="s">
        <v>147</v>
      </c>
      <c r="G138" s="260"/>
      <c r="H138" s="263">
        <v>446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140</v>
      </c>
      <c r="AU138" s="269" t="s">
        <v>88</v>
      </c>
      <c r="AV138" s="15" t="s">
        <v>134</v>
      </c>
      <c r="AW138" s="15" t="s">
        <v>34</v>
      </c>
      <c r="AX138" s="15" t="s">
        <v>86</v>
      </c>
      <c r="AY138" s="269" t="s">
        <v>127</v>
      </c>
    </row>
    <row r="139" s="2" customFormat="1" ht="16.5" customHeight="1">
      <c r="A139" s="38"/>
      <c r="B139" s="39"/>
      <c r="C139" s="218" t="s">
        <v>134</v>
      </c>
      <c r="D139" s="218" t="s">
        <v>129</v>
      </c>
      <c r="E139" s="219" t="s">
        <v>284</v>
      </c>
      <c r="F139" s="220" t="s">
        <v>285</v>
      </c>
      <c r="G139" s="221" t="s">
        <v>286</v>
      </c>
      <c r="H139" s="222">
        <v>400</v>
      </c>
      <c r="I139" s="223"/>
      <c r="J139" s="224">
        <f>ROUND(I139*H139,2)</f>
        <v>0</v>
      </c>
      <c r="K139" s="220" t="s">
        <v>262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0.014999999999999999</v>
      </c>
      <c r="R139" s="227">
        <f>Q139*H139</f>
        <v>6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134</v>
      </c>
      <c r="AT139" s="229" t="s">
        <v>129</v>
      </c>
      <c r="AU139" s="229" t="s">
        <v>88</v>
      </c>
      <c r="AY139" s="17" t="s">
        <v>127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134</v>
      </c>
      <c r="BM139" s="229" t="s">
        <v>287</v>
      </c>
    </row>
    <row r="140" s="2" customFormat="1" ht="24.15" customHeight="1">
      <c r="A140" s="38"/>
      <c r="B140" s="39"/>
      <c r="C140" s="218" t="s">
        <v>171</v>
      </c>
      <c r="D140" s="218" t="s">
        <v>129</v>
      </c>
      <c r="E140" s="219" t="s">
        <v>288</v>
      </c>
      <c r="F140" s="220" t="s">
        <v>289</v>
      </c>
      <c r="G140" s="221" t="s">
        <v>132</v>
      </c>
      <c r="H140" s="222">
        <v>446</v>
      </c>
      <c r="I140" s="223"/>
      <c r="J140" s="224">
        <f>ROUND(I140*H140,2)</f>
        <v>0</v>
      </c>
      <c r="K140" s="220" t="s">
        <v>133</v>
      </c>
      <c r="L140" s="44"/>
      <c r="M140" s="225" t="s">
        <v>1</v>
      </c>
      <c r="N140" s="226" t="s">
        <v>43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134</v>
      </c>
      <c r="AT140" s="229" t="s">
        <v>129</v>
      </c>
      <c r="AU140" s="229" t="s">
        <v>88</v>
      </c>
      <c r="AY140" s="17" t="s">
        <v>127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86</v>
      </c>
      <c r="BK140" s="230">
        <f>ROUND(I140*H140,2)</f>
        <v>0</v>
      </c>
      <c r="BL140" s="17" t="s">
        <v>134</v>
      </c>
      <c r="BM140" s="229" t="s">
        <v>290</v>
      </c>
    </row>
    <row r="141" s="2" customFormat="1">
      <c r="A141" s="38"/>
      <c r="B141" s="39"/>
      <c r="C141" s="40"/>
      <c r="D141" s="231" t="s">
        <v>136</v>
      </c>
      <c r="E141" s="40"/>
      <c r="F141" s="232" t="s">
        <v>291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136</v>
      </c>
      <c r="AU141" s="17" t="s">
        <v>88</v>
      </c>
    </row>
    <row r="142" s="2" customFormat="1">
      <c r="A142" s="38"/>
      <c r="B142" s="39"/>
      <c r="C142" s="40"/>
      <c r="D142" s="236" t="s">
        <v>138</v>
      </c>
      <c r="E142" s="40"/>
      <c r="F142" s="237" t="s">
        <v>292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138</v>
      </c>
      <c r="AU142" s="17" t="s">
        <v>88</v>
      </c>
    </row>
    <row r="143" s="2" customFormat="1">
      <c r="A143" s="38"/>
      <c r="B143" s="39"/>
      <c r="C143" s="40"/>
      <c r="D143" s="231" t="s">
        <v>191</v>
      </c>
      <c r="E143" s="40"/>
      <c r="F143" s="270" t="s">
        <v>293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191</v>
      </c>
      <c r="AU143" s="17" t="s">
        <v>88</v>
      </c>
    </row>
    <row r="144" s="13" customFormat="1">
      <c r="A144" s="13"/>
      <c r="B144" s="238"/>
      <c r="C144" s="239"/>
      <c r="D144" s="231" t="s">
        <v>140</v>
      </c>
      <c r="E144" s="240" t="s">
        <v>1</v>
      </c>
      <c r="F144" s="241" t="s">
        <v>294</v>
      </c>
      <c r="G144" s="239"/>
      <c r="H144" s="242">
        <v>446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140</v>
      </c>
      <c r="AU144" s="248" t="s">
        <v>88</v>
      </c>
      <c r="AV144" s="13" t="s">
        <v>88</v>
      </c>
      <c r="AW144" s="13" t="s">
        <v>34</v>
      </c>
      <c r="AX144" s="13" t="s">
        <v>78</v>
      </c>
      <c r="AY144" s="248" t="s">
        <v>127</v>
      </c>
    </row>
    <row r="145" s="15" customFormat="1">
      <c r="A145" s="15"/>
      <c r="B145" s="259"/>
      <c r="C145" s="260"/>
      <c r="D145" s="231" t="s">
        <v>140</v>
      </c>
      <c r="E145" s="261" t="s">
        <v>1</v>
      </c>
      <c r="F145" s="262" t="s">
        <v>147</v>
      </c>
      <c r="G145" s="260"/>
      <c r="H145" s="263">
        <v>446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9" t="s">
        <v>140</v>
      </c>
      <c r="AU145" s="269" t="s">
        <v>88</v>
      </c>
      <c r="AV145" s="15" t="s">
        <v>134</v>
      </c>
      <c r="AW145" s="15" t="s">
        <v>34</v>
      </c>
      <c r="AX145" s="15" t="s">
        <v>86</v>
      </c>
      <c r="AY145" s="269" t="s">
        <v>127</v>
      </c>
    </row>
    <row r="146" s="2" customFormat="1" ht="16.5" customHeight="1">
      <c r="A146" s="38"/>
      <c r="B146" s="39"/>
      <c r="C146" s="218" t="s">
        <v>177</v>
      </c>
      <c r="D146" s="218" t="s">
        <v>129</v>
      </c>
      <c r="E146" s="219" t="s">
        <v>295</v>
      </c>
      <c r="F146" s="220" t="s">
        <v>296</v>
      </c>
      <c r="G146" s="221" t="s">
        <v>286</v>
      </c>
      <c r="H146" s="222">
        <v>400</v>
      </c>
      <c r="I146" s="223"/>
      <c r="J146" s="224">
        <f>ROUND(I146*H146,2)</f>
        <v>0</v>
      </c>
      <c r="K146" s="220" t="s">
        <v>262</v>
      </c>
      <c r="L146" s="44"/>
      <c r="M146" s="225" t="s">
        <v>1</v>
      </c>
      <c r="N146" s="226" t="s">
        <v>43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134</v>
      </c>
      <c r="AT146" s="229" t="s">
        <v>129</v>
      </c>
      <c r="AU146" s="229" t="s">
        <v>88</v>
      </c>
      <c r="AY146" s="17" t="s">
        <v>127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86</v>
      </c>
      <c r="BK146" s="230">
        <f>ROUND(I146*H146,2)</f>
        <v>0</v>
      </c>
      <c r="BL146" s="17" t="s">
        <v>134</v>
      </c>
      <c r="BM146" s="229" t="s">
        <v>297</v>
      </c>
    </row>
    <row r="147" s="13" customFormat="1">
      <c r="A147" s="13"/>
      <c r="B147" s="238"/>
      <c r="C147" s="239"/>
      <c r="D147" s="231" t="s">
        <v>140</v>
      </c>
      <c r="E147" s="240" t="s">
        <v>1</v>
      </c>
      <c r="F147" s="241" t="s">
        <v>298</v>
      </c>
      <c r="G147" s="239"/>
      <c r="H147" s="242">
        <v>400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140</v>
      </c>
      <c r="AU147" s="248" t="s">
        <v>88</v>
      </c>
      <c r="AV147" s="13" t="s">
        <v>88</v>
      </c>
      <c r="AW147" s="13" t="s">
        <v>34</v>
      </c>
      <c r="AX147" s="13" t="s">
        <v>78</v>
      </c>
      <c r="AY147" s="248" t="s">
        <v>127</v>
      </c>
    </row>
    <row r="148" s="15" customFormat="1">
      <c r="A148" s="15"/>
      <c r="B148" s="259"/>
      <c r="C148" s="260"/>
      <c r="D148" s="231" t="s">
        <v>140</v>
      </c>
      <c r="E148" s="261" t="s">
        <v>1</v>
      </c>
      <c r="F148" s="262" t="s">
        <v>147</v>
      </c>
      <c r="G148" s="260"/>
      <c r="H148" s="263">
        <v>400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140</v>
      </c>
      <c r="AU148" s="269" t="s">
        <v>88</v>
      </c>
      <c r="AV148" s="15" t="s">
        <v>134</v>
      </c>
      <c r="AW148" s="15" t="s">
        <v>34</v>
      </c>
      <c r="AX148" s="15" t="s">
        <v>86</v>
      </c>
      <c r="AY148" s="269" t="s">
        <v>127</v>
      </c>
    </row>
    <row r="149" s="2" customFormat="1" ht="16.5" customHeight="1">
      <c r="A149" s="38"/>
      <c r="B149" s="39"/>
      <c r="C149" s="218" t="s">
        <v>185</v>
      </c>
      <c r="D149" s="218" t="s">
        <v>129</v>
      </c>
      <c r="E149" s="219" t="s">
        <v>299</v>
      </c>
      <c r="F149" s="220" t="s">
        <v>300</v>
      </c>
      <c r="G149" s="221" t="s">
        <v>286</v>
      </c>
      <c r="H149" s="222">
        <v>400</v>
      </c>
      <c r="I149" s="223"/>
      <c r="J149" s="224">
        <f>ROUND(I149*H149,2)</f>
        <v>0</v>
      </c>
      <c r="K149" s="220" t="s">
        <v>262</v>
      </c>
      <c r="L149" s="44"/>
      <c r="M149" s="225" t="s">
        <v>1</v>
      </c>
      <c r="N149" s="226" t="s">
        <v>43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134</v>
      </c>
      <c r="AT149" s="229" t="s">
        <v>129</v>
      </c>
      <c r="AU149" s="229" t="s">
        <v>88</v>
      </c>
      <c r="AY149" s="17" t="s">
        <v>127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86</v>
      </c>
      <c r="BK149" s="230">
        <f>ROUND(I149*H149,2)</f>
        <v>0</v>
      </c>
      <c r="BL149" s="17" t="s">
        <v>134</v>
      </c>
      <c r="BM149" s="229" t="s">
        <v>301</v>
      </c>
    </row>
    <row r="150" s="2" customFormat="1" ht="16.5" customHeight="1">
      <c r="A150" s="38"/>
      <c r="B150" s="39"/>
      <c r="C150" s="218" t="s">
        <v>195</v>
      </c>
      <c r="D150" s="218" t="s">
        <v>129</v>
      </c>
      <c r="E150" s="219" t="s">
        <v>302</v>
      </c>
      <c r="F150" s="220" t="s">
        <v>303</v>
      </c>
      <c r="G150" s="221" t="s">
        <v>180</v>
      </c>
      <c r="H150" s="222">
        <v>19052.837</v>
      </c>
      <c r="I150" s="223"/>
      <c r="J150" s="224">
        <f>ROUND(I150*H150,2)</f>
        <v>0</v>
      </c>
      <c r="K150" s="220" t="s">
        <v>262</v>
      </c>
      <c r="L150" s="44"/>
      <c r="M150" s="225" t="s">
        <v>1</v>
      </c>
      <c r="N150" s="226" t="s">
        <v>43</v>
      </c>
      <c r="O150" s="91"/>
      <c r="P150" s="227">
        <f>O150*H150</f>
        <v>0</v>
      </c>
      <c r="Q150" s="227">
        <v>0.0045799999999999999</v>
      </c>
      <c r="R150" s="227">
        <f>Q150*H150</f>
        <v>87.261993459999999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134</v>
      </c>
      <c r="AT150" s="229" t="s">
        <v>129</v>
      </c>
      <c r="AU150" s="229" t="s">
        <v>88</v>
      </c>
      <c r="AY150" s="17" t="s">
        <v>127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134</v>
      </c>
      <c r="BM150" s="229" t="s">
        <v>304</v>
      </c>
    </row>
    <row r="151" s="13" customFormat="1">
      <c r="A151" s="13"/>
      <c r="B151" s="238"/>
      <c r="C151" s="239"/>
      <c r="D151" s="231" t="s">
        <v>140</v>
      </c>
      <c r="E151" s="240" t="s">
        <v>1</v>
      </c>
      <c r="F151" s="241" t="s">
        <v>305</v>
      </c>
      <c r="G151" s="239"/>
      <c r="H151" s="242">
        <v>19052.837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140</v>
      </c>
      <c r="AU151" s="248" t="s">
        <v>88</v>
      </c>
      <c r="AV151" s="13" t="s">
        <v>88</v>
      </c>
      <c r="AW151" s="13" t="s">
        <v>34</v>
      </c>
      <c r="AX151" s="13" t="s">
        <v>78</v>
      </c>
      <c r="AY151" s="248" t="s">
        <v>127</v>
      </c>
    </row>
    <row r="152" s="15" customFormat="1">
      <c r="A152" s="15"/>
      <c r="B152" s="259"/>
      <c r="C152" s="260"/>
      <c r="D152" s="231" t="s">
        <v>140</v>
      </c>
      <c r="E152" s="261" t="s">
        <v>1</v>
      </c>
      <c r="F152" s="262" t="s">
        <v>147</v>
      </c>
      <c r="G152" s="260"/>
      <c r="H152" s="263">
        <v>19052.837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9" t="s">
        <v>140</v>
      </c>
      <c r="AU152" s="269" t="s">
        <v>88</v>
      </c>
      <c r="AV152" s="15" t="s">
        <v>134</v>
      </c>
      <c r="AW152" s="15" t="s">
        <v>34</v>
      </c>
      <c r="AX152" s="15" t="s">
        <v>86</v>
      </c>
      <c r="AY152" s="269" t="s">
        <v>127</v>
      </c>
    </row>
    <row r="153" s="2" customFormat="1" ht="24.15" customHeight="1">
      <c r="A153" s="38"/>
      <c r="B153" s="39"/>
      <c r="C153" s="218" t="s">
        <v>203</v>
      </c>
      <c r="D153" s="218" t="s">
        <v>129</v>
      </c>
      <c r="E153" s="219" t="s">
        <v>306</v>
      </c>
      <c r="F153" s="220" t="s">
        <v>307</v>
      </c>
      <c r="G153" s="221" t="s">
        <v>180</v>
      </c>
      <c r="H153" s="222">
        <v>19576.299999999999</v>
      </c>
      <c r="I153" s="223"/>
      <c r="J153" s="224">
        <f>ROUND(I153*H153,2)</f>
        <v>0</v>
      </c>
      <c r="K153" s="220" t="s">
        <v>133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0.00027999999999999998</v>
      </c>
      <c r="R153" s="227">
        <f>Q153*H153</f>
        <v>5.4813639999999992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134</v>
      </c>
      <c r="AT153" s="229" t="s">
        <v>129</v>
      </c>
      <c r="AU153" s="229" t="s">
        <v>88</v>
      </c>
      <c r="AY153" s="17" t="s">
        <v>127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134</v>
      </c>
      <c r="BM153" s="229" t="s">
        <v>308</v>
      </c>
    </row>
    <row r="154" s="2" customFormat="1">
      <c r="A154" s="38"/>
      <c r="B154" s="39"/>
      <c r="C154" s="40"/>
      <c r="D154" s="231" t="s">
        <v>136</v>
      </c>
      <c r="E154" s="40"/>
      <c r="F154" s="232" t="s">
        <v>309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136</v>
      </c>
      <c r="AU154" s="17" t="s">
        <v>88</v>
      </c>
    </row>
    <row r="155" s="2" customFormat="1">
      <c r="A155" s="38"/>
      <c r="B155" s="39"/>
      <c r="C155" s="40"/>
      <c r="D155" s="236" t="s">
        <v>138</v>
      </c>
      <c r="E155" s="40"/>
      <c r="F155" s="237" t="s">
        <v>310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138</v>
      </c>
      <c r="AU155" s="17" t="s">
        <v>88</v>
      </c>
    </row>
    <row r="156" s="2" customFormat="1">
      <c r="A156" s="38"/>
      <c r="B156" s="39"/>
      <c r="C156" s="40"/>
      <c r="D156" s="231" t="s">
        <v>191</v>
      </c>
      <c r="E156" s="40"/>
      <c r="F156" s="270" t="s">
        <v>311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191</v>
      </c>
      <c r="AU156" s="17" t="s">
        <v>88</v>
      </c>
    </row>
    <row r="157" s="13" customFormat="1">
      <c r="A157" s="13"/>
      <c r="B157" s="238"/>
      <c r="C157" s="239"/>
      <c r="D157" s="231" t="s">
        <v>140</v>
      </c>
      <c r="E157" s="240" t="s">
        <v>1</v>
      </c>
      <c r="F157" s="241" t="s">
        <v>312</v>
      </c>
      <c r="G157" s="239"/>
      <c r="H157" s="242">
        <v>19576.299999999999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140</v>
      </c>
      <c r="AU157" s="248" t="s">
        <v>88</v>
      </c>
      <c r="AV157" s="13" t="s">
        <v>88</v>
      </c>
      <c r="AW157" s="13" t="s">
        <v>34</v>
      </c>
      <c r="AX157" s="13" t="s">
        <v>78</v>
      </c>
      <c r="AY157" s="248" t="s">
        <v>127</v>
      </c>
    </row>
    <row r="158" s="15" customFormat="1">
      <c r="A158" s="15"/>
      <c r="B158" s="259"/>
      <c r="C158" s="260"/>
      <c r="D158" s="231" t="s">
        <v>140</v>
      </c>
      <c r="E158" s="261" t="s">
        <v>1</v>
      </c>
      <c r="F158" s="262" t="s">
        <v>147</v>
      </c>
      <c r="G158" s="260"/>
      <c r="H158" s="263">
        <v>19576.299999999999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140</v>
      </c>
      <c r="AU158" s="269" t="s">
        <v>88</v>
      </c>
      <c r="AV158" s="15" t="s">
        <v>134</v>
      </c>
      <c r="AW158" s="15" t="s">
        <v>34</v>
      </c>
      <c r="AX158" s="15" t="s">
        <v>86</v>
      </c>
      <c r="AY158" s="269" t="s">
        <v>127</v>
      </c>
    </row>
    <row r="159" s="2" customFormat="1" ht="24.15" customHeight="1">
      <c r="A159" s="38"/>
      <c r="B159" s="39"/>
      <c r="C159" s="271" t="s">
        <v>210</v>
      </c>
      <c r="D159" s="271" t="s">
        <v>242</v>
      </c>
      <c r="E159" s="272" t="s">
        <v>313</v>
      </c>
      <c r="F159" s="273" t="s">
        <v>314</v>
      </c>
      <c r="G159" s="274" t="s">
        <v>180</v>
      </c>
      <c r="H159" s="275">
        <v>21142.403999999999</v>
      </c>
      <c r="I159" s="276"/>
      <c r="J159" s="277">
        <f>ROUND(I159*H159,2)</f>
        <v>0</v>
      </c>
      <c r="K159" s="273" t="s">
        <v>262</v>
      </c>
      <c r="L159" s="278"/>
      <c r="M159" s="279" t="s">
        <v>1</v>
      </c>
      <c r="N159" s="280" t="s">
        <v>43</v>
      </c>
      <c r="O159" s="91"/>
      <c r="P159" s="227">
        <f>O159*H159</f>
        <v>0</v>
      </c>
      <c r="Q159" s="227">
        <v>0.001</v>
      </c>
      <c r="R159" s="227">
        <f>Q159*H159</f>
        <v>21.142403999999999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195</v>
      </c>
      <c r="AT159" s="229" t="s">
        <v>242</v>
      </c>
      <c r="AU159" s="229" t="s">
        <v>88</v>
      </c>
      <c r="AY159" s="17" t="s">
        <v>127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86</v>
      </c>
      <c r="BK159" s="230">
        <f>ROUND(I159*H159,2)</f>
        <v>0</v>
      </c>
      <c r="BL159" s="17" t="s">
        <v>134</v>
      </c>
      <c r="BM159" s="229" t="s">
        <v>315</v>
      </c>
    </row>
    <row r="160" s="2" customFormat="1">
      <c r="A160" s="38"/>
      <c r="B160" s="39"/>
      <c r="C160" s="40"/>
      <c r="D160" s="231" t="s">
        <v>136</v>
      </c>
      <c r="E160" s="40"/>
      <c r="F160" s="232" t="s">
        <v>314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136</v>
      </c>
      <c r="AU160" s="17" t="s">
        <v>88</v>
      </c>
    </row>
    <row r="161" s="13" customFormat="1">
      <c r="A161" s="13"/>
      <c r="B161" s="238"/>
      <c r="C161" s="239"/>
      <c r="D161" s="231" t="s">
        <v>140</v>
      </c>
      <c r="E161" s="240" t="s">
        <v>1</v>
      </c>
      <c r="F161" s="241" t="s">
        <v>316</v>
      </c>
      <c r="G161" s="239"/>
      <c r="H161" s="242">
        <v>21142.403999999999</v>
      </c>
      <c r="I161" s="243"/>
      <c r="J161" s="239"/>
      <c r="K161" s="239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140</v>
      </c>
      <c r="AU161" s="248" t="s">
        <v>88</v>
      </c>
      <c r="AV161" s="13" t="s">
        <v>88</v>
      </c>
      <c r="AW161" s="13" t="s">
        <v>34</v>
      </c>
      <c r="AX161" s="13" t="s">
        <v>78</v>
      </c>
      <c r="AY161" s="248" t="s">
        <v>127</v>
      </c>
    </row>
    <row r="162" s="15" customFormat="1">
      <c r="A162" s="15"/>
      <c r="B162" s="259"/>
      <c r="C162" s="260"/>
      <c r="D162" s="231" t="s">
        <v>140</v>
      </c>
      <c r="E162" s="261" t="s">
        <v>1</v>
      </c>
      <c r="F162" s="262" t="s">
        <v>147</v>
      </c>
      <c r="G162" s="260"/>
      <c r="H162" s="263">
        <v>21142.403999999999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9" t="s">
        <v>140</v>
      </c>
      <c r="AU162" s="269" t="s">
        <v>88</v>
      </c>
      <c r="AV162" s="15" t="s">
        <v>134</v>
      </c>
      <c r="AW162" s="15" t="s">
        <v>34</v>
      </c>
      <c r="AX162" s="15" t="s">
        <v>86</v>
      </c>
      <c r="AY162" s="269" t="s">
        <v>127</v>
      </c>
    </row>
    <row r="163" s="2" customFormat="1" ht="21.75" customHeight="1">
      <c r="A163" s="38"/>
      <c r="B163" s="39"/>
      <c r="C163" s="218" t="s">
        <v>219</v>
      </c>
      <c r="D163" s="218" t="s">
        <v>129</v>
      </c>
      <c r="E163" s="219" t="s">
        <v>317</v>
      </c>
      <c r="F163" s="220" t="s">
        <v>318</v>
      </c>
      <c r="G163" s="221" t="s">
        <v>180</v>
      </c>
      <c r="H163" s="222">
        <v>19576.299999999999</v>
      </c>
      <c r="I163" s="223"/>
      <c r="J163" s="224">
        <f>ROUND(I163*H163,2)</f>
        <v>0</v>
      </c>
      <c r="K163" s="220" t="s">
        <v>262</v>
      </c>
      <c r="L163" s="44"/>
      <c r="M163" s="225" t="s">
        <v>1</v>
      </c>
      <c r="N163" s="226" t="s">
        <v>43</v>
      </c>
      <c r="O163" s="91"/>
      <c r="P163" s="227">
        <f>O163*H163</f>
        <v>0</v>
      </c>
      <c r="Q163" s="227">
        <v>0.0022000000000000001</v>
      </c>
      <c r="R163" s="227">
        <f>Q163*H163</f>
        <v>43.067860000000003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134</v>
      </c>
      <c r="AT163" s="229" t="s">
        <v>129</v>
      </c>
      <c r="AU163" s="229" t="s">
        <v>88</v>
      </c>
      <c r="AY163" s="17" t="s">
        <v>127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86</v>
      </c>
      <c r="BK163" s="230">
        <f>ROUND(I163*H163,2)</f>
        <v>0</v>
      </c>
      <c r="BL163" s="17" t="s">
        <v>134</v>
      </c>
      <c r="BM163" s="229" t="s">
        <v>319</v>
      </c>
    </row>
    <row r="164" s="2" customFormat="1">
      <c r="A164" s="38"/>
      <c r="B164" s="39"/>
      <c r="C164" s="40"/>
      <c r="D164" s="231" t="s">
        <v>320</v>
      </c>
      <c r="E164" s="40"/>
      <c r="F164" s="270" t="s">
        <v>321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320</v>
      </c>
      <c r="AU164" s="17" t="s">
        <v>88</v>
      </c>
    </row>
    <row r="165" s="13" customFormat="1">
      <c r="A165" s="13"/>
      <c r="B165" s="238"/>
      <c r="C165" s="239"/>
      <c r="D165" s="231" t="s">
        <v>140</v>
      </c>
      <c r="E165" s="240" t="s">
        <v>1</v>
      </c>
      <c r="F165" s="241" t="s">
        <v>312</v>
      </c>
      <c r="G165" s="239"/>
      <c r="H165" s="242">
        <v>19576.299999999999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140</v>
      </c>
      <c r="AU165" s="248" t="s">
        <v>88</v>
      </c>
      <c r="AV165" s="13" t="s">
        <v>88</v>
      </c>
      <c r="AW165" s="13" t="s">
        <v>34</v>
      </c>
      <c r="AX165" s="13" t="s">
        <v>78</v>
      </c>
      <c r="AY165" s="248" t="s">
        <v>127</v>
      </c>
    </row>
    <row r="166" s="15" customFormat="1">
      <c r="A166" s="15"/>
      <c r="B166" s="259"/>
      <c r="C166" s="260"/>
      <c r="D166" s="231" t="s">
        <v>140</v>
      </c>
      <c r="E166" s="261" t="s">
        <v>1</v>
      </c>
      <c r="F166" s="262" t="s">
        <v>147</v>
      </c>
      <c r="G166" s="260"/>
      <c r="H166" s="263">
        <v>19576.299999999999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9" t="s">
        <v>140</v>
      </c>
      <c r="AU166" s="269" t="s">
        <v>88</v>
      </c>
      <c r="AV166" s="15" t="s">
        <v>134</v>
      </c>
      <c r="AW166" s="15" t="s">
        <v>34</v>
      </c>
      <c r="AX166" s="15" t="s">
        <v>86</v>
      </c>
      <c r="AY166" s="269" t="s">
        <v>127</v>
      </c>
    </row>
    <row r="167" s="2" customFormat="1" ht="24.15" customHeight="1">
      <c r="A167" s="38"/>
      <c r="B167" s="39"/>
      <c r="C167" s="218" t="s">
        <v>227</v>
      </c>
      <c r="D167" s="218" t="s">
        <v>129</v>
      </c>
      <c r="E167" s="219" t="s">
        <v>322</v>
      </c>
      <c r="F167" s="220" t="s">
        <v>323</v>
      </c>
      <c r="G167" s="221" t="s">
        <v>261</v>
      </c>
      <c r="H167" s="222">
        <v>1</v>
      </c>
      <c r="I167" s="223"/>
      <c r="J167" s="224">
        <f>ROUND(I167*H167,2)</f>
        <v>0</v>
      </c>
      <c r="K167" s="220" t="s">
        <v>262</v>
      </c>
      <c r="L167" s="44"/>
      <c r="M167" s="225" t="s">
        <v>1</v>
      </c>
      <c r="N167" s="226" t="s">
        <v>43</v>
      </c>
      <c r="O167" s="91"/>
      <c r="P167" s="227">
        <f>O167*H167</f>
        <v>0</v>
      </c>
      <c r="Q167" s="227">
        <v>0.0022000000000000001</v>
      </c>
      <c r="R167" s="227">
        <f>Q167*H167</f>
        <v>0.0022000000000000001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134</v>
      </c>
      <c r="AT167" s="229" t="s">
        <v>129</v>
      </c>
      <c r="AU167" s="229" t="s">
        <v>88</v>
      </c>
      <c r="AY167" s="17" t="s">
        <v>127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86</v>
      </c>
      <c r="BK167" s="230">
        <f>ROUND(I167*H167,2)</f>
        <v>0</v>
      </c>
      <c r="BL167" s="17" t="s">
        <v>134</v>
      </c>
      <c r="BM167" s="229" t="s">
        <v>324</v>
      </c>
    </row>
    <row r="168" s="2" customFormat="1" ht="24.15" customHeight="1">
      <c r="A168" s="38"/>
      <c r="B168" s="39"/>
      <c r="C168" s="218" t="s">
        <v>234</v>
      </c>
      <c r="D168" s="218" t="s">
        <v>129</v>
      </c>
      <c r="E168" s="219" t="s">
        <v>325</v>
      </c>
      <c r="F168" s="220" t="s">
        <v>326</v>
      </c>
      <c r="G168" s="221" t="s">
        <v>180</v>
      </c>
      <c r="H168" s="222">
        <v>20163.589</v>
      </c>
      <c r="I168" s="223"/>
      <c r="J168" s="224">
        <f>ROUND(I168*H168,2)</f>
        <v>0</v>
      </c>
      <c r="K168" s="220" t="s">
        <v>262</v>
      </c>
      <c r="L168" s="44"/>
      <c r="M168" s="225" t="s">
        <v>1</v>
      </c>
      <c r="N168" s="226" t="s">
        <v>43</v>
      </c>
      <c r="O168" s="91"/>
      <c r="P168" s="227">
        <f>O168*H168</f>
        <v>0</v>
      </c>
      <c r="Q168" s="227">
        <v>0.00362</v>
      </c>
      <c r="R168" s="227">
        <f>Q168*H168</f>
        <v>72.992192180000004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134</v>
      </c>
      <c r="AT168" s="229" t="s">
        <v>129</v>
      </c>
      <c r="AU168" s="229" t="s">
        <v>88</v>
      </c>
      <c r="AY168" s="17" t="s">
        <v>127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86</v>
      </c>
      <c r="BK168" s="230">
        <f>ROUND(I168*H168,2)</f>
        <v>0</v>
      </c>
      <c r="BL168" s="17" t="s">
        <v>134</v>
      </c>
      <c r="BM168" s="229" t="s">
        <v>327</v>
      </c>
    </row>
    <row r="169" s="13" customFormat="1">
      <c r="A169" s="13"/>
      <c r="B169" s="238"/>
      <c r="C169" s="239"/>
      <c r="D169" s="231" t="s">
        <v>140</v>
      </c>
      <c r="E169" s="240" t="s">
        <v>1</v>
      </c>
      <c r="F169" s="241" t="s">
        <v>328</v>
      </c>
      <c r="G169" s="239"/>
      <c r="H169" s="242">
        <v>20163.589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140</v>
      </c>
      <c r="AU169" s="248" t="s">
        <v>88</v>
      </c>
      <c r="AV169" s="13" t="s">
        <v>88</v>
      </c>
      <c r="AW169" s="13" t="s">
        <v>34</v>
      </c>
      <c r="AX169" s="13" t="s">
        <v>78</v>
      </c>
      <c r="AY169" s="248" t="s">
        <v>127</v>
      </c>
    </row>
    <row r="170" s="15" customFormat="1">
      <c r="A170" s="15"/>
      <c r="B170" s="259"/>
      <c r="C170" s="260"/>
      <c r="D170" s="231" t="s">
        <v>140</v>
      </c>
      <c r="E170" s="261" t="s">
        <v>1</v>
      </c>
      <c r="F170" s="262" t="s">
        <v>147</v>
      </c>
      <c r="G170" s="260"/>
      <c r="H170" s="263">
        <v>20163.589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140</v>
      </c>
      <c r="AU170" s="269" t="s">
        <v>88</v>
      </c>
      <c r="AV170" s="15" t="s">
        <v>134</v>
      </c>
      <c r="AW170" s="15" t="s">
        <v>34</v>
      </c>
      <c r="AX170" s="15" t="s">
        <v>86</v>
      </c>
      <c r="AY170" s="269" t="s">
        <v>127</v>
      </c>
    </row>
    <row r="171" s="2" customFormat="1" ht="24.15" customHeight="1">
      <c r="A171" s="38"/>
      <c r="B171" s="39"/>
      <c r="C171" s="218" t="s">
        <v>241</v>
      </c>
      <c r="D171" s="218" t="s">
        <v>129</v>
      </c>
      <c r="E171" s="219" t="s">
        <v>250</v>
      </c>
      <c r="F171" s="220" t="s">
        <v>251</v>
      </c>
      <c r="G171" s="221" t="s">
        <v>252</v>
      </c>
      <c r="H171" s="222">
        <v>235.94800000000001</v>
      </c>
      <c r="I171" s="223"/>
      <c r="J171" s="224">
        <f>ROUND(I171*H171,2)</f>
        <v>0</v>
      </c>
      <c r="K171" s="220" t="s">
        <v>133</v>
      </c>
      <c r="L171" s="44"/>
      <c r="M171" s="225" t="s">
        <v>1</v>
      </c>
      <c r="N171" s="226" t="s">
        <v>43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134</v>
      </c>
      <c r="AT171" s="229" t="s">
        <v>129</v>
      </c>
      <c r="AU171" s="229" t="s">
        <v>88</v>
      </c>
      <c r="AY171" s="17" t="s">
        <v>127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86</v>
      </c>
      <c r="BK171" s="230">
        <f>ROUND(I171*H171,2)</f>
        <v>0</v>
      </c>
      <c r="BL171" s="17" t="s">
        <v>134</v>
      </c>
      <c r="BM171" s="229" t="s">
        <v>329</v>
      </c>
    </row>
    <row r="172" s="2" customFormat="1">
      <c r="A172" s="38"/>
      <c r="B172" s="39"/>
      <c r="C172" s="40"/>
      <c r="D172" s="231" t="s">
        <v>136</v>
      </c>
      <c r="E172" s="40"/>
      <c r="F172" s="232" t="s">
        <v>254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136</v>
      </c>
      <c r="AU172" s="17" t="s">
        <v>88</v>
      </c>
    </row>
    <row r="173" s="2" customFormat="1">
      <c r="A173" s="38"/>
      <c r="B173" s="39"/>
      <c r="C173" s="40"/>
      <c r="D173" s="236" t="s">
        <v>138</v>
      </c>
      <c r="E173" s="40"/>
      <c r="F173" s="237" t="s">
        <v>255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138</v>
      </c>
      <c r="AU173" s="17" t="s">
        <v>88</v>
      </c>
    </row>
    <row r="174" s="12" customFormat="1" ht="22.8" customHeight="1">
      <c r="A174" s="12"/>
      <c r="B174" s="202"/>
      <c r="C174" s="203"/>
      <c r="D174" s="204" t="s">
        <v>77</v>
      </c>
      <c r="E174" s="216" t="s">
        <v>330</v>
      </c>
      <c r="F174" s="216" t="s">
        <v>331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SUM(P175:P235)</f>
        <v>0</v>
      </c>
      <c r="Q174" s="210"/>
      <c r="R174" s="211">
        <f>SUM(R175:R235)</f>
        <v>0.32984000000000002</v>
      </c>
      <c r="S174" s="210"/>
      <c r="T174" s="212">
        <f>SUM(T175:T235)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86</v>
      </c>
      <c r="AT174" s="214" t="s">
        <v>77</v>
      </c>
      <c r="AU174" s="214" t="s">
        <v>86</v>
      </c>
      <c r="AY174" s="213" t="s">
        <v>127</v>
      </c>
      <c r="BK174" s="215">
        <f>SUM(BK175:BK235)</f>
        <v>0</v>
      </c>
    </row>
    <row r="175" s="2" customFormat="1" ht="33" customHeight="1">
      <c r="A175" s="38"/>
      <c r="B175" s="39"/>
      <c r="C175" s="218" t="s">
        <v>8</v>
      </c>
      <c r="D175" s="218" t="s">
        <v>129</v>
      </c>
      <c r="E175" s="219" t="s">
        <v>332</v>
      </c>
      <c r="F175" s="220" t="s">
        <v>333</v>
      </c>
      <c r="G175" s="221" t="s">
        <v>132</v>
      </c>
      <c r="H175" s="222">
        <v>77.400000000000006</v>
      </c>
      <c r="I175" s="223"/>
      <c r="J175" s="224">
        <f>ROUND(I175*H175,2)</f>
        <v>0</v>
      </c>
      <c r="K175" s="220" t="s">
        <v>133</v>
      </c>
      <c r="L175" s="44"/>
      <c r="M175" s="225" t="s">
        <v>1</v>
      </c>
      <c r="N175" s="226" t="s">
        <v>43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134</v>
      </c>
      <c r="AT175" s="229" t="s">
        <v>129</v>
      </c>
      <c r="AU175" s="229" t="s">
        <v>88</v>
      </c>
      <c r="AY175" s="17" t="s">
        <v>127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86</v>
      </c>
      <c r="BK175" s="230">
        <f>ROUND(I175*H175,2)</f>
        <v>0</v>
      </c>
      <c r="BL175" s="17" t="s">
        <v>134</v>
      </c>
      <c r="BM175" s="229" t="s">
        <v>334</v>
      </c>
    </row>
    <row r="176" s="2" customFormat="1">
      <c r="A176" s="38"/>
      <c r="B176" s="39"/>
      <c r="C176" s="40"/>
      <c r="D176" s="231" t="s">
        <v>136</v>
      </c>
      <c r="E176" s="40"/>
      <c r="F176" s="232" t="s">
        <v>335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136</v>
      </c>
      <c r="AU176" s="17" t="s">
        <v>88</v>
      </c>
    </row>
    <row r="177" s="2" customFormat="1">
      <c r="A177" s="38"/>
      <c r="B177" s="39"/>
      <c r="C177" s="40"/>
      <c r="D177" s="236" t="s">
        <v>138</v>
      </c>
      <c r="E177" s="40"/>
      <c r="F177" s="237" t="s">
        <v>336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138</v>
      </c>
      <c r="AU177" s="17" t="s">
        <v>88</v>
      </c>
    </row>
    <row r="178" s="14" customFormat="1">
      <c r="A178" s="14"/>
      <c r="B178" s="249"/>
      <c r="C178" s="250"/>
      <c r="D178" s="231" t="s">
        <v>140</v>
      </c>
      <c r="E178" s="251" t="s">
        <v>1</v>
      </c>
      <c r="F178" s="252" t="s">
        <v>337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140</v>
      </c>
      <c r="AU178" s="258" t="s">
        <v>88</v>
      </c>
      <c r="AV178" s="14" t="s">
        <v>86</v>
      </c>
      <c r="AW178" s="14" t="s">
        <v>34</v>
      </c>
      <c r="AX178" s="14" t="s">
        <v>78</v>
      </c>
      <c r="AY178" s="258" t="s">
        <v>127</v>
      </c>
    </row>
    <row r="179" s="13" customFormat="1">
      <c r="A179" s="13"/>
      <c r="B179" s="238"/>
      <c r="C179" s="239"/>
      <c r="D179" s="231" t="s">
        <v>140</v>
      </c>
      <c r="E179" s="240" t="s">
        <v>1</v>
      </c>
      <c r="F179" s="241" t="s">
        <v>338</v>
      </c>
      <c r="G179" s="239"/>
      <c r="H179" s="242">
        <v>77.400000000000006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140</v>
      </c>
      <c r="AU179" s="248" t="s">
        <v>88</v>
      </c>
      <c r="AV179" s="13" t="s">
        <v>88</v>
      </c>
      <c r="AW179" s="13" t="s">
        <v>34</v>
      </c>
      <c r="AX179" s="13" t="s">
        <v>78</v>
      </c>
      <c r="AY179" s="248" t="s">
        <v>127</v>
      </c>
    </row>
    <row r="180" s="15" customFormat="1">
      <c r="A180" s="15"/>
      <c r="B180" s="259"/>
      <c r="C180" s="260"/>
      <c r="D180" s="231" t="s">
        <v>140</v>
      </c>
      <c r="E180" s="261" t="s">
        <v>1</v>
      </c>
      <c r="F180" s="262" t="s">
        <v>147</v>
      </c>
      <c r="G180" s="260"/>
      <c r="H180" s="263">
        <v>77.400000000000006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9" t="s">
        <v>140</v>
      </c>
      <c r="AU180" s="269" t="s">
        <v>88</v>
      </c>
      <c r="AV180" s="15" t="s">
        <v>134</v>
      </c>
      <c r="AW180" s="15" t="s">
        <v>34</v>
      </c>
      <c r="AX180" s="15" t="s">
        <v>86</v>
      </c>
      <c r="AY180" s="269" t="s">
        <v>127</v>
      </c>
    </row>
    <row r="181" s="2" customFormat="1" ht="37.8" customHeight="1">
      <c r="A181" s="38"/>
      <c r="B181" s="39"/>
      <c r="C181" s="218" t="s">
        <v>258</v>
      </c>
      <c r="D181" s="218" t="s">
        <v>129</v>
      </c>
      <c r="E181" s="219" t="s">
        <v>148</v>
      </c>
      <c r="F181" s="220" t="s">
        <v>149</v>
      </c>
      <c r="G181" s="221" t="s">
        <v>132</v>
      </c>
      <c r="H181" s="222">
        <v>27.399999999999999</v>
      </c>
      <c r="I181" s="223"/>
      <c r="J181" s="224">
        <f>ROUND(I181*H181,2)</f>
        <v>0</v>
      </c>
      <c r="K181" s="220" t="s">
        <v>133</v>
      </c>
      <c r="L181" s="44"/>
      <c r="M181" s="225" t="s">
        <v>1</v>
      </c>
      <c r="N181" s="226" t="s">
        <v>43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134</v>
      </c>
      <c r="AT181" s="229" t="s">
        <v>129</v>
      </c>
      <c r="AU181" s="229" t="s">
        <v>88</v>
      </c>
      <c r="AY181" s="17" t="s">
        <v>127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86</v>
      </c>
      <c r="BK181" s="230">
        <f>ROUND(I181*H181,2)</f>
        <v>0</v>
      </c>
      <c r="BL181" s="17" t="s">
        <v>134</v>
      </c>
      <c r="BM181" s="229" t="s">
        <v>339</v>
      </c>
    </row>
    <row r="182" s="2" customFormat="1">
      <c r="A182" s="38"/>
      <c r="B182" s="39"/>
      <c r="C182" s="40"/>
      <c r="D182" s="231" t="s">
        <v>136</v>
      </c>
      <c r="E182" s="40"/>
      <c r="F182" s="232" t="s">
        <v>151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136</v>
      </c>
      <c r="AU182" s="17" t="s">
        <v>88</v>
      </c>
    </row>
    <row r="183" s="2" customFormat="1">
      <c r="A183" s="38"/>
      <c r="B183" s="39"/>
      <c r="C183" s="40"/>
      <c r="D183" s="236" t="s">
        <v>138</v>
      </c>
      <c r="E183" s="40"/>
      <c r="F183" s="237" t="s">
        <v>152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138</v>
      </c>
      <c r="AU183" s="17" t="s">
        <v>88</v>
      </c>
    </row>
    <row r="184" s="13" customFormat="1">
      <c r="A184" s="13"/>
      <c r="B184" s="238"/>
      <c r="C184" s="239"/>
      <c r="D184" s="231" t="s">
        <v>140</v>
      </c>
      <c r="E184" s="240" t="s">
        <v>1</v>
      </c>
      <c r="F184" s="241" t="s">
        <v>340</v>
      </c>
      <c r="G184" s="239"/>
      <c r="H184" s="242">
        <v>27.399999999999999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8" t="s">
        <v>140</v>
      </c>
      <c r="AU184" s="248" t="s">
        <v>88</v>
      </c>
      <c r="AV184" s="13" t="s">
        <v>88</v>
      </c>
      <c r="AW184" s="13" t="s">
        <v>34</v>
      </c>
      <c r="AX184" s="13" t="s">
        <v>78</v>
      </c>
      <c r="AY184" s="248" t="s">
        <v>127</v>
      </c>
    </row>
    <row r="185" s="15" customFormat="1">
      <c r="A185" s="15"/>
      <c r="B185" s="259"/>
      <c r="C185" s="260"/>
      <c r="D185" s="231" t="s">
        <v>140</v>
      </c>
      <c r="E185" s="261" t="s">
        <v>1</v>
      </c>
      <c r="F185" s="262" t="s">
        <v>147</v>
      </c>
      <c r="G185" s="260"/>
      <c r="H185" s="263">
        <v>27.399999999999999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140</v>
      </c>
      <c r="AU185" s="269" t="s">
        <v>88</v>
      </c>
      <c r="AV185" s="15" t="s">
        <v>134</v>
      </c>
      <c r="AW185" s="15" t="s">
        <v>34</v>
      </c>
      <c r="AX185" s="15" t="s">
        <v>86</v>
      </c>
      <c r="AY185" s="269" t="s">
        <v>127</v>
      </c>
    </row>
    <row r="186" s="2" customFormat="1" ht="24.15" customHeight="1">
      <c r="A186" s="38"/>
      <c r="B186" s="39"/>
      <c r="C186" s="218" t="s">
        <v>341</v>
      </c>
      <c r="D186" s="218" t="s">
        <v>129</v>
      </c>
      <c r="E186" s="219" t="s">
        <v>288</v>
      </c>
      <c r="F186" s="220" t="s">
        <v>289</v>
      </c>
      <c r="G186" s="221" t="s">
        <v>132</v>
      </c>
      <c r="H186" s="222">
        <v>50</v>
      </c>
      <c r="I186" s="223"/>
      <c r="J186" s="224">
        <f>ROUND(I186*H186,2)</f>
        <v>0</v>
      </c>
      <c r="K186" s="220" t="s">
        <v>133</v>
      </c>
      <c r="L186" s="44"/>
      <c r="M186" s="225" t="s">
        <v>1</v>
      </c>
      <c r="N186" s="226" t="s">
        <v>43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134</v>
      </c>
      <c r="AT186" s="229" t="s">
        <v>129</v>
      </c>
      <c r="AU186" s="229" t="s">
        <v>88</v>
      </c>
      <c r="AY186" s="17" t="s">
        <v>127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86</v>
      </c>
      <c r="BK186" s="230">
        <f>ROUND(I186*H186,2)</f>
        <v>0</v>
      </c>
      <c r="BL186" s="17" t="s">
        <v>134</v>
      </c>
      <c r="BM186" s="229" t="s">
        <v>342</v>
      </c>
    </row>
    <row r="187" s="2" customFormat="1">
      <c r="A187" s="38"/>
      <c r="B187" s="39"/>
      <c r="C187" s="40"/>
      <c r="D187" s="231" t="s">
        <v>136</v>
      </c>
      <c r="E187" s="40"/>
      <c r="F187" s="232" t="s">
        <v>291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136</v>
      </c>
      <c r="AU187" s="17" t="s">
        <v>88</v>
      </c>
    </row>
    <row r="188" s="2" customFormat="1">
      <c r="A188" s="38"/>
      <c r="B188" s="39"/>
      <c r="C188" s="40"/>
      <c r="D188" s="236" t="s">
        <v>138</v>
      </c>
      <c r="E188" s="40"/>
      <c r="F188" s="237" t="s">
        <v>292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138</v>
      </c>
      <c r="AU188" s="17" t="s">
        <v>88</v>
      </c>
    </row>
    <row r="189" s="2" customFormat="1">
      <c r="A189" s="38"/>
      <c r="B189" s="39"/>
      <c r="C189" s="40"/>
      <c r="D189" s="231" t="s">
        <v>191</v>
      </c>
      <c r="E189" s="40"/>
      <c r="F189" s="270" t="s">
        <v>293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191</v>
      </c>
      <c r="AU189" s="17" t="s">
        <v>88</v>
      </c>
    </row>
    <row r="190" s="13" customFormat="1">
      <c r="A190" s="13"/>
      <c r="B190" s="238"/>
      <c r="C190" s="239"/>
      <c r="D190" s="231" t="s">
        <v>140</v>
      </c>
      <c r="E190" s="240" t="s">
        <v>1</v>
      </c>
      <c r="F190" s="241" t="s">
        <v>343</v>
      </c>
      <c r="G190" s="239"/>
      <c r="H190" s="242">
        <v>50</v>
      </c>
      <c r="I190" s="243"/>
      <c r="J190" s="239"/>
      <c r="K190" s="239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140</v>
      </c>
      <c r="AU190" s="248" t="s">
        <v>88</v>
      </c>
      <c r="AV190" s="13" t="s">
        <v>88</v>
      </c>
      <c r="AW190" s="13" t="s">
        <v>34</v>
      </c>
      <c r="AX190" s="13" t="s">
        <v>78</v>
      </c>
      <c r="AY190" s="248" t="s">
        <v>127</v>
      </c>
    </row>
    <row r="191" s="15" customFormat="1">
      <c r="A191" s="15"/>
      <c r="B191" s="259"/>
      <c r="C191" s="260"/>
      <c r="D191" s="231" t="s">
        <v>140</v>
      </c>
      <c r="E191" s="261" t="s">
        <v>1</v>
      </c>
      <c r="F191" s="262" t="s">
        <v>147</v>
      </c>
      <c r="G191" s="260"/>
      <c r="H191" s="263">
        <v>50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9" t="s">
        <v>140</v>
      </c>
      <c r="AU191" s="269" t="s">
        <v>88</v>
      </c>
      <c r="AV191" s="15" t="s">
        <v>134</v>
      </c>
      <c r="AW191" s="15" t="s">
        <v>34</v>
      </c>
      <c r="AX191" s="15" t="s">
        <v>86</v>
      </c>
      <c r="AY191" s="269" t="s">
        <v>127</v>
      </c>
    </row>
    <row r="192" s="2" customFormat="1" ht="24.15" customHeight="1">
      <c r="A192" s="38"/>
      <c r="B192" s="39"/>
      <c r="C192" s="218" t="s">
        <v>344</v>
      </c>
      <c r="D192" s="218" t="s">
        <v>129</v>
      </c>
      <c r="E192" s="219" t="s">
        <v>345</v>
      </c>
      <c r="F192" s="220" t="s">
        <v>346</v>
      </c>
      <c r="G192" s="221" t="s">
        <v>132</v>
      </c>
      <c r="H192" s="222">
        <v>553.79999999999995</v>
      </c>
      <c r="I192" s="223"/>
      <c r="J192" s="224">
        <f>ROUND(I192*H192,2)</f>
        <v>0</v>
      </c>
      <c r="K192" s="220" t="s">
        <v>133</v>
      </c>
      <c r="L192" s="44"/>
      <c r="M192" s="225" t="s">
        <v>1</v>
      </c>
      <c r="N192" s="226" t="s">
        <v>43</v>
      </c>
      <c r="O192" s="91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134</v>
      </c>
      <c r="AT192" s="229" t="s">
        <v>129</v>
      </c>
      <c r="AU192" s="229" t="s">
        <v>88</v>
      </c>
      <c r="AY192" s="17" t="s">
        <v>127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86</v>
      </c>
      <c r="BK192" s="230">
        <f>ROUND(I192*H192,2)</f>
        <v>0</v>
      </c>
      <c r="BL192" s="17" t="s">
        <v>134</v>
      </c>
      <c r="BM192" s="229" t="s">
        <v>347</v>
      </c>
    </row>
    <row r="193" s="2" customFormat="1">
      <c r="A193" s="38"/>
      <c r="B193" s="39"/>
      <c r="C193" s="40"/>
      <c r="D193" s="231" t="s">
        <v>136</v>
      </c>
      <c r="E193" s="40"/>
      <c r="F193" s="232" t="s">
        <v>348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136</v>
      </c>
      <c r="AU193" s="17" t="s">
        <v>88</v>
      </c>
    </row>
    <row r="194" s="2" customFormat="1">
      <c r="A194" s="38"/>
      <c r="B194" s="39"/>
      <c r="C194" s="40"/>
      <c r="D194" s="236" t="s">
        <v>138</v>
      </c>
      <c r="E194" s="40"/>
      <c r="F194" s="237" t="s">
        <v>349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138</v>
      </c>
      <c r="AU194" s="17" t="s">
        <v>88</v>
      </c>
    </row>
    <row r="195" s="2" customFormat="1">
      <c r="A195" s="38"/>
      <c r="B195" s="39"/>
      <c r="C195" s="40"/>
      <c r="D195" s="231" t="s">
        <v>191</v>
      </c>
      <c r="E195" s="40"/>
      <c r="F195" s="270" t="s">
        <v>350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191</v>
      </c>
      <c r="AU195" s="17" t="s">
        <v>88</v>
      </c>
    </row>
    <row r="196" s="14" customFormat="1">
      <c r="A196" s="14"/>
      <c r="B196" s="249"/>
      <c r="C196" s="250"/>
      <c r="D196" s="231" t="s">
        <v>140</v>
      </c>
      <c r="E196" s="251" t="s">
        <v>1</v>
      </c>
      <c r="F196" s="252" t="s">
        <v>351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140</v>
      </c>
      <c r="AU196" s="258" t="s">
        <v>88</v>
      </c>
      <c r="AV196" s="14" t="s">
        <v>86</v>
      </c>
      <c r="AW196" s="14" t="s">
        <v>34</v>
      </c>
      <c r="AX196" s="14" t="s">
        <v>78</v>
      </c>
      <c r="AY196" s="258" t="s">
        <v>127</v>
      </c>
    </row>
    <row r="197" s="13" customFormat="1">
      <c r="A197" s="13"/>
      <c r="B197" s="238"/>
      <c r="C197" s="239"/>
      <c r="D197" s="231" t="s">
        <v>140</v>
      </c>
      <c r="E197" s="240" t="s">
        <v>1</v>
      </c>
      <c r="F197" s="241" t="s">
        <v>352</v>
      </c>
      <c r="G197" s="239"/>
      <c r="H197" s="242">
        <v>383.39999999999998</v>
      </c>
      <c r="I197" s="243"/>
      <c r="J197" s="239"/>
      <c r="K197" s="239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140</v>
      </c>
      <c r="AU197" s="248" t="s">
        <v>88</v>
      </c>
      <c r="AV197" s="13" t="s">
        <v>88</v>
      </c>
      <c r="AW197" s="13" t="s">
        <v>34</v>
      </c>
      <c r="AX197" s="13" t="s">
        <v>78</v>
      </c>
      <c r="AY197" s="248" t="s">
        <v>127</v>
      </c>
    </row>
    <row r="198" s="14" customFormat="1">
      <c r="A198" s="14"/>
      <c r="B198" s="249"/>
      <c r="C198" s="250"/>
      <c r="D198" s="231" t="s">
        <v>140</v>
      </c>
      <c r="E198" s="251" t="s">
        <v>1</v>
      </c>
      <c r="F198" s="252" t="s">
        <v>353</v>
      </c>
      <c r="G198" s="250"/>
      <c r="H198" s="251" t="s">
        <v>1</v>
      </c>
      <c r="I198" s="253"/>
      <c r="J198" s="250"/>
      <c r="K198" s="250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140</v>
      </c>
      <c r="AU198" s="258" t="s">
        <v>88</v>
      </c>
      <c r="AV198" s="14" t="s">
        <v>86</v>
      </c>
      <c r="AW198" s="14" t="s">
        <v>34</v>
      </c>
      <c r="AX198" s="14" t="s">
        <v>78</v>
      </c>
      <c r="AY198" s="258" t="s">
        <v>127</v>
      </c>
    </row>
    <row r="199" s="13" customFormat="1">
      <c r="A199" s="13"/>
      <c r="B199" s="238"/>
      <c r="C199" s="239"/>
      <c r="D199" s="231" t="s">
        <v>140</v>
      </c>
      <c r="E199" s="240" t="s">
        <v>1</v>
      </c>
      <c r="F199" s="241" t="s">
        <v>354</v>
      </c>
      <c r="G199" s="239"/>
      <c r="H199" s="242">
        <v>170.40000000000001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8" t="s">
        <v>140</v>
      </c>
      <c r="AU199" s="248" t="s">
        <v>88</v>
      </c>
      <c r="AV199" s="13" t="s">
        <v>88</v>
      </c>
      <c r="AW199" s="13" t="s">
        <v>34</v>
      </c>
      <c r="AX199" s="13" t="s">
        <v>78</v>
      </c>
      <c r="AY199" s="248" t="s">
        <v>127</v>
      </c>
    </row>
    <row r="200" s="15" customFormat="1">
      <c r="A200" s="15"/>
      <c r="B200" s="259"/>
      <c r="C200" s="260"/>
      <c r="D200" s="231" t="s">
        <v>140</v>
      </c>
      <c r="E200" s="261" t="s">
        <v>1</v>
      </c>
      <c r="F200" s="262" t="s">
        <v>147</v>
      </c>
      <c r="G200" s="260"/>
      <c r="H200" s="263">
        <v>553.79999999999995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9" t="s">
        <v>140</v>
      </c>
      <c r="AU200" s="269" t="s">
        <v>88</v>
      </c>
      <c r="AV200" s="15" t="s">
        <v>134</v>
      </c>
      <c r="AW200" s="15" t="s">
        <v>34</v>
      </c>
      <c r="AX200" s="15" t="s">
        <v>86</v>
      </c>
      <c r="AY200" s="269" t="s">
        <v>127</v>
      </c>
    </row>
    <row r="201" s="2" customFormat="1" ht="16.5" customHeight="1">
      <c r="A201" s="38"/>
      <c r="B201" s="39"/>
      <c r="C201" s="271" t="s">
        <v>355</v>
      </c>
      <c r="D201" s="271" t="s">
        <v>242</v>
      </c>
      <c r="E201" s="272" t="s">
        <v>356</v>
      </c>
      <c r="F201" s="273" t="s">
        <v>357</v>
      </c>
      <c r="G201" s="274" t="s">
        <v>252</v>
      </c>
      <c r="H201" s="275">
        <v>689.39999999999998</v>
      </c>
      <c r="I201" s="276"/>
      <c r="J201" s="277">
        <f>ROUND(I201*H201,2)</f>
        <v>0</v>
      </c>
      <c r="K201" s="273" t="s">
        <v>133</v>
      </c>
      <c r="L201" s="278"/>
      <c r="M201" s="279" t="s">
        <v>1</v>
      </c>
      <c r="N201" s="280" t="s">
        <v>43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195</v>
      </c>
      <c r="AT201" s="229" t="s">
        <v>242</v>
      </c>
      <c r="AU201" s="229" t="s">
        <v>88</v>
      </c>
      <c r="AY201" s="17" t="s">
        <v>127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86</v>
      </c>
      <c r="BK201" s="230">
        <f>ROUND(I201*H201,2)</f>
        <v>0</v>
      </c>
      <c r="BL201" s="17" t="s">
        <v>134</v>
      </c>
      <c r="BM201" s="229" t="s">
        <v>358</v>
      </c>
    </row>
    <row r="202" s="2" customFormat="1">
      <c r="A202" s="38"/>
      <c r="B202" s="39"/>
      <c r="C202" s="40"/>
      <c r="D202" s="231" t="s">
        <v>136</v>
      </c>
      <c r="E202" s="40"/>
      <c r="F202" s="232" t="s">
        <v>359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136</v>
      </c>
      <c r="AU202" s="17" t="s">
        <v>88</v>
      </c>
    </row>
    <row r="203" s="14" customFormat="1">
      <c r="A203" s="14"/>
      <c r="B203" s="249"/>
      <c r="C203" s="250"/>
      <c r="D203" s="231" t="s">
        <v>140</v>
      </c>
      <c r="E203" s="251" t="s">
        <v>1</v>
      </c>
      <c r="F203" s="252" t="s">
        <v>351</v>
      </c>
      <c r="G203" s="250"/>
      <c r="H203" s="251" t="s">
        <v>1</v>
      </c>
      <c r="I203" s="253"/>
      <c r="J203" s="250"/>
      <c r="K203" s="250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140</v>
      </c>
      <c r="AU203" s="258" t="s">
        <v>88</v>
      </c>
      <c r="AV203" s="14" t="s">
        <v>86</v>
      </c>
      <c r="AW203" s="14" t="s">
        <v>34</v>
      </c>
      <c r="AX203" s="14" t="s">
        <v>78</v>
      </c>
      <c r="AY203" s="258" t="s">
        <v>127</v>
      </c>
    </row>
    <row r="204" s="13" customFormat="1">
      <c r="A204" s="13"/>
      <c r="B204" s="238"/>
      <c r="C204" s="239"/>
      <c r="D204" s="231" t="s">
        <v>140</v>
      </c>
      <c r="E204" s="240" t="s">
        <v>1</v>
      </c>
      <c r="F204" s="241" t="s">
        <v>360</v>
      </c>
      <c r="G204" s="239"/>
      <c r="H204" s="242">
        <v>689.39999999999998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140</v>
      </c>
      <c r="AU204" s="248" t="s">
        <v>88</v>
      </c>
      <c r="AV204" s="13" t="s">
        <v>88</v>
      </c>
      <c r="AW204" s="13" t="s">
        <v>34</v>
      </c>
      <c r="AX204" s="13" t="s">
        <v>78</v>
      </c>
      <c r="AY204" s="248" t="s">
        <v>127</v>
      </c>
    </row>
    <row r="205" s="15" customFormat="1">
      <c r="A205" s="15"/>
      <c r="B205" s="259"/>
      <c r="C205" s="260"/>
      <c r="D205" s="231" t="s">
        <v>140</v>
      </c>
      <c r="E205" s="261" t="s">
        <v>1</v>
      </c>
      <c r="F205" s="262" t="s">
        <v>147</v>
      </c>
      <c r="G205" s="260"/>
      <c r="H205" s="263">
        <v>689.39999999999998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9" t="s">
        <v>140</v>
      </c>
      <c r="AU205" s="269" t="s">
        <v>88</v>
      </c>
      <c r="AV205" s="15" t="s">
        <v>134</v>
      </c>
      <c r="AW205" s="15" t="s">
        <v>34</v>
      </c>
      <c r="AX205" s="15" t="s">
        <v>86</v>
      </c>
      <c r="AY205" s="269" t="s">
        <v>127</v>
      </c>
    </row>
    <row r="206" s="2" customFormat="1" ht="16.5" customHeight="1">
      <c r="A206" s="38"/>
      <c r="B206" s="39"/>
      <c r="C206" s="271" t="s">
        <v>361</v>
      </c>
      <c r="D206" s="271" t="s">
        <v>242</v>
      </c>
      <c r="E206" s="272" t="s">
        <v>362</v>
      </c>
      <c r="F206" s="273" t="s">
        <v>363</v>
      </c>
      <c r="G206" s="274" t="s">
        <v>252</v>
      </c>
      <c r="H206" s="275">
        <v>269.23200000000003</v>
      </c>
      <c r="I206" s="276"/>
      <c r="J206" s="277">
        <f>ROUND(I206*H206,2)</f>
        <v>0</v>
      </c>
      <c r="K206" s="273" t="s">
        <v>133</v>
      </c>
      <c r="L206" s="278"/>
      <c r="M206" s="279" t="s">
        <v>1</v>
      </c>
      <c r="N206" s="280" t="s">
        <v>43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195</v>
      </c>
      <c r="AT206" s="229" t="s">
        <v>242</v>
      </c>
      <c r="AU206" s="229" t="s">
        <v>88</v>
      </c>
      <c r="AY206" s="17" t="s">
        <v>127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86</v>
      </c>
      <c r="BK206" s="230">
        <f>ROUND(I206*H206,2)</f>
        <v>0</v>
      </c>
      <c r="BL206" s="17" t="s">
        <v>134</v>
      </c>
      <c r="BM206" s="229" t="s">
        <v>364</v>
      </c>
    </row>
    <row r="207" s="2" customFormat="1">
      <c r="A207" s="38"/>
      <c r="B207" s="39"/>
      <c r="C207" s="40"/>
      <c r="D207" s="231" t="s">
        <v>136</v>
      </c>
      <c r="E207" s="40"/>
      <c r="F207" s="232" t="s">
        <v>365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136</v>
      </c>
      <c r="AU207" s="17" t="s">
        <v>88</v>
      </c>
    </row>
    <row r="208" s="14" customFormat="1">
      <c r="A208" s="14"/>
      <c r="B208" s="249"/>
      <c r="C208" s="250"/>
      <c r="D208" s="231" t="s">
        <v>140</v>
      </c>
      <c r="E208" s="251" t="s">
        <v>1</v>
      </c>
      <c r="F208" s="252" t="s">
        <v>366</v>
      </c>
      <c r="G208" s="250"/>
      <c r="H208" s="251" t="s">
        <v>1</v>
      </c>
      <c r="I208" s="253"/>
      <c r="J208" s="250"/>
      <c r="K208" s="250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140</v>
      </c>
      <c r="AU208" s="258" t="s">
        <v>88</v>
      </c>
      <c r="AV208" s="14" t="s">
        <v>86</v>
      </c>
      <c r="AW208" s="14" t="s">
        <v>34</v>
      </c>
      <c r="AX208" s="14" t="s">
        <v>78</v>
      </c>
      <c r="AY208" s="258" t="s">
        <v>127</v>
      </c>
    </row>
    <row r="209" s="13" customFormat="1">
      <c r="A209" s="13"/>
      <c r="B209" s="238"/>
      <c r="C209" s="239"/>
      <c r="D209" s="231" t="s">
        <v>140</v>
      </c>
      <c r="E209" s="240" t="s">
        <v>1</v>
      </c>
      <c r="F209" s="241" t="s">
        <v>367</v>
      </c>
      <c r="G209" s="239"/>
      <c r="H209" s="242">
        <v>269.23200000000003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140</v>
      </c>
      <c r="AU209" s="248" t="s">
        <v>88</v>
      </c>
      <c r="AV209" s="13" t="s">
        <v>88</v>
      </c>
      <c r="AW209" s="13" t="s">
        <v>34</v>
      </c>
      <c r="AX209" s="13" t="s">
        <v>78</v>
      </c>
      <c r="AY209" s="248" t="s">
        <v>127</v>
      </c>
    </row>
    <row r="210" s="15" customFormat="1">
      <c r="A210" s="15"/>
      <c r="B210" s="259"/>
      <c r="C210" s="260"/>
      <c r="D210" s="231" t="s">
        <v>140</v>
      </c>
      <c r="E210" s="261" t="s">
        <v>1</v>
      </c>
      <c r="F210" s="262" t="s">
        <v>147</v>
      </c>
      <c r="G210" s="260"/>
      <c r="H210" s="263">
        <v>269.23200000000003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9" t="s">
        <v>140</v>
      </c>
      <c r="AU210" s="269" t="s">
        <v>88</v>
      </c>
      <c r="AV210" s="15" t="s">
        <v>134</v>
      </c>
      <c r="AW210" s="15" t="s">
        <v>34</v>
      </c>
      <c r="AX210" s="15" t="s">
        <v>86</v>
      </c>
      <c r="AY210" s="269" t="s">
        <v>127</v>
      </c>
    </row>
    <row r="211" s="2" customFormat="1" ht="16.5" customHeight="1">
      <c r="A211" s="38"/>
      <c r="B211" s="39"/>
      <c r="C211" s="218" t="s">
        <v>7</v>
      </c>
      <c r="D211" s="218" t="s">
        <v>129</v>
      </c>
      <c r="E211" s="219" t="s">
        <v>368</v>
      </c>
      <c r="F211" s="220" t="s">
        <v>369</v>
      </c>
      <c r="G211" s="221" t="s">
        <v>132</v>
      </c>
      <c r="H211" s="222">
        <v>27.300000000000001</v>
      </c>
      <c r="I211" s="223"/>
      <c r="J211" s="224">
        <f>ROUND(I211*H211,2)</f>
        <v>0</v>
      </c>
      <c r="K211" s="220" t="s">
        <v>133</v>
      </c>
      <c r="L211" s="44"/>
      <c r="M211" s="225" t="s">
        <v>1</v>
      </c>
      <c r="N211" s="226" t="s">
        <v>43</v>
      </c>
      <c r="O211" s="91"/>
      <c r="P211" s="227">
        <f>O211*H211</f>
        <v>0</v>
      </c>
      <c r="Q211" s="227">
        <v>0</v>
      </c>
      <c r="R211" s="227">
        <f>Q211*H211</f>
        <v>0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134</v>
      </c>
      <c r="AT211" s="229" t="s">
        <v>129</v>
      </c>
      <c r="AU211" s="229" t="s">
        <v>88</v>
      </c>
      <c r="AY211" s="17" t="s">
        <v>127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86</v>
      </c>
      <c r="BK211" s="230">
        <f>ROUND(I211*H211,2)</f>
        <v>0</v>
      </c>
      <c r="BL211" s="17" t="s">
        <v>134</v>
      </c>
      <c r="BM211" s="229" t="s">
        <v>370</v>
      </c>
    </row>
    <row r="212" s="2" customFormat="1">
      <c r="A212" s="38"/>
      <c r="B212" s="39"/>
      <c r="C212" s="40"/>
      <c r="D212" s="231" t="s">
        <v>136</v>
      </c>
      <c r="E212" s="40"/>
      <c r="F212" s="232" t="s">
        <v>371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136</v>
      </c>
      <c r="AU212" s="17" t="s">
        <v>88</v>
      </c>
    </row>
    <row r="213" s="2" customFormat="1">
      <c r="A213" s="38"/>
      <c r="B213" s="39"/>
      <c r="C213" s="40"/>
      <c r="D213" s="236" t="s">
        <v>138</v>
      </c>
      <c r="E213" s="40"/>
      <c r="F213" s="237" t="s">
        <v>372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138</v>
      </c>
      <c r="AU213" s="17" t="s">
        <v>88</v>
      </c>
    </row>
    <row r="214" s="2" customFormat="1">
      <c r="A214" s="38"/>
      <c r="B214" s="39"/>
      <c r="C214" s="40"/>
      <c r="D214" s="231" t="s">
        <v>191</v>
      </c>
      <c r="E214" s="40"/>
      <c r="F214" s="270" t="s">
        <v>373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191</v>
      </c>
      <c r="AU214" s="17" t="s">
        <v>88</v>
      </c>
    </row>
    <row r="215" s="14" customFormat="1">
      <c r="A215" s="14"/>
      <c r="B215" s="249"/>
      <c r="C215" s="250"/>
      <c r="D215" s="231" t="s">
        <v>140</v>
      </c>
      <c r="E215" s="251" t="s">
        <v>1</v>
      </c>
      <c r="F215" s="252" t="s">
        <v>374</v>
      </c>
      <c r="G215" s="250"/>
      <c r="H215" s="251" t="s">
        <v>1</v>
      </c>
      <c r="I215" s="253"/>
      <c r="J215" s="250"/>
      <c r="K215" s="250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140</v>
      </c>
      <c r="AU215" s="258" t="s">
        <v>88</v>
      </c>
      <c r="AV215" s="14" t="s">
        <v>86</v>
      </c>
      <c r="AW215" s="14" t="s">
        <v>34</v>
      </c>
      <c r="AX215" s="14" t="s">
        <v>78</v>
      </c>
      <c r="AY215" s="258" t="s">
        <v>127</v>
      </c>
    </row>
    <row r="216" s="13" customFormat="1">
      <c r="A216" s="13"/>
      <c r="B216" s="238"/>
      <c r="C216" s="239"/>
      <c r="D216" s="231" t="s">
        <v>140</v>
      </c>
      <c r="E216" s="240" t="s">
        <v>1</v>
      </c>
      <c r="F216" s="241" t="s">
        <v>375</v>
      </c>
      <c r="G216" s="239"/>
      <c r="H216" s="242">
        <v>27.300000000000001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140</v>
      </c>
      <c r="AU216" s="248" t="s">
        <v>88</v>
      </c>
      <c r="AV216" s="13" t="s">
        <v>88</v>
      </c>
      <c r="AW216" s="13" t="s">
        <v>34</v>
      </c>
      <c r="AX216" s="13" t="s">
        <v>78</v>
      </c>
      <c r="AY216" s="248" t="s">
        <v>127</v>
      </c>
    </row>
    <row r="217" s="15" customFormat="1">
      <c r="A217" s="15"/>
      <c r="B217" s="259"/>
      <c r="C217" s="260"/>
      <c r="D217" s="231" t="s">
        <v>140</v>
      </c>
      <c r="E217" s="261" t="s">
        <v>1</v>
      </c>
      <c r="F217" s="262" t="s">
        <v>147</v>
      </c>
      <c r="G217" s="260"/>
      <c r="H217" s="263">
        <v>27.300000000000001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9" t="s">
        <v>140</v>
      </c>
      <c r="AU217" s="269" t="s">
        <v>88</v>
      </c>
      <c r="AV217" s="15" t="s">
        <v>134</v>
      </c>
      <c r="AW217" s="15" t="s">
        <v>34</v>
      </c>
      <c r="AX217" s="15" t="s">
        <v>86</v>
      </c>
      <c r="AY217" s="269" t="s">
        <v>127</v>
      </c>
    </row>
    <row r="218" s="2" customFormat="1" ht="16.5" customHeight="1">
      <c r="A218" s="38"/>
      <c r="B218" s="39"/>
      <c r="C218" s="218" t="s">
        <v>376</v>
      </c>
      <c r="D218" s="218" t="s">
        <v>129</v>
      </c>
      <c r="E218" s="219" t="s">
        <v>377</v>
      </c>
      <c r="F218" s="220" t="s">
        <v>378</v>
      </c>
      <c r="G218" s="221" t="s">
        <v>132</v>
      </c>
      <c r="H218" s="222">
        <v>4241.04</v>
      </c>
      <c r="I218" s="223"/>
      <c r="J218" s="224">
        <f>ROUND(I218*H218,2)</f>
        <v>0</v>
      </c>
      <c r="K218" s="220" t="s">
        <v>262</v>
      </c>
      <c r="L218" s="44"/>
      <c r="M218" s="225" t="s">
        <v>1</v>
      </c>
      <c r="N218" s="226" t="s">
        <v>43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134</v>
      </c>
      <c r="AT218" s="229" t="s">
        <v>129</v>
      </c>
      <c r="AU218" s="229" t="s">
        <v>88</v>
      </c>
      <c r="AY218" s="17" t="s">
        <v>127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86</v>
      </c>
      <c r="BK218" s="230">
        <f>ROUND(I218*H218,2)</f>
        <v>0</v>
      </c>
      <c r="BL218" s="17" t="s">
        <v>134</v>
      </c>
      <c r="BM218" s="229" t="s">
        <v>379</v>
      </c>
    </row>
    <row r="219" s="14" customFormat="1">
      <c r="A219" s="14"/>
      <c r="B219" s="249"/>
      <c r="C219" s="250"/>
      <c r="D219" s="231" t="s">
        <v>140</v>
      </c>
      <c r="E219" s="251" t="s">
        <v>1</v>
      </c>
      <c r="F219" s="252" t="s">
        <v>380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140</v>
      </c>
      <c r="AU219" s="258" t="s">
        <v>88</v>
      </c>
      <c r="AV219" s="14" t="s">
        <v>86</v>
      </c>
      <c r="AW219" s="14" t="s">
        <v>34</v>
      </c>
      <c r="AX219" s="14" t="s">
        <v>78</v>
      </c>
      <c r="AY219" s="258" t="s">
        <v>127</v>
      </c>
    </row>
    <row r="220" s="13" customFormat="1">
      <c r="A220" s="13"/>
      <c r="B220" s="238"/>
      <c r="C220" s="239"/>
      <c r="D220" s="231" t="s">
        <v>140</v>
      </c>
      <c r="E220" s="240" t="s">
        <v>1</v>
      </c>
      <c r="F220" s="241" t="s">
        <v>381</v>
      </c>
      <c r="G220" s="239"/>
      <c r="H220" s="242">
        <v>4241.04</v>
      </c>
      <c r="I220" s="243"/>
      <c r="J220" s="239"/>
      <c r="K220" s="239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140</v>
      </c>
      <c r="AU220" s="248" t="s">
        <v>88</v>
      </c>
      <c r="AV220" s="13" t="s">
        <v>88</v>
      </c>
      <c r="AW220" s="13" t="s">
        <v>34</v>
      </c>
      <c r="AX220" s="13" t="s">
        <v>78</v>
      </c>
      <c r="AY220" s="248" t="s">
        <v>127</v>
      </c>
    </row>
    <row r="221" s="15" customFormat="1">
      <c r="A221" s="15"/>
      <c r="B221" s="259"/>
      <c r="C221" s="260"/>
      <c r="D221" s="231" t="s">
        <v>140</v>
      </c>
      <c r="E221" s="261" t="s">
        <v>1</v>
      </c>
      <c r="F221" s="262" t="s">
        <v>147</v>
      </c>
      <c r="G221" s="260"/>
      <c r="H221" s="263">
        <v>4241.04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9" t="s">
        <v>140</v>
      </c>
      <c r="AU221" s="269" t="s">
        <v>88</v>
      </c>
      <c r="AV221" s="15" t="s">
        <v>134</v>
      </c>
      <c r="AW221" s="15" t="s">
        <v>34</v>
      </c>
      <c r="AX221" s="15" t="s">
        <v>86</v>
      </c>
      <c r="AY221" s="269" t="s">
        <v>127</v>
      </c>
    </row>
    <row r="222" s="2" customFormat="1" ht="21.75" customHeight="1">
      <c r="A222" s="38"/>
      <c r="B222" s="39"/>
      <c r="C222" s="218" t="s">
        <v>382</v>
      </c>
      <c r="D222" s="218" t="s">
        <v>129</v>
      </c>
      <c r="E222" s="219" t="s">
        <v>383</v>
      </c>
      <c r="F222" s="220" t="s">
        <v>384</v>
      </c>
      <c r="G222" s="221" t="s">
        <v>286</v>
      </c>
      <c r="H222" s="222">
        <v>299</v>
      </c>
      <c r="I222" s="223"/>
      <c r="J222" s="224">
        <f>ROUND(I222*H222,2)</f>
        <v>0</v>
      </c>
      <c r="K222" s="220" t="s">
        <v>262</v>
      </c>
      <c r="L222" s="44"/>
      <c r="M222" s="225" t="s">
        <v>1</v>
      </c>
      <c r="N222" s="226" t="s">
        <v>43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134</v>
      </c>
      <c r="AT222" s="229" t="s">
        <v>129</v>
      </c>
      <c r="AU222" s="229" t="s">
        <v>88</v>
      </c>
      <c r="AY222" s="17" t="s">
        <v>127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86</v>
      </c>
      <c r="BK222" s="230">
        <f>ROUND(I222*H222,2)</f>
        <v>0</v>
      </c>
      <c r="BL222" s="17" t="s">
        <v>134</v>
      </c>
      <c r="BM222" s="229" t="s">
        <v>385</v>
      </c>
    </row>
    <row r="223" s="13" customFormat="1">
      <c r="A223" s="13"/>
      <c r="B223" s="238"/>
      <c r="C223" s="239"/>
      <c r="D223" s="231" t="s">
        <v>140</v>
      </c>
      <c r="E223" s="240" t="s">
        <v>1</v>
      </c>
      <c r="F223" s="241" t="s">
        <v>386</v>
      </c>
      <c r="G223" s="239"/>
      <c r="H223" s="242">
        <v>213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140</v>
      </c>
      <c r="AU223" s="248" t="s">
        <v>88</v>
      </c>
      <c r="AV223" s="13" t="s">
        <v>88</v>
      </c>
      <c r="AW223" s="13" t="s">
        <v>34</v>
      </c>
      <c r="AX223" s="13" t="s">
        <v>78</v>
      </c>
      <c r="AY223" s="248" t="s">
        <v>127</v>
      </c>
    </row>
    <row r="224" s="13" customFormat="1">
      <c r="A224" s="13"/>
      <c r="B224" s="238"/>
      <c r="C224" s="239"/>
      <c r="D224" s="231" t="s">
        <v>140</v>
      </c>
      <c r="E224" s="240" t="s">
        <v>1</v>
      </c>
      <c r="F224" s="241" t="s">
        <v>387</v>
      </c>
      <c r="G224" s="239"/>
      <c r="H224" s="242">
        <v>86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140</v>
      </c>
      <c r="AU224" s="248" t="s">
        <v>88</v>
      </c>
      <c r="AV224" s="13" t="s">
        <v>88</v>
      </c>
      <c r="AW224" s="13" t="s">
        <v>34</v>
      </c>
      <c r="AX224" s="13" t="s">
        <v>78</v>
      </c>
      <c r="AY224" s="248" t="s">
        <v>127</v>
      </c>
    </row>
    <row r="225" s="15" customFormat="1">
      <c r="A225" s="15"/>
      <c r="B225" s="259"/>
      <c r="C225" s="260"/>
      <c r="D225" s="231" t="s">
        <v>140</v>
      </c>
      <c r="E225" s="261" t="s">
        <v>1</v>
      </c>
      <c r="F225" s="262" t="s">
        <v>147</v>
      </c>
      <c r="G225" s="260"/>
      <c r="H225" s="263">
        <v>299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9" t="s">
        <v>140</v>
      </c>
      <c r="AU225" s="269" t="s">
        <v>88</v>
      </c>
      <c r="AV225" s="15" t="s">
        <v>134</v>
      </c>
      <c r="AW225" s="15" t="s">
        <v>34</v>
      </c>
      <c r="AX225" s="15" t="s">
        <v>86</v>
      </c>
      <c r="AY225" s="269" t="s">
        <v>127</v>
      </c>
    </row>
    <row r="226" s="2" customFormat="1" ht="16.5" customHeight="1">
      <c r="A226" s="38"/>
      <c r="B226" s="39"/>
      <c r="C226" s="271" t="s">
        <v>388</v>
      </c>
      <c r="D226" s="271" t="s">
        <v>242</v>
      </c>
      <c r="E226" s="272" t="s">
        <v>389</v>
      </c>
      <c r="F226" s="273" t="s">
        <v>390</v>
      </c>
      <c r="G226" s="274" t="s">
        <v>286</v>
      </c>
      <c r="H226" s="275">
        <v>213</v>
      </c>
      <c r="I226" s="276"/>
      <c r="J226" s="277">
        <f>ROUND(I226*H226,2)</f>
        <v>0</v>
      </c>
      <c r="K226" s="273" t="s">
        <v>262</v>
      </c>
      <c r="L226" s="278"/>
      <c r="M226" s="279" t="s">
        <v>1</v>
      </c>
      <c r="N226" s="280" t="s">
        <v>43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195</v>
      </c>
      <c r="AT226" s="229" t="s">
        <v>242</v>
      </c>
      <c r="AU226" s="229" t="s">
        <v>88</v>
      </c>
      <c r="AY226" s="17" t="s">
        <v>127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86</v>
      </c>
      <c r="BK226" s="230">
        <f>ROUND(I226*H226,2)</f>
        <v>0</v>
      </c>
      <c r="BL226" s="17" t="s">
        <v>134</v>
      </c>
      <c r="BM226" s="229" t="s">
        <v>391</v>
      </c>
    </row>
    <row r="227" s="2" customFormat="1" ht="16.5" customHeight="1">
      <c r="A227" s="38"/>
      <c r="B227" s="39"/>
      <c r="C227" s="271" t="s">
        <v>392</v>
      </c>
      <c r="D227" s="271" t="s">
        <v>242</v>
      </c>
      <c r="E227" s="272" t="s">
        <v>393</v>
      </c>
      <c r="F227" s="273" t="s">
        <v>394</v>
      </c>
      <c r="G227" s="274" t="s">
        <v>286</v>
      </c>
      <c r="H227" s="275">
        <v>86</v>
      </c>
      <c r="I227" s="276"/>
      <c r="J227" s="277">
        <f>ROUND(I227*H227,2)</f>
        <v>0</v>
      </c>
      <c r="K227" s="273" t="s">
        <v>262</v>
      </c>
      <c r="L227" s="278"/>
      <c r="M227" s="279" t="s">
        <v>1</v>
      </c>
      <c r="N227" s="280" t="s">
        <v>43</v>
      </c>
      <c r="O227" s="91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195</v>
      </c>
      <c r="AT227" s="229" t="s">
        <v>242</v>
      </c>
      <c r="AU227" s="229" t="s">
        <v>88</v>
      </c>
      <c r="AY227" s="17" t="s">
        <v>127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86</v>
      </c>
      <c r="BK227" s="230">
        <f>ROUND(I227*H227,2)</f>
        <v>0</v>
      </c>
      <c r="BL227" s="17" t="s">
        <v>134</v>
      </c>
      <c r="BM227" s="229" t="s">
        <v>395</v>
      </c>
    </row>
    <row r="228" s="2" customFormat="1" ht="24.15" customHeight="1">
      <c r="A228" s="38"/>
      <c r="B228" s="39"/>
      <c r="C228" s="218" t="s">
        <v>396</v>
      </c>
      <c r="D228" s="218" t="s">
        <v>129</v>
      </c>
      <c r="E228" s="219" t="s">
        <v>397</v>
      </c>
      <c r="F228" s="220" t="s">
        <v>398</v>
      </c>
      <c r="G228" s="221" t="s">
        <v>261</v>
      </c>
      <c r="H228" s="222">
        <v>1</v>
      </c>
      <c r="I228" s="223"/>
      <c r="J228" s="224">
        <f>ROUND(I228*H228,2)</f>
        <v>0</v>
      </c>
      <c r="K228" s="220" t="s">
        <v>262</v>
      </c>
      <c r="L228" s="44"/>
      <c r="M228" s="225" t="s">
        <v>1</v>
      </c>
      <c r="N228" s="226" t="s">
        <v>43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134</v>
      </c>
      <c r="AT228" s="229" t="s">
        <v>129</v>
      </c>
      <c r="AU228" s="229" t="s">
        <v>88</v>
      </c>
      <c r="AY228" s="17" t="s">
        <v>127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86</v>
      </c>
      <c r="BK228" s="230">
        <f>ROUND(I228*H228,2)</f>
        <v>0</v>
      </c>
      <c r="BL228" s="17" t="s">
        <v>134</v>
      </c>
      <c r="BM228" s="229" t="s">
        <v>399</v>
      </c>
    </row>
    <row r="229" s="2" customFormat="1" ht="16.5" customHeight="1">
      <c r="A229" s="38"/>
      <c r="B229" s="39"/>
      <c r="C229" s="218" t="s">
        <v>400</v>
      </c>
      <c r="D229" s="218" t="s">
        <v>129</v>
      </c>
      <c r="E229" s="219" t="s">
        <v>401</v>
      </c>
      <c r="F229" s="220" t="s">
        <v>402</v>
      </c>
      <c r="G229" s="221" t="s">
        <v>261</v>
      </c>
      <c r="H229" s="222">
        <v>1</v>
      </c>
      <c r="I229" s="223"/>
      <c r="J229" s="224">
        <f>ROUND(I229*H229,2)</f>
        <v>0</v>
      </c>
      <c r="K229" s="220" t="s">
        <v>262</v>
      </c>
      <c r="L229" s="44"/>
      <c r="M229" s="225" t="s">
        <v>1</v>
      </c>
      <c r="N229" s="226" t="s">
        <v>43</v>
      </c>
      <c r="O229" s="91"/>
      <c r="P229" s="227">
        <f>O229*H229</f>
        <v>0</v>
      </c>
      <c r="Q229" s="227">
        <v>0.0067999999999999996</v>
      </c>
      <c r="R229" s="227">
        <f>Q229*H229</f>
        <v>0.0067999999999999996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134</v>
      </c>
      <c r="AT229" s="229" t="s">
        <v>129</v>
      </c>
      <c r="AU229" s="229" t="s">
        <v>88</v>
      </c>
      <c r="AY229" s="17" t="s">
        <v>127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86</v>
      </c>
      <c r="BK229" s="230">
        <f>ROUND(I229*H229,2)</f>
        <v>0</v>
      </c>
      <c r="BL229" s="17" t="s">
        <v>134</v>
      </c>
      <c r="BM229" s="229" t="s">
        <v>403</v>
      </c>
    </row>
    <row r="230" s="2" customFormat="1" ht="16.5" customHeight="1">
      <c r="A230" s="38"/>
      <c r="B230" s="39"/>
      <c r="C230" s="218" t="s">
        <v>404</v>
      </c>
      <c r="D230" s="218" t="s">
        <v>129</v>
      </c>
      <c r="E230" s="219" t="s">
        <v>405</v>
      </c>
      <c r="F230" s="220" t="s">
        <v>406</v>
      </c>
      <c r="G230" s="221" t="s">
        <v>261</v>
      </c>
      <c r="H230" s="222">
        <v>1</v>
      </c>
      <c r="I230" s="223"/>
      <c r="J230" s="224">
        <f>ROUND(I230*H230,2)</f>
        <v>0</v>
      </c>
      <c r="K230" s="220" t="s">
        <v>262</v>
      </c>
      <c r="L230" s="44"/>
      <c r="M230" s="225" t="s">
        <v>1</v>
      </c>
      <c r="N230" s="226" t="s">
        <v>43</v>
      </c>
      <c r="O230" s="91"/>
      <c r="P230" s="227">
        <f>O230*H230</f>
        <v>0</v>
      </c>
      <c r="Q230" s="227">
        <v>1.0000000000000001E-05</v>
      </c>
      <c r="R230" s="227">
        <f>Q230*H230</f>
        <v>1.0000000000000001E-05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134</v>
      </c>
      <c r="AT230" s="229" t="s">
        <v>129</v>
      </c>
      <c r="AU230" s="229" t="s">
        <v>88</v>
      </c>
      <c r="AY230" s="17" t="s">
        <v>127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86</v>
      </c>
      <c r="BK230" s="230">
        <f>ROUND(I230*H230,2)</f>
        <v>0</v>
      </c>
      <c r="BL230" s="17" t="s">
        <v>134</v>
      </c>
      <c r="BM230" s="229" t="s">
        <v>407</v>
      </c>
    </row>
    <row r="231" s="2" customFormat="1" ht="16.5" customHeight="1">
      <c r="A231" s="38"/>
      <c r="B231" s="39"/>
      <c r="C231" s="218" t="s">
        <v>408</v>
      </c>
      <c r="D231" s="218" t="s">
        <v>129</v>
      </c>
      <c r="E231" s="219" t="s">
        <v>409</v>
      </c>
      <c r="F231" s="220" t="s">
        <v>410</v>
      </c>
      <c r="G231" s="221" t="s">
        <v>261</v>
      </c>
      <c r="H231" s="222">
        <v>3</v>
      </c>
      <c r="I231" s="223"/>
      <c r="J231" s="224">
        <f>ROUND(I231*H231,2)</f>
        <v>0</v>
      </c>
      <c r="K231" s="220" t="s">
        <v>262</v>
      </c>
      <c r="L231" s="44"/>
      <c r="M231" s="225" t="s">
        <v>1</v>
      </c>
      <c r="N231" s="226" t="s">
        <v>43</v>
      </c>
      <c r="O231" s="91"/>
      <c r="P231" s="227">
        <f>O231*H231</f>
        <v>0</v>
      </c>
      <c r="Q231" s="227">
        <v>1.0000000000000001E-05</v>
      </c>
      <c r="R231" s="227">
        <f>Q231*H231</f>
        <v>3.0000000000000004E-05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134</v>
      </c>
      <c r="AT231" s="229" t="s">
        <v>129</v>
      </c>
      <c r="AU231" s="229" t="s">
        <v>88</v>
      </c>
      <c r="AY231" s="17" t="s">
        <v>127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86</v>
      </c>
      <c r="BK231" s="230">
        <f>ROUND(I231*H231,2)</f>
        <v>0</v>
      </c>
      <c r="BL231" s="17" t="s">
        <v>134</v>
      </c>
      <c r="BM231" s="229" t="s">
        <v>411</v>
      </c>
    </row>
    <row r="232" s="2" customFormat="1" ht="16.5" customHeight="1">
      <c r="A232" s="38"/>
      <c r="B232" s="39"/>
      <c r="C232" s="218" t="s">
        <v>412</v>
      </c>
      <c r="D232" s="218" t="s">
        <v>129</v>
      </c>
      <c r="E232" s="219" t="s">
        <v>413</v>
      </c>
      <c r="F232" s="220" t="s">
        <v>414</v>
      </c>
      <c r="G232" s="221" t="s">
        <v>245</v>
      </c>
      <c r="H232" s="222">
        <v>1</v>
      </c>
      <c r="I232" s="223"/>
      <c r="J232" s="224">
        <f>ROUND(I232*H232,2)</f>
        <v>0</v>
      </c>
      <c r="K232" s="220" t="s">
        <v>262</v>
      </c>
      <c r="L232" s="44"/>
      <c r="M232" s="225" t="s">
        <v>1</v>
      </c>
      <c r="N232" s="226" t="s">
        <v>43</v>
      </c>
      <c r="O232" s="91"/>
      <c r="P232" s="227">
        <f>O232*H232</f>
        <v>0</v>
      </c>
      <c r="Q232" s="227">
        <v>0.32300000000000001</v>
      </c>
      <c r="R232" s="227">
        <f>Q232*H232</f>
        <v>0.32300000000000001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134</v>
      </c>
      <c r="AT232" s="229" t="s">
        <v>129</v>
      </c>
      <c r="AU232" s="229" t="s">
        <v>88</v>
      </c>
      <c r="AY232" s="17" t="s">
        <v>127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86</v>
      </c>
      <c r="BK232" s="230">
        <f>ROUND(I232*H232,2)</f>
        <v>0</v>
      </c>
      <c r="BL232" s="17" t="s">
        <v>134</v>
      </c>
      <c r="BM232" s="229" t="s">
        <v>415</v>
      </c>
    </row>
    <row r="233" s="2" customFormat="1" ht="24.15" customHeight="1">
      <c r="A233" s="38"/>
      <c r="B233" s="39"/>
      <c r="C233" s="218" t="s">
        <v>416</v>
      </c>
      <c r="D233" s="218" t="s">
        <v>129</v>
      </c>
      <c r="E233" s="219" t="s">
        <v>250</v>
      </c>
      <c r="F233" s="220" t="s">
        <v>251</v>
      </c>
      <c r="G233" s="221" t="s">
        <v>252</v>
      </c>
      <c r="H233" s="222">
        <v>0.33000000000000002</v>
      </c>
      <c r="I233" s="223"/>
      <c r="J233" s="224">
        <f>ROUND(I233*H233,2)</f>
        <v>0</v>
      </c>
      <c r="K233" s="220" t="s">
        <v>133</v>
      </c>
      <c r="L233" s="44"/>
      <c r="M233" s="225" t="s">
        <v>1</v>
      </c>
      <c r="N233" s="226" t="s">
        <v>43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134</v>
      </c>
      <c r="AT233" s="229" t="s">
        <v>129</v>
      </c>
      <c r="AU233" s="229" t="s">
        <v>88</v>
      </c>
      <c r="AY233" s="17" t="s">
        <v>127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86</v>
      </c>
      <c r="BK233" s="230">
        <f>ROUND(I233*H233,2)</f>
        <v>0</v>
      </c>
      <c r="BL233" s="17" t="s">
        <v>134</v>
      </c>
      <c r="BM233" s="229" t="s">
        <v>417</v>
      </c>
    </row>
    <row r="234" s="2" customFormat="1">
      <c r="A234" s="38"/>
      <c r="B234" s="39"/>
      <c r="C234" s="40"/>
      <c r="D234" s="231" t="s">
        <v>136</v>
      </c>
      <c r="E234" s="40"/>
      <c r="F234" s="232" t="s">
        <v>254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136</v>
      </c>
      <c r="AU234" s="17" t="s">
        <v>88</v>
      </c>
    </row>
    <row r="235" s="2" customFormat="1">
      <c r="A235" s="38"/>
      <c r="B235" s="39"/>
      <c r="C235" s="40"/>
      <c r="D235" s="236" t="s">
        <v>138</v>
      </c>
      <c r="E235" s="40"/>
      <c r="F235" s="237" t="s">
        <v>255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138</v>
      </c>
      <c r="AU235" s="17" t="s">
        <v>88</v>
      </c>
    </row>
    <row r="236" s="12" customFormat="1" ht="25.92" customHeight="1">
      <c r="A236" s="12"/>
      <c r="B236" s="202"/>
      <c r="C236" s="203"/>
      <c r="D236" s="204" t="s">
        <v>77</v>
      </c>
      <c r="E236" s="205" t="s">
        <v>256</v>
      </c>
      <c r="F236" s="205" t="s">
        <v>257</v>
      </c>
      <c r="G236" s="203"/>
      <c r="H236" s="203"/>
      <c r="I236" s="206"/>
      <c r="J236" s="207">
        <f>BK236</f>
        <v>0</v>
      </c>
      <c r="K236" s="203"/>
      <c r="L236" s="208"/>
      <c r="M236" s="209"/>
      <c r="N236" s="210"/>
      <c r="O236" s="210"/>
      <c r="P236" s="211">
        <f>SUM(P237:P238)</f>
        <v>0</v>
      </c>
      <c r="Q236" s="210"/>
      <c r="R236" s="211">
        <f>SUM(R237:R238)</f>
        <v>0</v>
      </c>
      <c r="S236" s="210"/>
      <c r="T236" s="212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171</v>
      </c>
      <c r="AT236" s="214" t="s">
        <v>77</v>
      </c>
      <c r="AU236" s="214" t="s">
        <v>78</v>
      </c>
      <c r="AY236" s="213" t="s">
        <v>127</v>
      </c>
      <c r="BK236" s="215">
        <f>SUM(BK237:BK238)</f>
        <v>0</v>
      </c>
    </row>
    <row r="237" s="2" customFormat="1" ht="24.15" customHeight="1">
      <c r="A237" s="38"/>
      <c r="B237" s="39"/>
      <c r="C237" s="218" t="s">
        <v>418</v>
      </c>
      <c r="D237" s="218" t="s">
        <v>129</v>
      </c>
      <c r="E237" s="219" t="s">
        <v>259</v>
      </c>
      <c r="F237" s="220" t="s">
        <v>260</v>
      </c>
      <c r="G237" s="221" t="s">
        <v>261</v>
      </c>
      <c r="H237" s="222">
        <v>1</v>
      </c>
      <c r="I237" s="223"/>
      <c r="J237" s="224">
        <f>ROUND(I237*H237,2)</f>
        <v>0</v>
      </c>
      <c r="K237" s="220" t="s">
        <v>262</v>
      </c>
      <c r="L237" s="44"/>
      <c r="M237" s="225" t="s">
        <v>1</v>
      </c>
      <c r="N237" s="226" t="s">
        <v>43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134</v>
      </c>
      <c r="AT237" s="229" t="s">
        <v>129</v>
      </c>
      <c r="AU237" s="229" t="s">
        <v>86</v>
      </c>
      <c r="AY237" s="17" t="s">
        <v>127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86</v>
      </c>
      <c r="BK237" s="230">
        <f>ROUND(I237*H237,2)</f>
        <v>0</v>
      </c>
      <c r="BL237" s="17" t="s">
        <v>134</v>
      </c>
      <c r="BM237" s="229" t="s">
        <v>419</v>
      </c>
    </row>
    <row r="238" s="2" customFormat="1" ht="24.15" customHeight="1">
      <c r="A238" s="38"/>
      <c r="B238" s="39"/>
      <c r="C238" s="218" t="s">
        <v>420</v>
      </c>
      <c r="D238" s="218" t="s">
        <v>129</v>
      </c>
      <c r="E238" s="219" t="s">
        <v>421</v>
      </c>
      <c r="F238" s="220" t="s">
        <v>422</v>
      </c>
      <c r="G238" s="221" t="s">
        <v>261</v>
      </c>
      <c r="H238" s="222">
        <v>1</v>
      </c>
      <c r="I238" s="223"/>
      <c r="J238" s="224">
        <f>ROUND(I238*H238,2)</f>
        <v>0</v>
      </c>
      <c r="K238" s="220" t="s">
        <v>262</v>
      </c>
      <c r="L238" s="44"/>
      <c r="M238" s="285" t="s">
        <v>1</v>
      </c>
      <c r="N238" s="286" t="s">
        <v>43</v>
      </c>
      <c r="O238" s="283"/>
      <c r="P238" s="287">
        <f>O238*H238</f>
        <v>0</v>
      </c>
      <c r="Q238" s="287">
        <v>0</v>
      </c>
      <c r="R238" s="287">
        <f>Q238*H238</f>
        <v>0</v>
      </c>
      <c r="S238" s="287">
        <v>0</v>
      </c>
      <c r="T238" s="28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134</v>
      </c>
      <c r="AT238" s="229" t="s">
        <v>129</v>
      </c>
      <c r="AU238" s="229" t="s">
        <v>86</v>
      </c>
      <c r="AY238" s="17" t="s">
        <v>127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86</v>
      </c>
      <c r="BK238" s="230">
        <f>ROUND(I238*H238,2)</f>
        <v>0</v>
      </c>
      <c r="BL238" s="17" t="s">
        <v>134</v>
      </c>
      <c r="BM238" s="229" t="s">
        <v>423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+FyPfuy4WNJCbmPE6rYug3VW29vAlr2RDLRcBDZoB/HUAS3XdT5+E3ungyaTXwY9wOOiHCTaTZLnwolnuZ3Yqg==" hashValue="kgv3NqlkNyyCnUQqtLP17nYjkG+sLuD6qmhWhU5GeNlV/Soee6g+GBcK/wBrI9HJ9VlOgMyQG533xF+/j+FaOw==" algorithmName="SHA-512" password="CC35"/>
  <autoFilter ref="C119:K2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1_02/132251104"/>
    <hyperlink ref="F131" r:id="rId2" display="https://podminky.urs.cz/item/CS_URS_2021_02/162351103"/>
    <hyperlink ref="F136" r:id="rId3" display="https://podminky.urs.cz/item/CS_URS_2021_02/167151111"/>
    <hyperlink ref="F142" r:id="rId4" display="https://podminky.urs.cz/item/CS_URS_2021_02/174101101"/>
    <hyperlink ref="F155" r:id="rId5" display="https://podminky.urs.cz/item/CS_URS_2021_02/457971121"/>
    <hyperlink ref="F173" r:id="rId6" display="https://podminky.urs.cz/item/CS_URS_2021_02/998231311"/>
    <hyperlink ref="F177" r:id="rId7" display="https://podminky.urs.cz/item/CS_URS_2021_02/132251103"/>
    <hyperlink ref="F183" r:id="rId8" display="https://podminky.urs.cz/item/CS_URS_2021_02/162351103"/>
    <hyperlink ref="F188" r:id="rId9" display="https://podminky.urs.cz/item/CS_URS_2021_02/174101101"/>
    <hyperlink ref="F194" r:id="rId10" display="https://podminky.urs.cz/item/CS_URS_2021_02/175151101"/>
    <hyperlink ref="F213" r:id="rId11" display="https://podminky.urs.cz/item/CS_URS_2021_02/451573111"/>
    <hyperlink ref="F235" r:id="rId12" display="https://podminky.urs.cz/item/CS_URS_2021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424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ROUND((SUM(BE122:BE171)),  2)</f>
        <v>0</v>
      </c>
      <c r="G33" s="38"/>
      <c r="H33" s="38"/>
      <c r="I33" s="155">
        <v>0.20999999999999999</v>
      </c>
      <c r="J33" s="154">
        <f>ROUND(((SUM(BE122:BE171))*I33),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ROUND((SUM(BF122:BF171)),  2)</f>
        <v>0</v>
      </c>
      <c r="G34" s="38"/>
      <c r="H34" s="38"/>
      <c r="I34" s="155">
        <v>0.14999999999999999</v>
      </c>
      <c r="J34" s="154">
        <f>ROUND(((SUM(BF122:BF171))*I34),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ROUND((SUM(BG122:BG171)),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ROUND((SUM(BH122:BH171)),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ROUND((SUM(BI122:BI171)),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04 - Nové oplocení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106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107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425</v>
      </c>
      <c r="E99" s="188"/>
      <c r="F99" s="188"/>
      <c r="G99" s="188"/>
      <c r="H99" s="188"/>
      <c r="I99" s="188"/>
      <c r="J99" s="189">
        <f>J133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426</v>
      </c>
      <c r="E100" s="188"/>
      <c r="F100" s="188"/>
      <c r="G100" s="188"/>
      <c r="H100" s="188"/>
      <c r="I100" s="188"/>
      <c r="J100" s="189">
        <f>J152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427</v>
      </c>
      <c r="E101" s="188"/>
      <c r="F101" s="188"/>
      <c r="G101" s="188"/>
      <c r="H101" s="188"/>
      <c r="I101" s="188"/>
      <c r="J101" s="189">
        <f>J160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110</v>
      </c>
      <c r="E102" s="188"/>
      <c r="F102" s="188"/>
      <c r="G102" s="188"/>
      <c r="H102" s="188"/>
      <c r="I102" s="188"/>
      <c r="J102" s="189">
        <f>J167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Skládka odpadů Hrádek u Pacova – Rozšíření skládky III. etapa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04 - Nové oplocení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2. 7. 2022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24</v>
      </c>
      <c r="D118" s="40"/>
      <c r="E118" s="40"/>
      <c r="F118" s="27" t="str">
        <f>E15</f>
        <v>SOMPO a.s., Svatovítské nám. 126, 393 01 Pelhřimov</v>
      </c>
      <c r="G118" s="40"/>
      <c r="H118" s="40"/>
      <c r="I118" s="32" t="s">
        <v>30</v>
      </c>
      <c r="J118" s="36" t="str">
        <f>E21</f>
        <v>Sweco Hydroprojekt a.s.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113</v>
      </c>
      <c r="D121" s="194" t="s">
        <v>63</v>
      </c>
      <c r="E121" s="194" t="s">
        <v>59</v>
      </c>
      <c r="F121" s="194" t="s">
        <v>60</v>
      </c>
      <c r="G121" s="194" t="s">
        <v>114</v>
      </c>
      <c r="H121" s="194" t="s">
        <v>115</v>
      </c>
      <c r="I121" s="194" t="s">
        <v>116</v>
      </c>
      <c r="J121" s="194" t="s">
        <v>103</v>
      </c>
      <c r="K121" s="195" t="s">
        <v>117</v>
      </c>
      <c r="L121" s="196"/>
      <c r="M121" s="100" t="s">
        <v>1</v>
      </c>
      <c r="N121" s="101" t="s">
        <v>42</v>
      </c>
      <c r="O121" s="101" t="s">
        <v>118</v>
      </c>
      <c r="P121" s="101" t="s">
        <v>119</v>
      </c>
      <c r="Q121" s="101" t="s">
        <v>120</v>
      </c>
      <c r="R121" s="101" t="s">
        <v>121</v>
      </c>
      <c r="S121" s="101" t="s">
        <v>122</v>
      </c>
      <c r="T121" s="102" t="s">
        <v>123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124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57.705615199999997</v>
      </c>
      <c r="S122" s="104"/>
      <c r="T122" s="200">
        <f>T123</f>
        <v>15.596800000000002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105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77</v>
      </c>
      <c r="E123" s="205" t="s">
        <v>125</v>
      </c>
      <c r="F123" s="205" t="s">
        <v>126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P124+P133+P152+P160+P167</f>
        <v>0</v>
      </c>
      <c r="Q123" s="210"/>
      <c r="R123" s="211">
        <f>R124+R133+R152+R160+R167</f>
        <v>57.705615199999997</v>
      </c>
      <c r="S123" s="210"/>
      <c r="T123" s="212">
        <f>T124+T133+T152+T160+T167</f>
        <v>15.596800000000002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77</v>
      </c>
      <c r="AU123" s="214" t="s">
        <v>78</v>
      </c>
      <c r="AY123" s="213" t="s">
        <v>127</v>
      </c>
      <c r="BK123" s="215">
        <f>BK124+BK133+BK152+BK160+BK167</f>
        <v>0</v>
      </c>
    </row>
    <row r="124" s="12" customFormat="1" ht="22.8" customHeight="1">
      <c r="A124" s="12"/>
      <c r="B124" s="202"/>
      <c r="C124" s="203"/>
      <c r="D124" s="204" t="s">
        <v>77</v>
      </c>
      <c r="E124" s="216" t="s">
        <v>86</v>
      </c>
      <c r="F124" s="216" t="s">
        <v>128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SUM(P125:P132)</f>
        <v>0</v>
      </c>
      <c r="Q124" s="210"/>
      <c r="R124" s="211">
        <f>SUM(R125:R132)</f>
        <v>0</v>
      </c>
      <c r="S124" s="210"/>
      <c r="T124" s="21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86</v>
      </c>
      <c r="AT124" s="214" t="s">
        <v>77</v>
      </c>
      <c r="AU124" s="214" t="s">
        <v>86</v>
      </c>
      <c r="AY124" s="213" t="s">
        <v>127</v>
      </c>
      <c r="BK124" s="215">
        <f>SUM(BK125:BK132)</f>
        <v>0</v>
      </c>
    </row>
    <row r="125" s="2" customFormat="1" ht="37.8" customHeight="1">
      <c r="A125" s="38"/>
      <c r="B125" s="39"/>
      <c r="C125" s="218" t="s">
        <v>86</v>
      </c>
      <c r="D125" s="218" t="s">
        <v>129</v>
      </c>
      <c r="E125" s="219" t="s">
        <v>148</v>
      </c>
      <c r="F125" s="220" t="s">
        <v>149</v>
      </c>
      <c r="G125" s="221" t="s">
        <v>132</v>
      </c>
      <c r="H125" s="222">
        <v>22.899999999999999</v>
      </c>
      <c r="I125" s="223"/>
      <c r="J125" s="224">
        <f>ROUND(I125*H125,2)</f>
        <v>0</v>
      </c>
      <c r="K125" s="220" t="s">
        <v>133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134</v>
      </c>
      <c r="AT125" s="229" t="s">
        <v>129</v>
      </c>
      <c r="AU125" s="229" t="s">
        <v>88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134</v>
      </c>
      <c r="BM125" s="229" t="s">
        <v>428</v>
      </c>
    </row>
    <row r="126" s="2" customFormat="1">
      <c r="A126" s="38"/>
      <c r="B126" s="39"/>
      <c r="C126" s="40"/>
      <c r="D126" s="231" t="s">
        <v>136</v>
      </c>
      <c r="E126" s="40"/>
      <c r="F126" s="232" t="s">
        <v>151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136</v>
      </c>
      <c r="AU126" s="17" t="s">
        <v>88</v>
      </c>
    </row>
    <row r="127" s="2" customFormat="1">
      <c r="A127" s="38"/>
      <c r="B127" s="39"/>
      <c r="C127" s="40"/>
      <c r="D127" s="236" t="s">
        <v>138</v>
      </c>
      <c r="E127" s="40"/>
      <c r="F127" s="237" t="s">
        <v>152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138</v>
      </c>
      <c r="AU127" s="17" t="s">
        <v>88</v>
      </c>
    </row>
    <row r="128" s="2" customFormat="1" ht="16.5" customHeight="1">
      <c r="A128" s="38"/>
      <c r="B128" s="39"/>
      <c r="C128" s="218" t="s">
        <v>88</v>
      </c>
      <c r="D128" s="218" t="s">
        <v>129</v>
      </c>
      <c r="E128" s="219" t="s">
        <v>429</v>
      </c>
      <c r="F128" s="220" t="s">
        <v>173</v>
      </c>
      <c r="G128" s="221" t="s">
        <v>132</v>
      </c>
      <c r="H128" s="222">
        <v>22.899999999999999</v>
      </c>
      <c r="I128" s="223"/>
      <c r="J128" s="224">
        <f>ROUND(I128*H128,2)</f>
        <v>0</v>
      </c>
      <c r="K128" s="220" t="s">
        <v>133</v>
      </c>
      <c r="L128" s="44"/>
      <c r="M128" s="225" t="s">
        <v>1</v>
      </c>
      <c r="N128" s="226" t="s">
        <v>43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134</v>
      </c>
      <c r="AT128" s="229" t="s">
        <v>129</v>
      </c>
      <c r="AU128" s="229" t="s">
        <v>88</v>
      </c>
      <c r="AY128" s="17" t="s">
        <v>127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86</v>
      </c>
      <c r="BK128" s="230">
        <f>ROUND(I128*H128,2)</f>
        <v>0</v>
      </c>
      <c r="BL128" s="17" t="s">
        <v>134</v>
      </c>
      <c r="BM128" s="229" t="s">
        <v>430</v>
      </c>
    </row>
    <row r="129" s="2" customFormat="1">
      <c r="A129" s="38"/>
      <c r="B129" s="39"/>
      <c r="C129" s="40"/>
      <c r="D129" s="231" t="s">
        <v>136</v>
      </c>
      <c r="E129" s="40"/>
      <c r="F129" s="232" t="s">
        <v>431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136</v>
      </c>
      <c r="AU129" s="17" t="s">
        <v>88</v>
      </c>
    </row>
    <row r="130" s="2" customFormat="1">
      <c r="A130" s="38"/>
      <c r="B130" s="39"/>
      <c r="C130" s="40"/>
      <c r="D130" s="236" t="s">
        <v>138</v>
      </c>
      <c r="E130" s="40"/>
      <c r="F130" s="237" t="s">
        <v>432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138</v>
      </c>
      <c r="AU130" s="17" t="s">
        <v>88</v>
      </c>
    </row>
    <row r="131" s="2" customFormat="1">
      <c r="A131" s="38"/>
      <c r="B131" s="39"/>
      <c r="C131" s="40"/>
      <c r="D131" s="231" t="s">
        <v>191</v>
      </c>
      <c r="E131" s="40"/>
      <c r="F131" s="270" t="s">
        <v>433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191</v>
      </c>
      <c r="AU131" s="17" t="s">
        <v>88</v>
      </c>
    </row>
    <row r="132" s="2" customFormat="1" ht="16.5" customHeight="1">
      <c r="A132" s="38"/>
      <c r="B132" s="39"/>
      <c r="C132" s="218" t="s">
        <v>157</v>
      </c>
      <c r="D132" s="218" t="s">
        <v>129</v>
      </c>
      <c r="E132" s="219" t="s">
        <v>434</v>
      </c>
      <c r="F132" s="220" t="s">
        <v>435</v>
      </c>
      <c r="G132" s="221" t="s">
        <v>245</v>
      </c>
      <c r="H132" s="222">
        <v>143</v>
      </c>
      <c r="I132" s="223"/>
      <c r="J132" s="224">
        <f>ROUND(I132*H132,2)</f>
        <v>0</v>
      </c>
      <c r="K132" s="220" t="s">
        <v>262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134</v>
      </c>
      <c r="AT132" s="229" t="s">
        <v>129</v>
      </c>
      <c r="AU132" s="229" t="s">
        <v>88</v>
      </c>
      <c r="AY132" s="17" t="s">
        <v>127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134</v>
      </c>
      <c r="BM132" s="229" t="s">
        <v>436</v>
      </c>
    </row>
    <row r="133" s="12" customFormat="1" ht="22.8" customHeight="1">
      <c r="A133" s="12"/>
      <c r="B133" s="202"/>
      <c r="C133" s="203"/>
      <c r="D133" s="204" t="s">
        <v>77</v>
      </c>
      <c r="E133" s="216" t="s">
        <v>157</v>
      </c>
      <c r="F133" s="216" t="s">
        <v>437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SUM(P134:P151)</f>
        <v>0</v>
      </c>
      <c r="Q133" s="210"/>
      <c r="R133" s="211">
        <f>SUM(R134:R151)</f>
        <v>57.705615199999997</v>
      </c>
      <c r="S133" s="210"/>
      <c r="T133" s="212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86</v>
      </c>
      <c r="AT133" s="214" t="s">
        <v>77</v>
      </c>
      <c r="AU133" s="214" t="s">
        <v>86</v>
      </c>
      <c r="AY133" s="213" t="s">
        <v>127</v>
      </c>
      <c r="BK133" s="215">
        <f>SUM(BK134:BK151)</f>
        <v>0</v>
      </c>
    </row>
    <row r="134" s="2" customFormat="1" ht="24.15" customHeight="1">
      <c r="A134" s="38"/>
      <c r="B134" s="39"/>
      <c r="C134" s="218" t="s">
        <v>134</v>
      </c>
      <c r="D134" s="218" t="s">
        <v>129</v>
      </c>
      <c r="E134" s="219" t="s">
        <v>438</v>
      </c>
      <c r="F134" s="220" t="s">
        <v>439</v>
      </c>
      <c r="G134" s="221" t="s">
        <v>245</v>
      </c>
      <c r="H134" s="222">
        <v>143</v>
      </c>
      <c r="I134" s="223"/>
      <c r="J134" s="224">
        <f>ROUND(I134*H134,2)</f>
        <v>0</v>
      </c>
      <c r="K134" s="220" t="s">
        <v>133</v>
      </c>
      <c r="L134" s="44"/>
      <c r="M134" s="225" t="s">
        <v>1</v>
      </c>
      <c r="N134" s="226" t="s">
        <v>43</v>
      </c>
      <c r="O134" s="91"/>
      <c r="P134" s="227">
        <f>O134*H134</f>
        <v>0</v>
      </c>
      <c r="Q134" s="227">
        <v>0.3925264</v>
      </c>
      <c r="R134" s="227">
        <f>Q134*H134</f>
        <v>56.131275199999997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134</v>
      </c>
      <c r="AT134" s="229" t="s">
        <v>129</v>
      </c>
      <c r="AU134" s="229" t="s">
        <v>88</v>
      </c>
      <c r="AY134" s="17" t="s">
        <v>127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86</v>
      </c>
      <c r="BK134" s="230">
        <f>ROUND(I134*H134,2)</f>
        <v>0</v>
      </c>
      <c r="BL134" s="17" t="s">
        <v>134</v>
      </c>
      <c r="BM134" s="229" t="s">
        <v>440</v>
      </c>
    </row>
    <row r="135" s="2" customFormat="1">
      <c r="A135" s="38"/>
      <c r="B135" s="39"/>
      <c r="C135" s="40"/>
      <c r="D135" s="231" t="s">
        <v>136</v>
      </c>
      <c r="E135" s="40"/>
      <c r="F135" s="232" t="s">
        <v>441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136</v>
      </c>
      <c r="AU135" s="17" t="s">
        <v>88</v>
      </c>
    </row>
    <row r="136" s="2" customFormat="1">
      <c r="A136" s="38"/>
      <c r="B136" s="39"/>
      <c r="C136" s="40"/>
      <c r="D136" s="236" t="s">
        <v>138</v>
      </c>
      <c r="E136" s="40"/>
      <c r="F136" s="237" t="s">
        <v>442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138</v>
      </c>
      <c r="AU136" s="17" t="s">
        <v>88</v>
      </c>
    </row>
    <row r="137" s="2" customFormat="1">
      <c r="A137" s="38"/>
      <c r="B137" s="39"/>
      <c r="C137" s="40"/>
      <c r="D137" s="231" t="s">
        <v>191</v>
      </c>
      <c r="E137" s="40"/>
      <c r="F137" s="270" t="s">
        <v>443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191</v>
      </c>
      <c r="AU137" s="17" t="s">
        <v>88</v>
      </c>
    </row>
    <row r="138" s="2" customFormat="1" ht="16.5" customHeight="1">
      <c r="A138" s="38"/>
      <c r="B138" s="39"/>
      <c r="C138" s="271" t="s">
        <v>171</v>
      </c>
      <c r="D138" s="271" t="s">
        <v>242</v>
      </c>
      <c r="E138" s="272" t="s">
        <v>444</v>
      </c>
      <c r="F138" s="273" t="s">
        <v>445</v>
      </c>
      <c r="G138" s="274" t="s">
        <v>245</v>
      </c>
      <c r="H138" s="275">
        <v>143</v>
      </c>
      <c r="I138" s="276"/>
      <c r="J138" s="277">
        <f>ROUND(I138*H138,2)</f>
        <v>0</v>
      </c>
      <c r="K138" s="273" t="s">
        <v>262</v>
      </c>
      <c r="L138" s="278"/>
      <c r="M138" s="279" t="s">
        <v>1</v>
      </c>
      <c r="N138" s="280" t="s">
        <v>43</v>
      </c>
      <c r="O138" s="91"/>
      <c r="P138" s="227">
        <f>O138*H138</f>
        <v>0</v>
      </c>
      <c r="Q138" s="227">
        <v>0.0043</v>
      </c>
      <c r="R138" s="227">
        <f>Q138*H138</f>
        <v>0.6149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195</v>
      </c>
      <c r="AT138" s="229" t="s">
        <v>242</v>
      </c>
      <c r="AU138" s="229" t="s">
        <v>88</v>
      </c>
      <c r="AY138" s="17" t="s">
        <v>127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86</v>
      </c>
      <c r="BK138" s="230">
        <f>ROUND(I138*H138,2)</f>
        <v>0</v>
      </c>
      <c r="BL138" s="17" t="s">
        <v>134</v>
      </c>
      <c r="BM138" s="229" t="s">
        <v>446</v>
      </c>
    </row>
    <row r="139" s="2" customFormat="1" ht="24.15" customHeight="1">
      <c r="A139" s="38"/>
      <c r="B139" s="39"/>
      <c r="C139" s="218" t="s">
        <v>177</v>
      </c>
      <c r="D139" s="218" t="s">
        <v>129</v>
      </c>
      <c r="E139" s="219" t="s">
        <v>447</v>
      </c>
      <c r="F139" s="220" t="s">
        <v>448</v>
      </c>
      <c r="G139" s="221" t="s">
        <v>286</v>
      </c>
      <c r="H139" s="222">
        <v>358</v>
      </c>
      <c r="I139" s="223"/>
      <c r="J139" s="224">
        <f>ROUND(I139*H139,2)</f>
        <v>0</v>
      </c>
      <c r="K139" s="220" t="s">
        <v>133</v>
      </c>
      <c r="L139" s="44"/>
      <c r="M139" s="225" t="s">
        <v>1</v>
      </c>
      <c r="N139" s="226" t="s">
        <v>43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134</v>
      </c>
      <c r="AT139" s="229" t="s">
        <v>129</v>
      </c>
      <c r="AU139" s="229" t="s">
        <v>88</v>
      </c>
      <c r="AY139" s="17" t="s">
        <v>127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86</v>
      </c>
      <c r="BK139" s="230">
        <f>ROUND(I139*H139,2)</f>
        <v>0</v>
      </c>
      <c r="BL139" s="17" t="s">
        <v>134</v>
      </c>
      <c r="BM139" s="229" t="s">
        <v>449</v>
      </c>
    </row>
    <row r="140" s="2" customFormat="1">
      <c r="A140" s="38"/>
      <c r="B140" s="39"/>
      <c r="C140" s="40"/>
      <c r="D140" s="231" t="s">
        <v>136</v>
      </c>
      <c r="E140" s="40"/>
      <c r="F140" s="232" t="s">
        <v>450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136</v>
      </c>
      <c r="AU140" s="17" t="s">
        <v>88</v>
      </c>
    </row>
    <row r="141" s="2" customFormat="1">
      <c r="A141" s="38"/>
      <c r="B141" s="39"/>
      <c r="C141" s="40"/>
      <c r="D141" s="236" t="s">
        <v>138</v>
      </c>
      <c r="E141" s="40"/>
      <c r="F141" s="237" t="s">
        <v>451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138</v>
      </c>
      <c r="AU141" s="17" t="s">
        <v>88</v>
      </c>
    </row>
    <row r="142" s="2" customFormat="1">
      <c r="A142" s="38"/>
      <c r="B142" s="39"/>
      <c r="C142" s="40"/>
      <c r="D142" s="231" t="s">
        <v>191</v>
      </c>
      <c r="E142" s="40"/>
      <c r="F142" s="270" t="s">
        <v>452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191</v>
      </c>
      <c r="AU142" s="17" t="s">
        <v>88</v>
      </c>
    </row>
    <row r="143" s="2" customFormat="1" ht="24.15" customHeight="1">
      <c r="A143" s="38"/>
      <c r="B143" s="39"/>
      <c r="C143" s="271" t="s">
        <v>185</v>
      </c>
      <c r="D143" s="271" t="s">
        <v>242</v>
      </c>
      <c r="E143" s="272" t="s">
        <v>453</v>
      </c>
      <c r="F143" s="273" t="s">
        <v>454</v>
      </c>
      <c r="G143" s="274" t="s">
        <v>286</v>
      </c>
      <c r="H143" s="275">
        <v>358</v>
      </c>
      <c r="I143" s="276"/>
      <c r="J143" s="277">
        <f>ROUND(I143*H143,2)</f>
        <v>0</v>
      </c>
      <c r="K143" s="273" t="s">
        <v>262</v>
      </c>
      <c r="L143" s="278"/>
      <c r="M143" s="279" t="s">
        <v>1</v>
      </c>
      <c r="N143" s="280" t="s">
        <v>43</v>
      </c>
      <c r="O143" s="91"/>
      <c r="P143" s="227">
        <f>O143*H143</f>
        <v>0</v>
      </c>
      <c r="Q143" s="227">
        <v>0.00248</v>
      </c>
      <c r="R143" s="227">
        <f>Q143*H143</f>
        <v>0.88783999999999996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195</v>
      </c>
      <c r="AT143" s="229" t="s">
        <v>242</v>
      </c>
      <c r="AU143" s="229" t="s">
        <v>88</v>
      </c>
      <c r="AY143" s="17" t="s">
        <v>127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86</v>
      </c>
      <c r="BK143" s="230">
        <f>ROUND(I143*H143,2)</f>
        <v>0</v>
      </c>
      <c r="BL143" s="17" t="s">
        <v>134</v>
      </c>
      <c r="BM143" s="229" t="s">
        <v>455</v>
      </c>
    </row>
    <row r="144" s="2" customFormat="1" ht="16.5" customHeight="1">
      <c r="A144" s="38"/>
      <c r="B144" s="39"/>
      <c r="C144" s="218" t="s">
        <v>195</v>
      </c>
      <c r="D144" s="218" t="s">
        <v>129</v>
      </c>
      <c r="E144" s="219" t="s">
        <v>456</v>
      </c>
      <c r="F144" s="220" t="s">
        <v>457</v>
      </c>
      <c r="G144" s="221" t="s">
        <v>286</v>
      </c>
      <c r="H144" s="222">
        <v>716</v>
      </c>
      <c r="I144" s="223"/>
      <c r="J144" s="224">
        <f>ROUND(I144*H144,2)</f>
        <v>0</v>
      </c>
      <c r="K144" s="220" t="s">
        <v>133</v>
      </c>
      <c r="L144" s="44"/>
      <c r="M144" s="225" t="s">
        <v>1</v>
      </c>
      <c r="N144" s="226" t="s">
        <v>43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134</v>
      </c>
      <c r="AT144" s="229" t="s">
        <v>129</v>
      </c>
      <c r="AU144" s="229" t="s">
        <v>88</v>
      </c>
      <c r="AY144" s="17" t="s">
        <v>127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86</v>
      </c>
      <c r="BK144" s="230">
        <f>ROUND(I144*H144,2)</f>
        <v>0</v>
      </c>
      <c r="BL144" s="17" t="s">
        <v>134</v>
      </c>
      <c r="BM144" s="229" t="s">
        <v>458</v>
      </c>
    </row>
    <row r="145" s="2" customFormat="1">
      <c r="A145" s="38"/>
      <c r="B145" s="39"/>
      <c r="C145" s="40"/>
      <c r="D145" s="231" t="s">
        <v>136</v>
      </c>
      <c r="E145" s="40"/>
      <c r="F145" s="232" t="s">
        <v>459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136</v>
      </c>
      <c r="AU145" s="17" t="s">
        <v>88</v>
      </c>
    </row>
    <row r="146" s="2" customFormat="1">
      <c r="A146" s="38"/>
      <c r="B146" s="39"/>
      <c r="C146" s="40"/>
      <c r="D146" s="236" t="s">
        <v>138</v>
      </c>
      <c r="E146" s="40"/>
      <c r="F146" s="237" t="s">
        <v>460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138</v>
      </c>
      <c r="AU146" s="17" t="s">
        <v>88</v>
      </c>
    </row>
    <row r="147" s="14" customFormat="1">
      <c r="A147" s="14"/>
      <c r="B147" s="249"/>
      <c r="C147" s="250"/>
      <c r="D147" s="231" t="s">
        <v>140</v>
      </c>
      <c r="E147" s="251" t="s">
        <v>1</v>
      </c>
      <c r="F147" s="252" t="s">
        <v>461</v>
      </c>
      <c r="G147" s="250"/>
      <c r="H147" s="251" t="s">
        <v>1</v>
      </c>
      <c r="I147" s="253"/>
      <c r="J147" s="250"/>
      <c r="K147" s="250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140</v>
      </c>
      <c r="AU147" s="258" t="s">
        <v>88</v>
      </c>
      <c r="AV147" s="14" t="s">
        <v>86</v>
      </c>
      <c r="AW147" s="14" t="s">
        <v>34</v>
      </c>
      <c r="AX147" s="14" t="s">
        <v>78</v>
      </c>
      <c r="AY147" s="258" t="s">
        <v>127</v>
      </c>
    </row>
    <row r="148" s="13" customFormat="1">
      <c r="A148" s="13"/>
      <c r="B148" s="238"/>
      <c r="C148" s="239"/>
      <c r="D148" s="231" t="s">
        <v>140</v>
      </c>
      <c r="E148" s="240" t="s">
        <v>1</v>
      </c>
      <c r="F148" s="241" t="s">
        <v>462</v>
      </c>
      <c r="G148" s="239"/>
      <c r="H148" s="242">
        <v>716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140</v>
      </c>
      <c r="AU148" s="248" t="s">
        <v>88</v>
      </c>
      <c r="AV148" s="13" t="s">
        <v>88</v>
      </c>
      <c r="AW148" s="13" t="s">
        <v>34</v>
      </c>
      <c r="AX148" s="13" t="s">
        <v>78</v>
      </c>
      <c r="AY148" s="248" t="s">
        <v>127</v>
      </c>
    </row>
    <row r="149" s="15" customFormat="1">
      <c r="A149" s="15"/>
      <c r="B149" s="259"/>
      <c r="C149" s="260"/>
      <c r="D149" s="231" t="s">
        <v>140</v>
      </c>
      <c r="E149" s="261" t="s">
        <v>1</v>
      </c>
      <c r="F149" s="262" t="s">
        <v>147</v>
      </c>
      <c r="G149" s="260"/>
      <c r="H149" s="263">
        <v>716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140</v>
      </c>
      <c r="AU149" s="269" t="s">
        <v>88</v>
      </c>
      <c r="AV149" s="15" t="s">
        <v>134</v>
      </c>
      <c r="AW149" s="15" t="s">
        <v>34</v>
      </c>
      <c r="AX149" s="15" t="s">
        <v>86</v>
      </c>
      <c r="AY149" s="269" t="s">
        <v>127</v>
      </c>
    </row>
    <row r="150" s="2" customFormat="1" ht="16.5" customHeight="1">
      <c r="A150" s="38"/>
      <c r="B150" s="39"/>
      <c r="C150" s="271" t="s">
        <v>203</v>
      </c>
      <c r="D150" s="271" t="s">
        <v>242</v>
      </c>
      <c r="E150" s="272" t="s">
        <v>463</v>
      </c>
      <c r="F150" s="273" t="s">
        <v>464</v>
      </c>
      <c r="G150" s="274" t="s">
        <v>286</v>
      </c>
      <c r="H150" s="275">
        <v>716</v>
      </c>
      <c r="I150" s="276"/>
      <c r="J150" s="277">
        <f>ROUND(I150*H150,2)</f>
        <v>0</v>
      </c>
      <c r="K150" s="273" t="s">
        <v>133</v>
      </c>
      <c r="L150" s="278"/>
      <c r="M150" s="279" t="s">
        <v>1</v>
      </c>
      <c r="N150" s="280" t="s">
        <v>43</v>
      </c>
      <c r="O150" s="91"/>
      <c r="P150" s="227">
        <f>O150*H150</f>
        <v>0</v>
      </c>
      <c r="Q150" s="227">
        <v>0.00010000000000000001</v>
      </c>
      <c r="R150" s="227">
        <f>Q150*H150</f>
        <v>0.071599999999999997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195</v>
      </c>
      <c r="AT150" s="229" t="s">
        <v>242</v>
      </c>
      <c r="AU150" s="229" t="s">
        <v>88</v>
      </c>
      <c r="AY150" s="17" t="s">
        <v>127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86</v>
      </c>
      <c r="BK150" s="230">
        <f>ROUND(I150*H150,2)</f>
        <v>0</v>
      </c>
      <c r="BL150" s="17" t="s">
        <v>134</v>
      </c>
      <c r="BM150" s="229" t="s">
        <v>465</v>
      </c>
    </row>
    <row r="151" s="2" customFormat="1">
      <c r="A151" s="38"/>
      <c r="B151" s="39"/>
      <c r="C151" s="40"/>
      <c r="D151" s="231" t="s">
        <v>136</v>
      </c>
      <c r="E151" s="40"/>
      <c r="F151" s="232" t="s">
        <v>464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136</v>
      </c>
      <c r="AU151" s="17" t="s">
        <v>88</v>
      </c>
    </row>
    <row r="152" s="12" customFormat="1" ht="22.8" customHeight="1">
      <c r="A152" s="12"/>
      <c r="B152" s="202"/>
      <c r="C152" s="203"/>
      <c r="D152" s="204" t="s">
        <v>77</v>
      </c>
      <c r="E152" s="216" t="s">
        <v>203</v>
      </c>
      <c r="F152" s="216" t="s">
        <v>466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SUM(P153:P159)</f>
        <v>0</v>
      </c>
      <c r="Q152" s="210"/>
      <c r="R152" s="211">
        <f>SUM(R153:R159)</f>
        <v>0</v>
      </c>
      <c r="S152" s="210"/>
      <c r="T152" s="212">
        <f>SUM(T153:T159)</f>
        <v>15.596800000000002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86</v>
      </c>
      <c r="AT152" s="214" t="s">
        <v>77</v>
      </c>
      <c r="AU152" s="214" t="s">
        <v>86</v>
      </c>
      <c r="AY152" s="213" t="s">
        <v>127</v>
      </c>
      <c r="BK152" s="215">
        <f>SUM(BK153:BK159)</f>
        <v>0</v>
      </c>
    </row>
    <row r="153" s="2" customFormat="1" ht="24.15" customHeight="1">
      <c r="A153" s="38"/>
      <c r="B153" s="39"/>
      <c r="C153" s="218" t="s">
        <v>210</v>
      </c>
      <c r="D153" s="218" t="s">
        <v>129</v>
      </c>
      <c r="E153" s="219" t="s">
        <v>467</v>
      </c>
      <c r="F153" s="220" t="s">
        <v>468</v>
      </c>
      <c r="G153" s="221" t="s">
        <v>245</v>
      </c>
      <c r="H153" s="222">
        <v>89</v>
      </c>
      <c r="I153" s="223"/>
      <c r="J153" s="224">
        <f>ROUND(I153*H153,2)</f>
        <v>0</v>
      </c>
      <c r="K153" s="220" t="s">
        <v>133</v>
      </c>
      <c r="L153" s="44"/>
      <c r="M153" s="225" t="s">
        <v>1</v>
      </c>
      <c r="N153" s="226" t="s">
        <v>43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0.16800000000000001</v>
      </c>
      <c r="T153" s="228">
        <f>S153*H153</f>
        <v>14.952000000000002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134</v>
      </c>
      <c r="AT153" s="229" t="s">
        <v>129</v>
      </c>
      <c r="AU153" s="229" t="s">
        <v>88</v>
      </c>
      <c r="AY153" s="17" t="s">
        <v>127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86</v>
      </c>
      <c r="BK153" s="230">
        <f>ROUND(I153*H153,2)</f>
        <v>0</v>
      </c>
      <c r="BL153" s="17" t="s">
        <v>134</v>
      </c>
      <c r="BM153" s="229" t="s">
        <v>469</v>
      </c>
    </row>
    <row r="154" s="2" customFormat="1">
      <c r="A154" s="38"/>
      <c r="B154" s="39"/>
      <c r="C154" s="40"/>
      <c r="D154" s="231" t="s">
        <v>136</v>
      </c>
      <c r="E154" s="40"/>
      <c r="F154" s="232" t="s">
        <v>470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136</v>
      </c>
      <c r="AU154" s="17" t="s">
        <v>88</v>
      </c>
    </row>
    <row r="155" s="2" customFormat="1">
      <c r="A155" s="38"/>
      <c r="B155" s="39"/>
      <c r="C155" s="40"/>
      <c r="D155" s="236" t="s">
        <v>138</v>
      </c>
      <c r="E155" s="40"/>
      <c r="F155" s="237" t="s">
        <v>471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138</v>
      </c>
      <c r="AU155" s="17" t="s">
        <v>88</v>
      </c>
    </row>
    <row r="156" s="2" customFormat="1" ht="24.15" customHeight="1">
      <c r="A156" s="38"/>
      <c r="B156" s="39"/>
      <c r="C156" s="218" t="s">
        <v>219</v>
      </c>
      <c r="D156" s="218" t="s">
        <v>129</v>
      </c>
      <c r="E156" s="219" t="s">
        <v>472</v>
      </c>
      <c r="F156" s="220" t="s">
        <v>473</v>
      </c>
      <c r="G156" s="221" t="s">
        <v>286</v>
      </c>
      <c r="H156" s="222">
        <v>260</v>
      </c>
      <c r="I156" s="223"/>
      <c r="J156" s="224">
        <f>ROUND(I156*H156,2)</f>
        <v>0</v>
      </c>
      <c r="K156" s="220" t="s">
        <v>133</v>
      </c>
      <c r="L156" s="44"/>
      <c r="M156" s="225" t="s">
        <v>1</v>
      </c>
      <c r="N156" s="226" t="s">
        <v>43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0.00248</v>
      </c>
      <c r="T156" s="228">
        <f>S156*H156</f>
        <v>0.64480000000000004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134</v>
      </c>
      <c r="AT156" s="229" t="s">
        <v>129</v>
      </c>
      <c r="AU156" s="229" t="s">
        <v>88</v>
      </c>
      <c r="AY156" s="17" t="s">
        <v>127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86</v>
      </c>
      <c r="BK156" s="230">
        <f>ROUND(I156*H156,2)</f>
        <v>0</v>
      </c>
      <c r="BL156" s="17" t="s">
        <v>134</v>
      </c>
      <c r="BM156" s="229" t="s">
        <v>474</v>
      </c>
    </row>
    <row r="157" s="2" customFormat="1">
      <c r="A157" s="38"/>
      <c r="B157" s="39"/>
      <c r="C157" s="40"/>
      <c r="D157" s="231" t="s">
        <v>136</v>
      </c>
      <c r="E157" s="40"/>
      <c r="F157" s="232" t="s">
        <v>475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136</v>
      </c>
      <c r="AU157" s="17" t="s">
        <v>88</v>
      </c>
    </row>
    <row r="158" s="2" customFormat="1">
      <c r="A158" s="38"/>
      <c r="B158" s="39"/>
      <c r="C158" s="40"/>
      <c r="D158" s="236" t="s">
        <v>138</v>
      </c>
      <c r="E158" s="40"/>
      <c r="F158" s="237" t="s">
        <v>476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138</v>
      </c>
      <c r="AU158" s="17" t="s">
        <v>88</v>
      </c>
    </row>
    <row r="159" s="2" customFormat="1">
      <c r="A159" s="38"/>
      <c r="B159" s="39"/>
      <c r="C159" s="40"/>
      <c r="D159" s="231" t="s">
        <v>191</v>
      </c>
      <c r="E159" s="40"/>
      <c r="F159" s="270" t="s">
        <v>477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191</v>
      </c>
      <c r="AU159" s="17" t="s">
        <v>88</v>
      </c>
    </row>
    <row r="160" s="12" customFormat="1" ht="22.8" customHeight="1">
      <c r="A160" s="12"/>
      <c r="B160" s="202"/>
      <c r="C160" s="203"/>
      <c r="D160" s="204" t="s">
        <v>77</v>
      </c>
      <c r="E160" s="216" t="s">
        <v>478</v>
      </c>
      <c r="F160" s="216" t="s">
        <v>479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SUM(P161:P166)</f>
        <v>0</v>
      </c>
      <c r="Q160" s="210"/>
      <c r="R160" s="211">
        <f>SUM(R161:R166)</f>
        <v>0</v>
      </c>
      <c r="S160" s="210"/>
      <c r="T160" s="212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86</v>
      </c>
      <c r="AT160" s="214" t="s">
        <v>77</v>
      </c>
      <c r="AU160" s="214" t="s">
        <v>86</v>
      </c>
      <c r="AY160" s="213" t="s">
        <v>127</v>
      </c>
      <c r="BK160" s="215">
        <f>SUM(BK161:BK166)</f>
        <v>0</v>
      </c>
    </row>
    <row r="161" s="2" customFormat="1" ht="24.15" customHeight="1">
      <c r="A161" s="38"/>
      <c r="B161" s="39"/>
      <c r="C161" s="218" t="s">
        <v>227</v>
      </c>
      <c r="D161" s="218" t="s">
        <v>129</v>
      </c>
      <c r="E161" s="219" t="s">
        <v>480</v>
      </c>
      <c r="F161" s="220" t="s">
        <v>481</v>
      </c>
      <c r="G161" s="221" t="s">
        <v>252</v>
      </c>
      <c r="H161" s="222">
        <v>15.597</v>
      </c>
      <c r="I161" s="223"/>
      <c r="J161" s="224">
        <f>ROUND(I161*H161,2)</f>
        <v>0</v>
      </c>
      <c r="K161" s="220" t="s">
        <v>133</v>
      </c>
      <c r="L161" s="44"/>
      <c r="M161" s="225" t="s">
        <v>1</v>
      </c>
      <c r="N161" s="226" t="s">
        <v>43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134</v>
      </c>
      <c r="AT161" s="229" t="s">
        <v>129</v>
      </c>
      <c r="AU161" s="229" t="s">
        <v>88</v>
      </c>
      <c r="AY161" s="17" t="s">
        <v>127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86</v>
      </c>
      <c r="BK161" s="230">
        <f>ROUND(I161*H161,2)</f>
        <v>0</v>
      </c>
      <c r="BL161" s="17" t="s">
        <v>134</v>
      </c>
      <c r="BM161" s="229" t="s">
        <v>482</v>
      </c>
    </row>
    <row r="162" s="2" customFormat="1">
      <c r="A162" s="38"/>
      <c r="B162" s="39"/>
      <c r="C162" s="40"/>
      <c r="D162" s="231" t="s">
        <v>136</v>
      </c>
      <c r="E162" s="40"/>
      <c r="F162" s="232" t="s">
        <v>483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136</v>
      </c>
      <c r="AU162" s="17" t="s">
        <v>88</v>
      </c>
    </row>
    <row r="163" s="2" customFormat="1">
      <c r="A163" s="38"/>
      <c r="B163" s="39"/>
      <c r="C163" s="40"/>
      <c r="D163" s="236" t="s">
        <v>138</v>
      </c>
      <c r="E163" s="40"/>
      <c r="F163" s="237" t="s">
        <v>484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138</v>
      </c>
      <c r="AU163" s="17" t="s">
        <v>88</v>
      </c>
    </row>
    <row r="164" s="2" customFormat="1">
      <c r="A164" s="38"/>
      <c r="B164" s="39"/>
      <c r="C164" s="40"/>
      <c r="D164" s="231" t="s">
        <v>191</v>
      </c>
      <c r="E164" s="40"/>
      <c r="F164" s="270" t="s">
        <v>485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191</v>
      </c>
      <c r="AU164" s="17" t="s">
        <v>88</v>
      </c>
    </row>
    <row r="165" s="13" customFormat="1">
      <c r="A165" s="13"/>
      <c r="B165" s="238"/>
      <c r="C165" s="239"/>
      <c r="D165" s="231" t="s">
        <v>140</v>
      </c>
      <c r="E165" s="240" t="s">
        <v>1</v>
      </c>
      <c r="F165" s="241" t="s">
        <v>486</v>
      </c>
      <c r="G165" s="239"/>
      <c r="H165" s="242">
        <v>15.597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140</v>
      </c>
      <c r="AU165" s="248" t="s">
        <v>88</v>
      </c>
      <c r="AV165" s="13" t="s">
        <v>88</v>
      </c>
      <c r="AW165" s="13" t="s">
        <v>34</v>
      </c>
      <c r="AX165" s="13" t="s">
        <v>78</v>
      </c>
      <c r="AY165" s="248" t="s">
        <v>127</v>
      </c>
    </row>
    <row r="166" s="15" customFormat="1">
      <c r="A166" s="15"/>
      <c r="B166" s="259"/>
      <c r="C166" s="260"/>
      <c r="D166" s="231" t="s">
        <v>140</v>
      </c>
      <c r="E166" s="261" t="s">
        <v>1</v>
      </c>
      <c r="F166" s="262" t="s">
        <v>147</v>
      </c>
      <c r="G166" s="260"/>
      <c r="H166" s="263">
        <v>15.597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9" t="s">
        <v>140</v>
      </c>
      <c r="AU166" s="269" t="s">
        <v>88</v>
      </c>
      <c r="AV166" s="15" t="s">
        <v>134</v>
      </c>
      <c r="AW166" s="15" t="s">
        <v>34</v>
      </c>
      <c r="AX166" s="15" t="s">
        <v>86</v>
      </c>
      <c r="AY166" s="269" t="s">
        <v>127</v>
      </c>
    </row>
    <row r="167" s="12" customFormat="1" ht="22.8" customHeight="1">
      <c r="A167" s="12"/>
      <c r="B167" s="202"/>
      <c r="C167" s="203"/>
      <c r="D167" s="204" t="s">
        <v>77</v>
      </c>
      <c r="E167" s="216" t="s">
        <v>248</v>
      </c>
      <c r="F167" s="216" t="s">
        <v>249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SUM(P168:P171)</f>
        <v>0</v>
      </c>
      <c r="Q167" s="210"/>
      <c r="R167" s="211">
        <f>SUM(R168:R171)</f>
        <v>0</v>
      </c>
      <c r="S167" s="210"/>
      <c r="T167" s="212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86</v>
      </c>
      <c r="AT167" s="214" t="s">
        <v>77</v>
      </c>
      <c r="AU167" s="214" t="s">
        <v>86</v>
      </c>
      <c r="AY167" s="213" t="s">
        <v>127</v>
      </c>
      <c r="BK167" s="215">
        <f>SUM(BK168:BK171)</f>
        <v>0</v>
      </c>
    </row>
    <row r="168" s="2" customFormat="1" ht="24.15" customHeight="1">
      <c r="A168" s="38"/>
      <c r="B168" s="39"/>
      <c r="C168" s="218" t="s">
        <v>234</v>
      </c>
      <c r="D168" s="218" t="s">
        <v>129</v>
      </c>
      <c r="E168" s="219" t="s">
        <v>487</v>
      </c>
      <c r="F168" s="220" t="s">
        <v>488</v>
      </c>
      <c r="G168" s="221" t="s">
        <v>252</v>
      </c>
      <c r="H168" s="222">
        <v>57.706000000000003</v>
      </c>
      <c r="I168" s="223"/>
      <c r="J168" s="224">
        <f>ROUND(I168*H168,2)</f>
        <v>0</v>
      </c>
      <c r="K168" s="220" t="s">
        <v>133</v>
      </c>
      <c r="L168" s="44"/>
      <c r="M168" s="225" t="s">
        <v>1</v>
      </c>
      <c r="N168" s="226" t="s">
        <v>43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134</v>
      </c>
      <c r="AT168" s="229" t="s">
        <v>129</v>
      </c>
      <c r="AU168" s="229" t="s">
        <v>88</v>
      </c>
      <c r="AY168" s="17" t="s">
        <v>127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86</v>
      </c>
      <c r="BK168" s="230">
        <f>ROUND(I168*H168,2)</f>
        <v>0</v>
      </c>
      <c r="BL168" s="17" t="s">
        <v>134</v>
      </c>
      <c r="BM168" s="229" t="s">
        <v>489</v>
      </c>
    </row>
    <row r="169" s="2" customFormat="1">
      <c r="A169" s="38"/>
      <c r="B169" s="39"/>
      <c r="C169" s="40"/>
      <c r="D169" s="231" t="s">
        <v>136</v>
      </c>
      <c r="E169" s="40"/>
      <c r="F169" s="232" t="s">
        <v>490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136</v>
      </c>
      <c r="AU169" s="17" t="s">
        <v>88</v>
      </c>
    </row>
    <row r="170" s="2" customFormat="1">
      <c r="A170" s="38"/>
      <c r="B170" s="39"/>
      <c r="C170" s="40"/>
      <c r="D170" s="236" t="s">
        <v>138</v>
      </c>
      <c r="E170" s="40"/>
      <c r="F170" s="237" t="s">
        <v>491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138</v>
      </c>
      <c r="AU170" s="17" t="s">
        <v>88</v>
      </c>
    </row>
    <row r="171" s="2" customFormat="1">
      <c r="A171" s="38"/>
      <c r="B171" s="39"/>
      <c r="C171" s="40"/>
      <c r="D171" s="231" t="s">
        <v>191</v>
      </c>
      <c r="E171" s="40"/>
      <c r="F171" s="270" t="s">
        <v>492</v>
      </c>
      <c r="G171" s="40"/>
      <c r="H171" s="40"/>
      <c r="I171" s="233"/>
      <c r="J171" s="40"/>
      <c r="K171" s="40"/>
      <c r="L171" s="44"/>
      <c r="M171" s="281"/>
      <c r="N171" s="282"/>
      <c r="O171" s="283"/>
      <c r="P171" s="283"/>
      <c r="Q171" s="283"/>
      <c r="R171" s="283"/>
      <c r="S171" s="283"/>
      <c r="T171" s="284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191</v>
      </c>
      <c r="AU171" s="17" t="s">
        <v>88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2Ynzb1EjmHNms8Wm/iLAudpOVehghAxc8FuVtiuhj1vbyZqFvY2r1aGOLPOtK1QFxrYkWEjBX5E1A/h570cwVA==" hashValue="5R9d1WKaaKSJJ7FC4dnCs/uiD838TEyiQ4i1o5ByBWdi/kUogTV43M9ZniIW0hupmfcppH7Zb/l1Wy1gRMUVHA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1_02/162351103"/>
    <hyperlink ref="F130" r:id="rId2" display="https://podminky.urs.cz/item/CS_URS_2021_02/171201201"/>
    <hyperlink ref="F136" r:id="rId3" display="https://podminky.urs.cz/item/CS_URS_2021_02/338171123"/>
    <hyperlink ref="F141" r:id="rId4" display="https://podminky.urs.cz/item/CS_URS_2021_02/348401230"/>
    <hyperlink ref="F146" r:id="rId5" display="https://podminky.urs.cz/item/CS_URS_2021_02/348401320"/>
    <hyperlink ref="F155" r:id="rId6" display="https://podminky.urs.cz/item/CS_URS_2021_02/966052121"/>
    <hyperlink ref="F158" r:id="rId7" display="https://podminky.urs.cz/item/CS_URS_2021_02/966071822"/>
    <hyperlink ref="F163" r:id="rId8" display="https://podminky.urs.cz/item/CS_URS_2021_02/997013501"/>
    <hyperlink ref="F170" r:id="rId9" display="https://podminky.urs.cz/item/CS_URS_2021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98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Skládka odpadů Hrádek u Pacova – Rozšíření skládky III.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31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32</v>
      </c>
      <c r="F21" s="38"/>
      <c r="G21" s="38"/>
      <c r="H21" s="38"/>
      <c r="I21" s="140" t="s">
        <v>27</v>
      </c>
      <c r="J21" s="143" t="s">
        <v>33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ROUND((SUM(BE120:BE133)),  2)</f>
        <v>0</v>
      </c>
      <c r="G33" s="38"/>
      <c r="H33" s="38"/>
      <c r="I33" s="155">
        <v>0.20999999999999999</v>
      </c>
      <c r="J33" s="154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ROUND((SUM(BF120:BF133)),  2)</f>
        <v>0</v>
      </c>
      <c r="G34" s="38"/>
      <c r="H34" s="38"/>
      <c r="I34" s="155">
        <v>0.14999999999999999</v>
      </c>
      <c r="J34" s="154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ROUND((SUM(BG120:BG133)),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ROUND((SUM(BH120:BH133)),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ROUND((SUM(BI120:BI133)),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Skládka odpadů Hrádek u Pacova – Rozšíření skládky III.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SOMPO a.s., Svatovítské nám. 126, 393 01 Pelhřimov</v>
      </c>
      <c r="G91" s="40"/>
      <c r="H91" s="40"/>
      <c r="I91" s="32" t="s">
        <v>30</v>
      </c>
      <c r="J91" s="36" t="str">
        <f>E21</f>
        <v>Sweco Hydroprojekt a.s.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102</v>
      </c>
      <c r="D94" s="176"/>
      <c r="E94" s="176"/>
      <c r="F94" s="176"/>
      <c r="G94" s="176"/>
      <c r="H94" s="176"/>
      <c r="I94" s="176"/>
      <c r="J94" s="177" t="s">
        <v>103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104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105</v>
      </c>
    </row>
    <row r="97" s="9" customFormat="1" ht="24.96" customHeight="1">
      <c r="A97" s="9"/>
      <c r="B97" s="179"/>
      <c r="C97" s="180"/>
      <c r="D97" s="181" t="s">
        <v>494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495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496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497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Skládka odpadů Hrádek u Pacova – Rozšíření skládky III. etapa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2. 7. 2022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24</v>
      </c>
      <c r="D116" s="40"/>
      <c r="E116" s="40"/>
      <c r="F116" s="27" t="str">
        <f>E15</f>
        <v>SOMPO a.s., Svatovítské nám. 126, 393 01 Pelhřimov</v>
      </c>
      <c r="G116" s="40"/>
      <c r="H116" s="40"/>
      <c r="I116" s="32" t="s">
        <v>30</v>
      </c>
      <c r="J116" s="36" t="str">
        <f>E21</f>
        <v>Sweco Hydroprojekt a.s.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35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113</v>
      </c>
      <c r="D119" s="194" t="s">
        <v>63</v>
      </c>
      <c r="E119" s="194" t="s">
        <v>59</v>
      </c>
      <c r="F119" s="194" t="s">
        <v>60</v>
      </c>
      <c r="G119" s="194" t="s">
        <v>114</v>
      </c>
      <c r="H119" s="194" t="s">
        <v>115</v>
      </c>
      <c r="I119" s="194" t="s">
        <v>116</v>
      </c>
      <c r="J119" s="194" t="s">
        <v>103</v>
      </c>
      <c r="K119" s="195" t="s">
        <v>117</v>
      </c>
      <c r="L119" s="196"/>
      <c r="M119" s="100" t="s">
        <v>1</v>
      </c>
      <c r="N119" s="101" t="s">
        <v>42</v>
      </c>
      <c r="O119" s="101" t="s">
        <v>118</v>
      </c>
      <c r="P119" s="101" t="s">
        <v>119</v>
      </c>
      <c r="Q119" s="101" t="s">
        <v>120</v>
      </c>
      <c r="R119" s="101" t="s">
        <v>121</v>
      </c>
      <c r="S119" s="101" t="s">
        <v>122</v>
      </c>
      <c r="T119" s="102" t="s">
        <v>123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124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105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77</v>
      </c>
      <c r="E121" s="205" t="s">
        <v>498</v>
      </c>
      <c r="F121" s="205" t="s">
        <v>499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P122+P126+P128</f>
        <v>0</v>
      </c>
      <c r="Q121" s="210"/>
      <c r="R121" s="211">
        <f>R122+R126+R128</f>
        <v>0</v>
      </c>
      <c r="S121" s="210"/>
      <c r="T121" s="212">
        <f>T122+T126+T128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171</v>
      </c>
      <c r="AT121" s="214" t="s">
        <v>77</v>
      </c>
      <c r="AU121" s="214" t="s">
        <v>78</v>
      </c>
      <c r="AY121" s="213" t="s">
        <v>127</v>
      </c>
      <c r="BK121" s="215">
        <f>BK122+BK126+BK128</f>
        <v>0</v>
      </c>
    </row>
    <row r="122" s="12" customFormat="1" ht="22.8" customHeight="1">
      <c r="A122" s="12"/>
      <c r="B122" s="202"/>
      <c r="C122" s="203"/>
      <c r="D122" s="204" t="s">
        <v>77</v>
      </c>
      <c r="E122" s="216" t="s">
        <v>500</v>
      </c>
      <c r="F122" s="216" t="s">
        <v>501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171</v>
      </c>
      <c r="AT122" s="214" t="s">
        <v>77</v>
      </c>
      <c r="AU122" s="214" t="s">
        <v>86</v>
      </c>
      <c r="AY122" s="213" t="s">
        <v>127</v>
      </c>
      <c r="BK122" s="215">
        <f>SUM(BK123:BK125)</f>
        <v>0</v>
      </c>
    </row>
    <row r="123" s="2" customFormat="1" ht="16.5" customHeight="1">
      <c r="A123" s="38"/>
      <c r="B123" s="39"/>
      <c r="C123" s="218" t="s">
        <v>86</v>
      </c>
      <c r="D123" s="218" t="s">
        <v>129</v>
      </c>
      <c r="E123" s="219" t="s">
        <v>502</v>
      </c>
      <c r="F123" s="220" t="s">
        <v>503</v>
      </c>
      <c r="G123" s="221" t="s">
        <v>261</v>
      </c>
      <c r="H123" s="222">
        <v>1</v>
      </c>
      <c r="I123" s="223"/>
      <c r="J123" s="224">
        <f>ROUND(I123*H123,2)</f>
        <v>0</v>
      </c>
      <c r="K123" s="220" t="s">
        <v>1</v>
      </c>
      <c r="L123" s="44"/>
      <c r="M123" s="225" t="s">
        <v>1</v>
      </c>
      <c r="N123" s="226" t="s">
        <v>43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504</v>
      </c>
      <c r="AT123" s="229" t="s">
        <v>129</v>
      </c>
      <c r="AU123" s="229" t="s">
        <v>88</v>
      </c>
      <c r="AY123" s="17" t="s">
        <v>127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86</v>
      </c>
      <c r="BK123" s="230">
        <f>ROUND(I123*H123,2)</f>
        <v>0</v>
      </c>
      <c r="BL123" s="17" t="s">
        <v>504</v>
      </c>
      <c r="BM123" s="229" t="s">
        <v>505</v>
      </c>
    </row>
    <row r="124" s="2" customFormat="1" ht="16.5" customHeight="1">
      <c r="A124" s="38"/>
      <c r="B124" s="39"/>
      <c r="C124" s="218" t="s">
        <v>88</v>
      </c>
      <c r="D124" s="218" t="s">
        <v>129</v>
      </c>
      <c r="E124" s="219" t="s">
        <v>506</v>
      </c>
      <c r="F124" s="220" t="s">
        <v>507</v>
      </c>
      <c r="G124" s="221" t="s">
        <v>261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43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504</v>
      </c>
      <c r="AT124" s="229" t="s">
        <v>129</v>
      </c>
      <c r="AU124" s="229" t="s">
        <v>88</v>
      </c>
      <c r="AY124" s="17" t="s">
        <v>127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86</v>
      </c>
      <c r="BK124" s="230">
        <f>ROUND(I124*H124,2)</f>
        <v>0</v>
      </c>
      <c r="BL124" s="17" t="s">
        <v>504</v>
      </c>
      <c r="BM124" s="229" t="s">
        <v>508</v>
      </c>
    </row>
    <row r="125" s="2" customFormat="1" ht="16.5" customHeight="1">
      <c r="A125" s="38"/>
      <c r="B125" s="39"/>
      <c r="C125" s="218" t="s">
        <v>157</v>
      </c>
      <c r="D125" s="218" t="s">
        <v>129</v>
      </c>
      <c r="E125" s="219" t="s">
        <v>509</v>
      </c>
      <c r="F125" s="220" t="s">
        <v>510</v>
      </c>
      <c r="G125" s="221" t="s">
        <v>261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43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504</v>
      </c>
      <c r="AT125" s="229" t="s">
        <v>129</v>
      </c>
      <c r="AU125" s="229" t="s">
        <v>88</v>
      </c>
      <c r="AY125" s="17" t="s">
        <v>127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86</v>
      </c>
      <c r="BK125" s="230">
        <f>ROUND(I125*H125,2)</f>
        <v>0</v>
      </c>
      <c r="BL125" s="17" t="s">
        <v>504</v>
      </c>
      <c r="BM125" s="229" t="s">
        <v>511</v>
      </c>
    </row>
    <row r="126" s="12" customFormat="1" ht="22.8" customHeight="1">
      <c r="A126" s="12"/>
      <c r="B126" s="202"/>
      <c r="C126" s="203"/>
      <c r="D126" s="204" t="s">
        <v>77</v>
      </c>
      <c r="E126" s="216" t="s">
        <v>512</v>
      </c>
      <c r="F126" s="216" t="s">
        <v>513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P127</f>
        <v>0</v>
      </c>
      <c r="Q126" s="210"/>
      <c r="R126" s="211">
        <f>R127</f>
        <v>0</v>
      </c>
      <c r="S126" s="210"/>
      <c r="T126" s="21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171</v>
      </c>
      <c r="AT126" s="214" t="s">
        <v>77</v>
      </c>
      <c r="AU126" s="214" t="s">
        <v>86</v>
      </c>
      <c r="AY126" s="213" t="s">
        <v>127</v>
      </c>
      <c r="BK126" s="215">
        <f>BK127</f>
        <v>0</v>
      </c>
    </row>
    <row r="127" s="2" customFormat="1" ht="16.5" customHeight="1">
      <c r="A127" s="38"/>
      <c r="B127" s="39"/>
      <c r="C127" s="218" t="s">
        <v>134</v>
      </c>
      <c r="D127" s="218" t="s">
        <v>129</v>
      </c>
      <c r="E127" s="219" t="s">
        <v>514</v>
      </c>
      <c r="F127" s="220" t="s">
        <v>513</v>
      </c>
      <c r="G127" s="221" t="s">
        <v>261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43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504</v>
      </c>
      <c r="AT127" s="229" t="s">
        <v>129</v>
      </c>
      <c r="AU127" s="229" t="s">
        <v>88</v>
      </c>
      <c r="AY127" s="17" t="s">
        <v>127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86</v>
      </c>
      <c r="BK127" s="230">
        <f>ROUND(I127*H127,2)</f>
        <v>0</v>
      </c>
      <c r="BL127" s="17" t="s">
        <v>504</v>
      </c>
      <c r="BM127" s="229" t="s">
        <v>515</v>
      </c>
    </row>
    <row r="128" s="12" customFormat="1" ht="22.8" customHeight="1">
      <c r="A128" s="12"/>
      <c r="B128" s="202"/>
      <c r="C128" s="203"/>
      <c r="D128" s="204" t="s">
        <v>77</v>
      </c>
      <c r="E128" s="216" t="s">
        <v>516</v>
      </c>
      <c r="F128" s="216" t="s">
        <v>517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SUM(P129:P133)</f>
        <v>0</v>
      </c>
      <c r="Q128" s="210"/>
      <c r="R128" s="211">
        <f>SUM(R129:R133)</f>
        <v>0</v>
      </c>
      <c r="S128" s="210"/>
      <c r="T128" s="21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171</v>
      </c>
      <c r="AT128" s="214" t="s">
        <v>77</v>
      </c>
      <c r="AU128" s="214" t="s">
        <v>86</v>
      </c>
      <c r="AY128" s="213" t="s">
        <v>127</v>
      </c>
      <c r="BK128" s="215">
        <f>SUM(BK129:BK133)</f>
        <v>0</v>
      </c>
    </row>
    <row r="129" s="2" customFormat="1" ht="16.5" customHeight="1">
      <c r="A129" s="38"/>
      <c r="B129" s="39"/>
      <c r="C129" s="218" t="s">
        <v>171</v>
      </c>
      <c r="D129" s="218" t="s">
        <v>129</v>
      </c>
      <c r="E129" s="219" t="s">
        <v>518</v>
      </c>
      <c r="F129" s="220" t="s">
        <v>519</v>
      </c>
      <c r="G129" s="221" t="s">
        <v>261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43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504</v>
      </c>
      <c r="AT129" s="229" t="s">
        <v>129</v>
      </c>
      <c r="AU129" s="229" t="s">
        <v>88</v>
      </c>
      <c r="AY129" s="17" t="s">
        <v>127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86</v>
      </c>
      <c r="BK129" s="230">
        <f>ROUND(I129*H129,2)</f>
        <v>0</v>
      </c>
      <c r="BL129" s="17" t="s">
        <v>504</v>
      </c>
      <c r="BM129" s="229" t="s">
        <v>520</v>
      </c>
    </row>
    <row r="130" s="2" customFormat="1" ht="21.75" customHeight="1">
      <c r="A130" s="38"/>
      <c r="B130" s="39"/>
      <c r="C130" s="218" t="s">
        <v>177</v>
      </c>
      <c r="D130" s="218" t="s">
        <v>129</v>
      </c>
      <c r="E130" s="219" t="s">
        <v>521</v>
      </c>
      <c r="F130" s="220" t="s">
        <v>522</v>
      </c>
      <c r="G130" s="221" t="s">
        <v>261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43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504</v>
      </c>
      <c r="AT130" s="229" t="s">
        <v>129</v>
      </c>
      <c r="AU130" s="229" t="s">
        <v>88</v>
      </c>
      <c r="AY130" s="17" t="s">
        <v>127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86</v>
      </c>
      <c r="BK130" s="230">
        <f>ROUND(I130*H130,2)</f>
        <v>0</v>
      </c>
      <c r="BL130" s="17" t="s">
        <v>504</v>
      </c>
      <c r="BM130" s="229" t="s">
        <v>523</v>
      </c>
    </row>
    <row r="131" s="2" customFormat="1" ht="16.5" customHeight="1">
      <c r="A131" s="38"/>
      <c r="B131" s="39"/>
      <c r="C131" s="218" t="s">
        <v>185</v>
      </c>
      <c r="D131" s="218" t="s">
        <v>129</v>
      </c>
      <c r="E131" s="219" t="s">
        <v>524</v>
      </c>
      <c r="F131" s="220" t="s">
        <v>525</v>
      </c>
      <c r="G131" s="221" t="s">
        <v>261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43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504</v>
      </c>
      <c r="AT131" s="229" t="s">
        <v>129</v>
      </c>
      <c r="AU131" s="229" t="s">
        <v>88</v>
      </c>
      <c r="AY131" s="17" t="s">
        <v>127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86</v>
      </c>
      <c r="BK131" s="230">
        <f>ROUND(I131*H131,2)</f>
        <v>0</v>
      </c>
      <c r="BL131" s="17" t="s">
        <v>504</v>
      </c>
      <c r="BM131" s="229" t="s">
        <v>526</v>
      </c>
    </row>
    <row r="132" s="2" customFormat="1" ht="16.5" customHeight="1">
      <c r="A132" s="38"/>
      <c r="B132" s="39"/>
      <c r="C132" s="218" t="s">
        <v>195</v>
      </c>
      <c r="D132" s="218" t="s">
        <v>129</v>
      </c>
      <c r="E132" s="219" t="s">
        <v>527</v>
      </c>
      <c r="F132" s="220" t="s">
        <v>528</v>
      </c>
      <c r="G132" s="221" t="s">
        <v>261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43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504</v>
      </c>
      <c r="AT132" s="229" t="s">
        <v>129</v>
      </c>
      <c r="AU132" s="229" t="s">
        <v>88</v>
      </c>
      <c r="AY132" s="17" t="s">
        <v>127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86</v>
      </c>
      <c r="BK132" s="230">
        <f>ROUND(I132*H132,2)</f>
        <v>0</v>
      </c>
      <c r="BL132" s="17" t="s">
        <v>504</v>
      </c>
      <c r="BM132" s="229" t="s">
        <v>529</v>
      </c>
    </row>
    <row r="133" s="2" customFormat="1" ht="24.15" customHeight="1">
      <c r="A133" s="38"/>
      <c r="B133" s="39"/>
      <c r="C133" s="218" t="s">
        <v>203</v>
      </c>
      <c r="D133" s="218" t="s">
        <v>129</v>
      </c>
      <c r="E133" s="219" t="s">
        <v>530</v>
      </c>
      <c r="F133" s="220" t="s">
        <v>531</v>
      </c>
      <c r="G133" s="221" t="s">
        <v>261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85" t="s">
        <v>1</v>
      </c>
      <c r="N133" s="286" t="s">
        <v>43</v>
      </c>
      <c r="O133" s="283"/>
      <c r="P133" s="287">
        <f>O133*H133</f>
        <v>0</v>
      </c>
      <c r="Q133" s="287">
        <v>0</v>
      </c>
      <c r="R133" s="287">
        <f>Q133*H133</f>
        <v>0</v>
      </c>
      <c r="S133" s="287">
        <v>0</v>
      </c>
      <c r="T133" s="28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504</v>
      </c>
      <c r="AT133" s="229" t="s">
        <v>129</v>
      </c>
      <c r="AU133" s="229" t="s">
        <v>88</v>
      </c>
      <c r="AY133" s="17" t="s">
        <v>127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86</v>
      </c>
      <c r="BK133" s="230">
        <f>ROUND(I133*H133,2)</f>
        <v>0</v>
      </c>
      <c r="BL133" s="17" t="s">
        <v>504</v>
      </c>
      <c r="BM133" s="229" t="s">
        <v>532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Vv4wYDZgptwHyrwo+THnD39hY60CmkNAFR8ERV5z3L1LrH2KxddGPdYqzK2hgty/6oH+/Ic1gfyTQikrcJbsbg==" hashValue="ScBAWehBGlVTCye0mDdaLYQee4GUeRCQXPw6GFp4IKy3JZ8a2g8cy7iATCbrOpJSuOChYUL6M4WO1GcPXvjBKQ==" algorithmName="SHA-512" password="CC35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Klocová, Lucie</dc:creator>
  <cp:lastModifiedBy>Klocová, Lucie</cp:lastModifiedBy>
  <dcterms:created xsi:type="dcterms:W3CDTF">2022-07-02T19:09:45Z</dcterms:created>
  <dcterms:modified xsi:type="dcterms:W3CDTF">2022-07-02T19:09:55Z</dcterms:modified>
</cp:coreProperties>
</file>