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65416" yWindow="65416" windowWidth="29040" windowHeight="15840" activeTab="3"/>
  </bookViews>
  <sheets>
    <sheet name="Rekapitulace stavby" sheetId="1" r:id="rId1"/>
    <sheet name="01 - Bourání" sheetId="2" r:id="rId2"/>
    <sheet name="02 - Stavební část" sheetId="3" r:id="rId3"/>
    <sheet name="01 - Vytápění" sheetId="4" r:id="rId4"/>
    <sheet name="02 - Zdravotechnika" sheetId="5" r:id="rId5"/>
    <sheet name="03 - Plynová odběrná zaří..." sheetId="6" r:id="rId6"/>
    <sheet name="04 - Pripojka vody a kana..." sheetId="7" r:id="rId7"/>
    <sheet name="01 - Větrání" sheetId="8" r:id="rId8"/>
    <sheet name="01 - Úprava hlavního přív..." sheetId="9" r:id="rId9"/>
    <sheet name="02 - Silnoproud" sheetId="10" r:id="rId10"/>
    <sheet name="03 - Hromosvod a uzemnění" sheetId="11" r:id="rId11"/>
    <sheet name="04 - Rozhlas" sheetId="12" r:id="rId12"/>
    <sheet name="01 - Vedlejší rozpočtové ..." sheetId="13" r:id="rId13"/>
    <sheet name="Pokyny pro vyplnění" sheetId="14" r:id="rId14"/>
  </sheets>
  <definedNames>
    <definedName name="_xlnm._FilterDatabase" localSheetId="1" hidden="1">'01 - Bourání'!$C$91:$K$135</definedName>
    <definedName name="_xlnm._FilterDatabase" localSheetId="8" hidden="1">'01 - Úprava hlavního přív...'!$C$90:$K$135</definedName>
    <definedName name="_xlnm._FilterDatabase" localSheetId="12" hidden="1">'01 - Vedlejší rozpočtové ...'!$C$85:$K$100</definedName>
    <definedName name="_xlnm._FilterDatabase" localSheetId="7" hidden="1">'01 - Větrání'!$C$86:$K$106</definedName>
    <definedName name="_xlnm._FilterDatabase" localSheetId="3" hidden="1">'01 - Vytápění'!$C$92:$K$213</definedName>
    <definedName name="_xlnm._FilterDatabase" localSheetId="9" hidden="1">'02 - Silnoproud'!$C$88:$K$234</definedName>
    <definedName name="_xlnm._FilterDatabase" localSheetId="2" hidden="1">'02 - Stavební část'!$C$107:$K$843</definedName>
    <definedName name="_xlnm._FilterDatabase" localSheetId="4" hidden="1">'02 - Zdravotechnika'!$C$89:$K$332</definedName>
    <definedName name="_xlnm._FilterDatabase" localSheetId="10" hidden="1">'03 - Hromosvod a uzemnění'!$C$88:$K$147</definedName>
    <definedName name="_xlnm._FilterDatabase" localSheetId="5" hidden="1">'03 - Plynová odběrná zaří...'!$C$86:$K$124</definedName>
    <definedName name="_xlnm._FilterDatabase" localSheetId="6" hidden="1">'04 - Pripojka vody a kana...'!$C$86:$K$140</definedName>
    <definedName name="_xlnm._FilterDatabase" localSheetId="11" hidden="1">'04 - Rozhlas'!$C$87:$K$134</definedName>
    <definedName name="_xlnm.Print_Area" localSheetId="1">'01 - Bourání'!$C$4:$J$41,'01 - Bourání'!$C$47:$J$71,'01 - Bourání'!$C$77:$K$135</definedName>
    <definedName name="_xlnm.Print_Area" localSheetId="8">'01 - Úprava hlavního přív...'!$C$4:$J$41,'01 - Úprava hlavního přív...'!$C$47:$J$70,'01 - Úprava hlavního přív...'!$C$76:$K$135</definedName>
    <definedName name="_xlnm.Print_Area" localSheetId="12">'01 - Vedlejší rozpočtové ...'!$C$4:$J$41,'01 - Vedlejší rozpočtové ...'!$C$47:$J$65,'01 - Vedlejší rozpočtové ...'!$C$71:$K$100</definedName>
    <definedName name="_xlnm.Print_Area" localSheetId="7">'01 - Větrání'!$C$4:$J$41,'01 - Větrání'!$C$47:$J$66,'01 - Větrání'!$C$72:$K$106</definedName>
    <definedName name="_xlnm.Print_Area" localSheetId="3">'01 - Vytápění'!$C$4:$K$236</definedName>
    <definedName name="_xlnm.Print_Area" localSheetId="9">'02 - Silnoproud'!$C$4:$J$41,'02 - Silnoproud'!$C$47:$J$68,'02 - Silnoproud'!$C$74:$K$234</definedName>
    <definedName name="_xlnm.Print_Area" localSheetId="2">'02 - Stavební část'!$C$4:$J$41,'02 - Stavební část'!$C$47:$J$87,'02 - Stavební část'!$C$93:$K$843</definedName>
    <definedName name="_xlnm.Print_Area" localSheetId="4">'02 - Zdravotechnika'!$C$4:$J$41,'02 - Zdravotechnika'!$C$47:$J$69,'02 - Zdravotechnika'!$C$75:$K$332</definedName>
    <definedName name="_xlnm.Print_Area" localSheetId="10">'03 - Hromosvod a uzemnění'!$C$4:$J$41,'03 - Hromosvod a uzemnění'!$C$47:$J$68,'03 - Hromosvod a uzemnění'!$C$74:$K$147</definedName>
    <definedName name="_xlnm.Print_Area" localSheetId="5">'03 - Plynová odběrná zaří...'!$C$4:$J$41,'03 - Plynová odběrná zaří...'!$C$47:$J$66,'03 - Plynová odběrná zaří...'!$C$72:$K$124</definedName>
    <definedName name="_xlnm.Print_Area" localSheetId="6">'04 - Pripojka vody a kana...'!$C$4:$J$41,'04 - Pripojka vody a kana...'!$C$47:$J$66,'04 - Pripojka vody a kana...'!$C$72:$K$140</definedName>
    <definedName name="_xlnm.Print_Area" localSheetId="11">'04 - Rozhlas'!$C$4:$J$41,'04 - Rozhlas'!$C$47:$J$67,'04 - Rozhlas'!$C$73:$K$134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stavby'!$C$42:$AQ$72</definedName>
    <definedName name="_xlnm.Print_Titles" localSheetId="0">'Rekapitulace stavby'!$52:$52</definedName>
    <definedName name="_xlnm.Print_Titles" localSheetId="1">'01 - Bourání'!$91:$91</definedName>
    <definedName name="_xlnm.Print_Titles" localSheetId="2">'02 - Stavební část'!$107:$107</definedName>
    <definedName name="_xlnm.Print_Titles" localSheetId="3">'01 - Vytápění'!$92:$92</definedName>
    <definedName name="_xlnm.Print_Titles" localSheetId="4">'02 - Zdravotechnika'!$89:$89</definedName>
    <definedName name="_xlnm.Print_Titles" localSheetId="5">'03 - Plynová odběrná zaří...'!$86:$86</definedName>
    <definedName name="_xlnm.Print_Titles" localSheetId="6">'04 - Pripojka vody a kana...'!$86:$86</definedName>
    <definedName name="_xlnm.Print_Titles" localSheetId="7">'01 - Větrání'!$86:$86</definedName>
    <definedName name="_xlnm.Print_Titles" localSheetId="8">'01 - Úprava hlavního přív...'!$90:$90</definedName>
    <definedName name="_xlnm.Print_Titles" localSheetId="9">'02 - Silnoproud'!$88:$88</definedName>
    <definedName name="_xlnm.Print_Titles" localSheetId="10">'03 - Hromosvod a uzemnění'!$88:$88</definedName>
    <definedName name="_xlnm.Print_Titles" localSheetId="11">'04 - Rozhlas'!$87:$87</definedName>
    <definedName name="_xlnm.Print_Titles" localSheetId="12">'01 - Vedlejší rozpočtové ...'!$85:$85</definedName>
  </definedNames>
  <calcPr calcId="191029"/>
  <extLst/>
</workbook>
</file>

<file path=xl/sharedStrings.xml><?xml version="1.0" encoding="utf-8"?>
<sst xmlns="http://schemas.openxmlformats.org/spreadsheetml/2006/main" count="18511" uniqueCount="3242">
  <si>
    <t>Export Komplet</t>
  </si>
  <si>
    <t>VZ</t>
  </si>
  <si>
    <t>2.0</t>
  </si>
  <si>
    <t/>
  </si>
  <si>
    <t>False</t>
  </si>
  <si>
    <t>{19eba4f8-1fdd-4303-878b-a011150dba6a}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</si>
  <si>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</si>
  <si>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</si>
  <si>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</si>
  <si>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</si>
  <si>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</si>
  <si>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</si>
  <si>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</si>
  <si>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</si>
  <si>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</si>
  <si>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</si>
  <si>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</si>
  <si>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</si>
  <si>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úpravy, přístavba a nástavba sportovního zázemí v Obratani</t>
  </si>
  <si>
    <t>KSO:</t>
  </si>
  <si>
    <t>CC-CZ:</t>
  </si>
  <si>
    <t>Místo:</t>
  </si>
  <si>
    <t xml:space="preserve"> </t>
  </si>
  <si>
    <t>Datum:</t>
  </si>
  <si>
    <t>23. 6. 2022</t>
  </si>
  <si>
    <t>Zadavatel:</t>
  </si>
  <si>
    <t>IČ:</t>
  </si>
  <si>
    <t>Obec Obrataň, č.p. 204, 394 12 Obrataň</t>
  </si>
  <si>
    <t>DIČ:</t>
  </si>
  <si>
    <t>Uchazeč:</t>
  </si>
  <si>
    <t>Vyplň údaj</t>
  </si>
  <si>
    <t>Projektant:</t>
  </si>
  <si>
    <t>Ing. Patrik Příhoda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</si>
  <si>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</si>
  <si>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</si>
  <si>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</si>
  <si>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</si>
  <si>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</si>
  <si>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</si>
  <si>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</si>
  <si>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</si>
  <si>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</si>
  <si>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</si>
  <si>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</si>
  <si>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</si>
  <si>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</si>
  <si>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</si>
  <si>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</si>
  <si>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</si>
  <si>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</si>
  <si>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</si>
  <si>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</si>
  <si>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</si>
  <si>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</si>
  <si>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</si>
  <si>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</si>
  <si>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</si>
  <si>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</si>
  <si>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</si>
  <si>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</si>
  <si>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</si>
  <si>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</si>
  <si>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</si>
  <si>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</si>
  <si>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</si>
  <si>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</si>
  <si>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</si>
  <si>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</si>
  <si>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</si>
  <si>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</si>
  <si>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</si>
  <si>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</si>
  <si>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</si>
  <si>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</si>
  <si>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</si>
  <si>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</si>
  <si>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Architektonicko-stavební řešení</t>
  </si>
  <si>
    <t>STA</t>
  </si>
  <si>
    <t>1</t>
  </si>
  <si>
    <t>{22bcd7f8-75f1-480f-9418-da95874d2297}</t>
  </si>
  <si>
    <t>2</t>
  </si>
  <si>
    <t>/</t>
  </si>
  <si>
    <t>Bourání</t>
  </si>
  <si>
    <t>Soupis</t>
  </si>
  <si>
    <t>{69e32176-97dd-4033-88d3-6f92d834538c}</t>
  </si>
  <si>
    <t>02</t>
  </si>
  <si>
    <t>Stavební část</t>
  </si>
  <si>
    <t>{8dc3ade5-b2ae-4c18-9afc-70aa505c7ce9}</t>
  </si>
  <si>
    <t>Vytápění ZTI a přípojky</t>
  </si>
  <si>
    <t>{385d12e7-4802-42d7-9d50-9c0b987b659a}</t>
  </si>
  <si>
    <t>Vytápění</t>
  </si>
  <si>
    <t>{9dff8f63-a1f6-4a18-923f-2a08a0238cd2}</t>
  </si>
  <si>
    <t>Zdravotechnika</t>
  </si>
  <si>
    <t>{04f5ca60-6137-482b-9087-7c0a68569773}</t>
  </si>
  <si>
    <t>03</t>
  </si>
  <si>
    <t>Plynová odběrná zařízení</t>
  </si>
  <si>
    <t>{b6d1632e-a279-409b-9625-9fd8782697d9}</t>
  </si>
  <si>
    <t>04</t>
  </si>
  <si>
    <t>Pripojka vody a kanalizace</t>
  </si>
  <si>
    <t>{0277ba9b-1537-478b-b717-02a2416453f2}</t>
  </si>
  <si>
    <t>Vzduchotechnika</t>
  </si>
  <si>
    <t>{48367555-c701-46a2-8909-e21d5853e589}</t>
  </si>
  <si>
    <t>Větrání</t>
  </si>
  <si>
    <t>{ec683c80-b4f7-4c19-b5c0-4866d809bab2}</t>
  </si>
  <si>
    <t>Elektroinstalace</t>
  </si>
  <si>
    <t>{1a146270-26b5-4290-9c4e-666eb2f22b8e}</t>
  </si>
  <si>
    <t>Úprava hlavního přívodu a kmenový rozvod NN</t>
  </si>
  <si>
    <t>{c02b1479-46ca-492c-a4cf-2d1829673dba}</t>
  </si>
  <si>
    <t>Silnoproud</t>
  </si>
  <si>
    <t>{c85e1b89-5d71-43a3-bc00-9dcba7937e54}</t>
  </si>
  <si>
    <t>Hromosvod a uzemnění</t>
  </si>
  <si>
    <t>{822b0ac3-870a-4fa9-ae8d-204d7061139f}</t>
  </si>
  <si>
    <t>Rozhlas</t>
  </si>
  <si>
    <t>{6df0e05d-ae71-4267-b296-a13a36e3ad3e}</t>
  </si>
  <si>
    <t>VRN</t>
  </si>
  <si>
    <t>Vedlejší rozpočtové náklady</t>
  </si>
  <si>
    <t>{c15116d9-64cd-4d95-bf2f-d5e760aa66a3}</t>
  </si>
  <si>
    <t>{7ebae66a-040c-41a4-8209-f39ad9fe79cc}</t>
  </si>
  <si>
    <t>KRYCÍ LIST SOUPISU PRACÍ</t>
  </si>
  <si>
    <t>Objekt:</t>
  </si>
  <si>
    <t>01 - Architektonicko-stavební řešení</t>
  </si>
  <si>
    <t>Soupis:</t>
  </si>
  <si>
    <t>01 -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</si>
  <si>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</si>
  <si>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</si>
  <si>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</si>
  <si>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</si>
  <si>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</si>
  <si>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</si>
  <si>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</si>
  <si>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</si>
  <si>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</si>
  <si>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763 - Konstrukce suché výstavby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</si>
  <si>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</si>
  <si>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</si>
  <si>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</si>
  <si>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</si>
  <si>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</si>
  <si>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</si>
  <si>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</si>
  <si>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</si>
  <si>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</si>
  <si>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</si>
  <si>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</si>
  <si>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</si>
  <si>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</si>
  <si>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</si>
  <si>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</si>
  <si>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</si>
  <si>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</si>
  <si>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</si>
  <si>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</si>
  <si>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</si>
  <si>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962031132</t>
  </si>
  <si>
    <t>Bourání příček z cihel, tvárnic nebo příčkovek z cihel pálených, plných nebo dutých na maltu vápennou nebo vápenocementovou, tl. do 100 mm</t>
  </si>
  <si>
    <t>m2</t>
  </si>
  <si>
    <t>CS ÚRS 2022 01</t>
  </si>
  <si>
    <t>4</t>
  </si>
  <si>
    <t>-1794106684</t>
  </si>
  <si>
    <t>Online PSC</t>
  </si>
  <si>
    <t>https://podminky.urs.cz/item/CS_URS_2022_01/962031132</t>
  </si>
  <si>
    <t>VV</t>
  </si>
  <si>
    <t>(4,42*2+1,2+2,6+3,7+0,8)*2,8</t>
  </si>
  <si>
    <t>962032241</t>
  </si>
  <si>
    <t>Bourání zdiva nadzákladového z cihel nebo tvárnic z cihel pálených nebo vápenopískových, na maltu cementovou, objemu přes 1 m3</t>
  </si>
  <si>
    <t>m3</t>
  </si>
  <si>
    <t>-1380818623</t>
  </si>
  <si>
    <t>https://podminky.urs.cz/item/CS_URS_2022_01/962032241</t>
  </si>
  <si>
    <t>(1,5+2,1+1+2,4)*2,3*0,3</t>
  </si>
  <si>
    <t>3</t>
  </si>
  <si>
    <t>965081223</t>
  </si>
  <si>
    <t>Bourání podlah z dlaždic bez podkladního lože nebo mazaniny, s jakoukoliv výplní spár keramických nebo xylolitových tl. přes 10 mm plochy přes 1 m2</t>
  </si>
  <si>
    <t>1731907887</t>
  </si>
  <si>
    <t>https://podminky.urs.cz/item/CS_URS_2022_01/965081223</t>
  </si>
  <si>
    <t>4,6+12,5+7,2+2,1+5,3+12,8+21+5,5</t>
  </si>
  <si>
    <t>968072455</t>
  </si>
  <si>
    <t>Vybourání kovových rámů oken s křídly, dveřních zárubní, vrat, stěn, ostění nebo obkladů dveřních zárubní, plochy do 2 m2</t>
  </si>
  <si>
    <t>-1098784028</t>
  </si>
  <si>
    <t>https://podminky.urs.cz/item/CS_URS_2022_01/968072455</t>
  </si>
  <si>
    <t>0,9*2*2</t>
  </si>
  <si>
    <t>5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</si>
  <si>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</si>
  <si>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</si>
  <si>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kus</t>
  </si>
  <si>
    <t>1707384212</t>
  </si>
  <si>
    <t>https://podminky.urs.cz/item/CS_URS_2022_01/971033341</t>
  </si>
  <si>
    <t>6</t>
  </si>
  <si>
    <t>981011112</t>
  </si>
  <si>
    <t>Demolice budov postupným rozebíráním dřevěných ostatních, oboustranně obitých, případně omítnutých</t>
  </si>
  <si>
    <t>-515786963</t>
  </si>
  <si>
    <t>https://podminky.urs.cz/item/CS_URS_2022_01/981011112</t>
  </si>
  <si>
    <t>5,91*7,72*3,2"dřevěná klubovna</t>
  </si>
  <si>
    <t>997</t>
  </si>
  <si>
    <t>Přesun sutě</t>
  </si>
  <si>
    <t>7</t>
  </si>
  <si>
    <t>997013151</t>
  </si>
  <si>
    <t>Vnitrostaveništní doprava suti a vybouraných hmot vodorovně do 50 m svisle s omezením mechanizace pro budovy a haly výšky do 6 m</t>
  </si>
  <si>
    <t>t</t>
  </si>
  <si>
    <t>-827578267</t>
  </si>
  <si>
    <t>https://podminky.urs.cz/item/CS_URS_2022_01/997013151</t>
  </si>
  <si>
    <t>8</t>
  </si>
  <si>
    <t>997013501</t>
  </si>
  <si>
    <t>Odvoz suti a vybouraných hmot na skládku nebo meziskládku se složením, na vzdálenost do 1 km</t>
  </si>
  <si>
    <t>-1663405784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</si>
  <si>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</si>
  <si>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</si>
  <si>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</si>
  <si>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-2074605236</t>
  </si>
  <si>
    <t>https://podminky.urs.cz/item/CS_URS_2022_01/997013509</t>
  </si>
  <si>
    <t>55,896*8 'Přepočtené koeficientem množství</t>
  </si>
  <si>
    <t>10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</si>
  <si>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</si>
  <si>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</si>
  <si>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-459442986</t>
  </si>
  <si>
    <t>https://podminky.urs.cz/item/CS_URS_2022_01/997013609</t>
  </si>
  <si>
    <t>11</t>
  </si>
  <si>
    <t>997013811</t>
  </si>
  <si>
    <t>Poplatek za uložení stavebního odpadu na skládce (skládkovné) dřevěného zatříděného do Katalogu odpadů pod kódem 17 02 01</t>
  </si>
  <si>
    <t>244167074</t>
  </si>
  <si>
    <t>https://podminky.urs.cz/item/CS_URS_2022_01/997013811</t>
  </si>
  <si>
    <t>PSV</t>
  </si>
  <si>
    <t>Práce a dodávky PSV</t>
  </si>
  <si>
    <t>713</t>
  </si>
  <si>
    <t>Izolace tepelné</t>
  </si>
  <si>
    <t>12</t>
  </si>
  <si>
    <t>713110813</t>
  </si>
  <si>
    <t>Odstranění tepelné izolace stropů nebo podhledů z rohoží, pásů, dílců, desek, bloků volně kladených z vláknitých materiálů suchých, tloušťka izolace přes 100 mm</t>
  </si>
  <si>
    <t>16</t>
  </si>
  <si>
    <t>-534845636</t>
  </si>
  <si>
    <t>https://podminky.urs.cz/item/CS_URS_2022_01/713110813</t>
  </si>
  <si>
    <t>763</t>
  </si>
  <si>
    <t>Konstrukce suché výstavby</t>
  </si>
  <si>
    <t>13</t>
  </si>
  <si>
    <t>763131831</t>
  </si>
  <si>
    <t>Demontáž podhledu nebo samostatného požárního předělu ze sádrokartonových desek s nosnou konstrukcí jednovrstvou z ocelových profilů, opláštění jednoduché</t>
  </si>
  <si>
    <t>-1853314555</t>
  </si>
  <si>
    <t>https://podminky.urs.cz/item/CS_URS_2022_01/763131831</t>
  </si>
  <si>
    <t>4,6+12,5+2,1</t>
  </si>
  <si>
    <t>764</t>
  </si>
  <si>
    <t>Konstrukce klempířské</t>
  </si>
  <si>
    <t>14</t>
  </si>
  <si>
    <t>764002841</t>
  </si>
  <si>
    <t>Demontáž klempířských konstrukcí oplechování horních ploch zdí a nadezdívek do suti</t>
  </si>
  <si>
    <t>m</t>
  </si>
  <si>
    <t>-659316941</t>
  </si>
  <si>
    <t>https://podminky.urs.cz/item/CS_URS_2022_01/764002841</t>
  </si>
  <si>
    <t>8,6*2"atika</t>
  </si>
  <si>
    <t>02 - Stavební část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</si>
  <si>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</si>
  <si>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</si>
  <si>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</si>
  <si>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</si>
  <si>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</si>
  <si>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</si>
  <si>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</si>
  <si>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</si>
  <si>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</si>
  <si>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</si>
  <si>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</si>
  <si>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</si>
  <si>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</si>
  <si>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</si>
  <si>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</si>
  <si>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</si>
  <si>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</si>
  <si>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Zemní práce</t>
  </si>
  <si>
    <t>121151103</t>
  </si>
  <si>
    <t>Sejmutí ornice strojně při souvislé ploše do 100 m2, tl. vrstvy do 200 mm</t>
  </si>
  <si>
    <t>683453985</t>
  </si>
  <si>
    <t>https://podminky.urs.cz/item/CS_URS_2022_01/121151103</t>
  </si>
  <si>
    <t>(8,32+3)*(20,385+6)</t>
  </si>
  <si>
    <t>(7,72+3)*5</t>
  </si>
  <si>
    <t>(6,035+2,35+1)*(8+3)</t>
  </si>
  <si>
    <t>Součet</t>
  </si>
  <si>
    <t>131251102</t>
  </si>
  <si>
    <t>Hloubení nezapažených jam a zářezů strojně s urovnáním dna do předepsaného profilu a spádu v hornině třídy těžitelnosti I skupiny 3 přes 20 do 50 m3</t>
  </si>
  <si>
    <t>116341672</t>
  </si>
  <si>
    <t>https://podminky.urs.cz/item/CS_URS_2022_01/131251102</t>
  </si>
  <si>
    <t>(8,32+1,5)*(20,382+1,5+3)*0,15</t>
  </si>
  <si>
    <t>(8*2+2*3)*0,15</t>
  </si>
  <si>
    <t>(9*(6,035+3))*0,15</t>
  </si>
  <si>
    <t>132212121</t>
  </si>
  <si>
    <t>Hloubení zapažených rýh šířky do 800 mm ručně s urovnáním dna do předepsaného profilu a spádu v hornině třídy těžitelnosti I skupiny 3 soudržných</t>
  </si>
  <si>
    <t>-939711949</t>
  </si>
  <si>
    <t>https://podminky.urs.cz/item/CS_URS_2022_01/132212121</t>
  </si>
  <si>
    <t>dočištění základové spáry</t>
  </si>
  <si>
    <t>(3,3+8,52+20,585+16,24+6,035*2+19,585)*0,5*0,1</t>
  </si>
  <si>
    <t>17,085*0,5*0,3"zateplení sokl jih</t>
  </si>
  <si>
    <t>132251102</t>
  </si>
  <si>
    <t>Hloubení nezapažených rýh šířky do 800 mm strojně s urovnáním dna do předepsaného profilu a spádu v hornině třídy těžitelnosti I skupiny 3 přes 20 do 50 m3</t>
  </si>
  <si>
    <t>-527686336</t>
  </si>
  <si>
    <t>https://podminky.urs.cz/item/CS_URS_2022_01/132251102</t>
  </si>
  <si>
    <t>(3,3+8,52+20,585+16,24+6,035*2+19,585)*0,5*0,8</t>
  </si>
  <si>
    <t>133251101</t>
  </si>
  <si>
    <t>Hloubení nezapažených šachet strojně v hornině třídy těžitelnosti I skupiny 3 do 20 m3</t>
  </si>
  <si>
    <t>-2081046671</t>
  </si>
  <si>
    <t>https://podminky.urs.cz/item/CS_URS_2022_01/133251101</t>
  </si>
  <si>
    <t>0,5*0,5*0,9*6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</si>
  <si>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</si>
  <si>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</si>
  <si>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1495597281</t>
  </si>
  <si>
    <t>https://podminky.urs.cz/item/CS_URS_2022_01/162751115</t>
  </si>
  <si>
    <t>52,148+4,015+32,12+1,35</t>
  </si>
  <si>
    <t>167151101</t>
  </si>
  <si>
    <t>Nakládání, skládání a překládání neulehlého výkopku nebo sypaniny strojně nakládání, množství do 100 m3, z horniny třídy těžitelnosti I, skupiny 1 až 3</t>
  </si>
  <si>
    <t>-741716661</t>
  </si>
  <si>
    <t>https://podminky.urs.cz/item/CS_URS_2022_01/167151101</t>
  </si>
  <si>
    <t>171251101</t>
  </si>
  <si>
    <t>Uložení sypanin do násypů strojně s rozprostřením sypaniny ve vrstvách a s hrubým urovnáním nezhutněných jakékoliv třídy těžitelnosti</t>
  </si>
  <si>
    <t>-73184058</t>
  </si>
  <si>
    <t>https://podminky.urs.cz/item/CS_URS_2022_01/171251101</t>
  </si>
  <si>
    <t>455,513*0,1</t>
  </si>
  <si>
    <t>174151101</t>
  </si>
  <si>
    <t>Zásyp sypaninou z jakékoliv horniny strojně s uložením výkopku ve vrstvách se zhutněním jam, šachet, rýh nebo kolem objektů v těchto vykopávkách</t>
  </si>
  <si>
    <t>-1588443292</t>
  </si>
  <si>
    <t>https://podminky.urs.cz/item/CS_URS_2022_01/174151101</t>
  </si>
  <si>
    <t>Zakládání</t>
  </si>
  <si>
    <t>271532211</t>
  </si>
  <si>
    <t>Podsyp pod základové konstrukce se zhutněním a urovnáním povrchu z kameniva hrubého, frakce 32 - 63 mm</t>
  </si>
  <si>
    <t>-1064062878</t>
  </si>
  <si>
    <t>https://podminky.urs.cz/item/CS_URS_2022_01/271532211</t>
  </si>
  <si>
    <t>(19,585*5,72+19,575*1,3+5,535*7,17)*0,1</t>
  </si>
  <si>
    <t>273313711</t>
  </si>
  <si>
    <t>Základy z betonu prostého desky z betonu kamenem neprokládaného tř. C 20/25</t>
  </si>
  <si>
    <t>-1345437757</t>
  </si>
  <si>
    <t>https://podminky.urs.cz/item/CS_URS_2022_01/273313711</t>
  </si>
  <si>
    <t>(8,52*20,585+6,035+7,67)*0,12</t>
  </si>
  <si>
    <t>(5,29*3+1,6+1,55*3+2,6)*0,6*0,18"zesílení pod příčky</t>
  </si>
  <si>
    <t>273351121</t>
  </si>
  <si>
    <t>Bednění základů desek zřízení</t>
  </si>
  <si>
    <t>-1836593572</t>
  </si>
  <si>
    <t>https://podminky.urs.cz/item/CS_URS_2022_01/273351121</t>
  </si>
  <si>
    <t>(3,3+8,52+20,585+16,24+6,035)*0,2</t>
  </si>
  <si>
    <t>273351122</t>
  </si>
  <si>
    <t>Bednění základů desek odstranění</t>
  </si>
  <si>
    <t>694538647</t>
  </si>
  <si>
    <t>https://podminky.urs.cz/item/CS_URS_2022_01/273351122</t>
  </si>
  <si>
    <t>273362021</t>
  </si>
  <si>
    <t>Výztuž základů desek ze svařovaných sítí z drátů typu KARI</t>
  </si>
  <si>
    <t>-410001053</t>
  </si>
  <si>
    <t>https://podminky.urs.cz/item/CS_URS_2022_01/273362021</t>
  </si>
  <si>
    <t>(8,52*20,585+6,035+7,67)*0,00444*1,25</t>
  </si>
  <si>
    <t>(5,29*3+1,6+1,55*3+2,6)*0,6*0,00444*1,25"zesílení pod příčky</t>
  </si>
  <si>
    <t>274313511</t>
  </si>
  <si>
    <t>Základy z betonu prostého pasy betonu kamenem neprokládaného tř. C 12/15</t>
  </si>
  <si>
    <t>-1703002403</t>
  </si>
  <si>
    <t>https://podminky.urs.cz/item/CS_URS_2022_01/274313511</t>
  </si>
  <si>
    <t>(3,3+8,52+20,585+16,24+6,035*2+19,585)*0,5*1*1,035</t>
  </si>
  <si>
    <t>0,5*0,5*1,2*6*1,035"patky</t>
  </si>
  <si>
    <t>275351121</t>
  </si>
  <si>
    <t>Bednění základů patek zřízení</t>
  </si>
  <si>
    <t>213688003</t>
  </si>
  <si>
    <t>https://podminky.urs.cz/item/CS_URS_2022_01/275351121</t>
  </si>
  <si>
    <t>0,5*4*0,3*6</t>
  </si>
  <si>
    <t>17</t>
  </si>
  <si>
    <t>275351122</t>
  </si>
  <si>
    <t>Bednění základů patek odstranění</t>
  </si>
  <si>
    <t>804449516</t>
  </si>
  <si>
    <t>https://podminky.urs.cz/item/CS_URS_2022_01/275351122</t>
  </si>
  <si>
    <t>18</t>
  </si>
  <si>
    <t>279000R01</t>
  </si>
  <si>
    <t>Zřízení prostupu v základových konstrukcích</t>
  </si>
  <si>
    <t>1900615039</t>
  </si>
  <si>
    <t>vodorovné</t>
  </si>
  <si>
    <t>svislé</t>
  </si>
  <si>
    <t>Svislé a kompletní konstrukce</t>
  </si>
  <si>
    <t>19</t>
  </si>
  <si>
    <t>311272227</t>
  </si>
  <si>
    <t>Zdivo z pórobetonových tvárnic na tenké maltové lože, tl. zdiva 300 mm pevnost tvárnic přes P2 do P4, objemová hmotnost do 450 kg/m3 na pero a drážku</t>
  </si>
  <si>
    <t>-889662593</t>
  </si>
  <si>
    <t>https://podminky.urs.cz/item/CS_URS_2022_01/311272227</t>
  </si>
  <si>
    <t>(3,2+8,32+16,04)*3,85</t>
  </si>
  <si>
    <t>(19,585*2+5,535*2)*3,2</t>
  </si>
  <si>
    <t>7,72*2*0,35"provýšení atiky</t>
  </si>
  <si>
    <t>odečet otvorů</t>
  </si>
  <si>
    <t>-(1,4*2,15*2+1,5*0,65*3+0,9*2,15*2+1,5*1,25*6+3*1,25*4)</t>
  </si>
  <si>
    <t>-(0,9*2,1*2+0,8*2,1*2+1,4*2,1+4,5*2,2)</t>
  </si>
  <si>
    <t>20</t>
  </si>
  <si>
    <t>317142422</t>
  </si>
  <si>
    <t>Překlady nenosné z pórobetonu osazené do tenkého maltového lože, výšky do 250 mm, šířky překladu 100 mm, délky překladu přes 1000 do 1250 mm</t>
  </si>
  <si>
    <t>-1038460113</t>
  </si>
  <si>
    <t>https://podminky.urs.cz/item/CS_URS_2022_01/317142422</t>
  </si>
  <si>
    <t>317168053</t>
  </si>
  <si>
    <t>Překlady keramické vysoké osazené do maltového lože, šířky překladu 70 mm výšky 238 mm, délky 1500 mm</t>
  </si>
  <si>
    <t>-1700744697</t>
  </si>
  <si>
    <t>https://podminky.urs.cz/item/CS_URS_2022_01/317168053</t>
  </si>
  <si>
    <t>22</t>
  </si>
  <si>
    <t>317168054</t>
  </si>
  <si>
    <t>Překlady keramické vysoké osazené do maltového lože, šířky překladu 70 mm výšky 238 mm, délky 1750 mm</t>
  </si>
  <si>
    <t>266282527</t>
  </si>
  <si>
    <t>https://podminky.urs.cz/item/CS_URS_2022_01/317168054</t>
  </si>
  <si>
    <t>23</t>
  </si>
  <si>
    <t>317168058</t>
  </si>
  <si>
    <t>Překlady keramické vysoké osazené do maltového lože, šířky překladu 70 mm výšky 238 mm, délky 2750 mm</t>
  </si>
  <si>
    <t>-1198249023</t>
  </si>
  <si>
    <t>https://podminky.urs.cz/item/CS_URS_2022_01/317168058</t>
  </si>
  <si>
    <t>24</t>
  </si>
  <si>
    <t>317234410</t>
  </si>
  <si>
    <t>Vyzdívka mezi nosníky cihlami pálenými na maltu cementovou</t>
  </si>
  <si>
    <t>161376624</t>
  </si>
  <si>
    <t>https://podminky.urs.cz/item/CS_URS_2022_01/317234410</t>
  </si>
  <si>
    <t>3,5*4*0,2*0,2</t>
  </si>
  <si>
    <t>(5,2+6,5)*0,2*0,2</t>
  </si>
  <si>
    <t>25</t>
  </si>
  <si>
    <t>317941123</t>
  </si>
  <si>
    <t>Osazování ocelových válcovaných nosníků na zdivu I nebo IE nebo U nebo UE nebo L č. 14 až 22 nebo výšky do 220 mm</t>
  </si>
  <si>
    <t>1218396007</t>
  </si>
  <si>
    <t>https://podminky.urs.cz/item/CS_URS_2022_01/317941123</t>
  </si>
  <si>
    <t>3,5*8*0,0219</t>
  </si>
  <si>
    <t>(5,2*2+6,5*2)*0,0311</t>
  </si>
  <si>
    <t>26</t>
  </si>
  <si>
    <t>M</t>
  </si>
  <si>
    <t>13010720</t>
  </si>
  <si>
    <t>ocel profilová jakost S235JR (11 375) průřez I (IPN) 180</t>
  </si>
  <si>
    <t>-1288917036</t>
  </si>
  <si>
    <t>27</t>
  </si>
  <si>
    <t>13010724</t>
  </si>
  <si>
    <t>ocel profilová jakost S235JR (11 375) průřez I (IPN) 220</t>
  </si>
  <si>
    <t>77061053</t>
  </si>
  <si>
    <t>28</t>
  </si>
  <si>
    <t>342272215</t>
  </si>
  <si>
    <t>Příčky z pórobetonových tvárnic hladkých na tenké maltové lože objemová hmotnost do 500 kg/m3, tloušťka příčky 75 mm</t>
  </si>
  <si>
    <t>604770649</t>
  </si>
  <si>
    <t>https://podminky.urs.cz/item/CS_URS_2022_01/342272215</t>
  </si>
  <si>
    <t>(1,3+0,9+3,7+0,9+2,6+1,55*3+1,6)*3,4</t>
  </si>
  <si>
    <t>-(0,6*2,1*5+0,8*2,1)</t>
  </si>
  <si>
    <t>29</t>
  </si>
  <si>
    <t>342272225</t>
  </si>
  <si>
    <t>Příčky z pórobetonových tvárnic hladkých na tenké maltové lože objemová hmotnost do 500 kg/m3, tloušťka příčky 100 mm</t>
  </si>
  <si>
    <t>-1149431248</t>
  </si>
  <si>
    <t>https://podminky.urs.cz/item/CS_URS_2022_01/342272225</t>
  </si>
  <si>
    <t>(4,42+2,6+2,2+2,4+2,35+5,92*3)*3,4</t>
  </si>
  <si>
    <t>-(0,8*2,1*4)</t>
  </si>
  <si>
    <t>30</t>
  </si>
  <si>
    <t>342291111</t>
  </si>
  <si>
    <t>Ukotvení příček polyuretanovou pěnou, tl. příčky do 100 mm</t>
  </si>
  <si>
    <t>-288638135</t>
  </si>
  <si>
    <t>https://podminky.urs.cz/item/CS_URS_2022_01/342291111</t>
  </si>
  <si>
    <t>(1,3+0,9+3,7+0,9+2,6+1,55*3+1,6)</t>
  </si>
  <si>
    <t>(4,42+2,6+2,2+2,4+2,35+5,92*3)</t>
  </si>
  <si>
    <t>31</t>
  </si>
  <si>
    <t>342291121</t>
  </si>
  <si>
    <t>Ukotvení příček plochými kotvami, do konstrukce cihelné</t>
  </si>
  <si>
    <t>1733026764</t>
  </si>
  <si>
    <t>https://podminky.urs.cz/item/CS_URS_2022_01/342291121</t>
  </si>
  <si>
    <t>29*3,4</t>
  </si>
  <si>
    <t>32</t>
  </si>
  <si>
    <t>346244381</t>
  </si>
  <si>
    <t>Plentování ocelových válcovaných nosníků jednostranné cihlami na maltu, výška stojiny do 200 mm</t>
  </si>
  <si>
    <t>-1990394920</t>
  </si>
  <si>
    <t>https://podminky.urs.cz/item/CS_URS_2022_01/346244381</t>
  </si>
  <si>
    <t>3,5*8*0,2</t>
  </si>
  <si>
    <t>(5,2*2+6,5*2)*0,2</t>
  </si>
  <si>
    <t>33</t>
  </si>
  <si>
    <t>346481112</t>
  </si>
  <si>
    <t>Zaplentování rýh, potrubí, válcovaných nosníků, výklenků nebo nik jakéhokoliv tvaru, na maltu ve stěnách nebo před stěnami keramickým a funkčně podobným pletivem</t>
  </si>
  <si>
    <t>-327838323</t>
  </si>
  <si>
    <t>https://podminky.urs.cz/item/CS_URS_2022_01/346481112</t>
  </si>
  <si>
    <t>3,5*4*(0,3*3)</t>
  </si>
  <si>
    <t>(5,2+6,5)*(0,3*3)</t>
  </si>
  <si>
    <t>Vodorovné konstrukce</t>
  </si>
  <si>
    <t>34</t>
  </si>
  <si>
    <t>417321414</t>
  </si>
  <si>
    <t>Ztužující pásy a věnce z betonu železového (bez výztuže) tř. C 20/25</t>
  </si>
  <si>
    <t>-846503695</t>
  </si>
  <si>
    <t>https://podminky.urs.cz/item/CS_URS_2022_01/417321414</t>
  </si>
  <si>
    <t>(3,2+8,32+16,04)*0,3*0,2</t>
  </si>
  <si>
    <t>(19,585*2+5,535*2)*0,3*0,2</t>
  </si>
  <si>
    <t>35</t>
  </si>
  <si>
    <t>417351115</t>
  </si>
  <si>
    <t>Bednění bočnic ztužujících pásů a věnců včetně vzpěr zřízení</t>
  </si>
  <si>
    <t>1295756986</t>
  </si>
  <si>
    <t>https://podminky.urs.cz/item/CS_URS_2022_01/417351115</t>
  </si>
  <si>
    <t>(3,2+8,32+16,04)*0,3*2</t>
  </si>
  <si>
    <t>(19,585*2+5,535*2)*0,3*2</t>
  </si>
  <si>
    <t>36</t>
  </si>
  <si>
    <t>417351116</t>
  </si>
  <si>
    <t>Bednění bočnic ztužujících pásů a věnců včetně vzpěr odstranění</t>
  </si>
  <si>
    <t>-1949896735</t>
  </si>
  <si>
    <t>https://podminky.urs.cz/item/CS_URS_2022_01/417351116</t>
  </si>
  <si>
    <t>37</t>
  </si>
  <si>
    <t>417361821</t>
  </si>
  <si>
    <t>Výztuž ztužujících pásů a věnců z betonářské oceli 10 505 (R) nebo BSt 500</t>
  </si>
  <si>
    <t>380401272</t>
  </si>
  <si>
    <t>https://podminky.urs.cz/item/CS_URS_2022_01/417361821</t>
  </si>
  <si>
    <t>70kg/m3</t>
  </si>
  <si>
    <t>4,668*0,07</t>
  </si>
  <si>
    <t>Komunikace pozemní</t>
  </si>
  <si>
    <t>38</t>
  </si>
  <si>
    <t>564730001</t>
  </si>
  <si>
    <t>Podklad nebo kryt z kameniva hrubého drceného vel. 8-16 mm s rozprostřením a zhutněním plochy jednotlivě do 100 m2, po zhutnění tl. 100 mm</t>
  </si>
  <si>
    <t>-2034992963</t>
  </si>
  <si>
    <t>https://podminky.urs.cz/item/CS_URS_2022_01/564730001</t>
  </si>
  <si>
    <t>39</t>
  </si>
  <si>
    <t>564730101</t>
  </si>
  <si>
    <t>Podklad nebo kryt z kameniva hrubého drceného vel. 16-32 mm s rozprostřením a zhutněním plochy jednotlivě do 100 m2, po zhutnění tl. 100 mm</t>
  </si>
  <si>
    <t>-2089343899</t>
  </si>
  <si>
    <t>https://podminky.urs.cz/item/CS_URS_2022_01/564730101</t>
  </si>
  <si>
    <t>40</t>
  </si>
  <si>
    <t>564831011</t>
  </si>
  <si>
    <t>Podklad ze štěrkodrti ŠD s rozprostřením a zhutněním plochy jednotlivě do 100 m2, po zhutnění tl. 100 mm</t>
  </si>
  <si>
    <t>-1580739319</t>
  </si>
  <si>
    <t>https://podminky.urs.cz/item/CS_URS_2022_01/564831011</t>
  </si>
  <si>
    <t>41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</si>
  <si>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</si>
  <si>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</si>
  <si>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790443898</t>
  </si>
  <si>
    <t>https://podminky.urs.cz/item/CS_URS_2022_01/596211111</t>
  </si>
  <si>
    <t>42</t>
  </si>
  <si>
    <t>59245295</t>
  </si>
  <si>
    <t>dlažba zámková tvaru vlny 225x112x60mm přírodní</t>
  </si>
  <si>
    <t>1073213784</t>
  </si>
  <si>
    <t>90*1,03 'Přepočtené koeficientem množství</t>
  </si>
  <si>
    <t>Úpravy povrchů, podlahy a osazování výplní</t>
  </si>
  <si>
    <t>43</t>
  </si>
  <si>
    <t>612131121</t>
  </si>
  <si>
    <t>Podkladní a spojovací vrstva vnitřních omítaných ploch penetrace disperzní nanášená ručně stěn</t>
  </si>
  <si>
    <t>1801783808</t>
  </si>
  <si>
    <t>https://podminky.urs.cz/item/CS_URS_2022_01/612131121</t>
  </si>
  <si>
    <t>(4,42*2+2,4+2,2+3,8*2+2,6*2+1,4*2+1*2+3,7*2+1,8*2+2,35*2+1,05*2+1,3*2+0,8*2+7,42*2+5,735*2+19,8*2+1,5*2+5,92*2+13,8*2+2,6*2+4,2*2+2,6*2+1,6*2)*3</t>
  </si>
  <si>
    <t>(1,55*8+(0,925+1,5+0,9+2,42)*2+(2,5+1,6)*2+(3,342+1,6)*2)*3</t>
  </si>
  <si>
    <t>((2,15*2+1,5)*2+(1*2+0,95)*2+(1,25*2+1,5)+(1,97*2+0,8)*2+(1,25*2+3)*4+(1,25*2+1,5)*5+(0,65*2+1,5)+(2,15*2+0,9)*2+(0,65*2+1)*2+(0,65*2+1)*2)*0,25</t>
  </si>
  <si>
    <t>(0,95*2+1+1,97*2+0,9)*0,25</t>
  </si>
  <si>
    <t>Mezisoučet</t>
  </si>
  <si>
    <t>-(0,8*2,1*20+0,9*2,1*4+0,6*2,1*10+1,4*2,1*2+4,2*2,2*2+1,5*0,65*3+0,8*2,15*2+1,5*0,25*6+3*1,25*4+1,5*2,15*2)"odečet otvorů</t>
  </si>
  <si>
    <t>-104,813"obklady</t>
  </si>
  <si>
    <t>44</t>
  </si>
  <si>
    <t>612142001</t>
  </si>
  <si>
    <t>Potažení vnitřních ploch pletivem v ploše nebo pruzích, na plném podkladu sklovláknitým vtlačením do tmelu stěn</t>
  </si>
  <si>
    <t>-1336085993</t>
  </si>
  <si>
    <t>https://podminky.urs.cz/item/CS_URS_2022_01/612142001</t>
  </si>
  <si>
    <t>45</t>
  </si>
  <si>
    <t>612311131</t>
  </si>
  <si>
    <t>Potažení vnitřních ploch vápenným štukem tloušťky do 3 mm svislých konstrukcí stěn</t>
  </si>
  <si>
    <t>540724817</t>
  </si>
  <si>
    <t>https://podminky.urs.cz/item/CS_URS_2022_01/612311131</t>
  </si>
  <si>
    <t>46</t>
  </si>
  <si>
    <t>612325402</t>
  </si>
  <si>
    <t>Oprava vápenocementové omítky vnitřních ploch hrubé, tloušťky do 20 mm stěn, v rozsahu opravované plochy přes 10 do 30%</t>
  </si>
  <si>
    <t>1088184280</t>
  </si>
  <si>
    <t>https://podminky.urs.cz/item/CS_URS_2022_01/612325402</t>
  </si>
  <si>
    <t>((1,25+4+5)*2+4,42*4)*2,7</t>
  </si>
  <si>
    <t>-(0,8*2*3+0,9*2+1*0,95)</t>
  </si>
  <si>
    <t>47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</si>
  <si>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</si>
  <si>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</si>
  <si>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1627593656</t>
  </si>
  <si>
    <t>https://podminky.urs.cz/item/CS_URS_2022_01/622143004</t>
  </si>
  <si>
    <t>ostění</t>
  </si>
  <si>
    <t>((2,15*2+1,5)*2+(1*2+0,95)*2+(1,25*2+1,5)+(1,97*2+0,8)*2+(1,25*2+3)*4+(1,25*2+1,5)*5+(0,65*2+1,5)+(2,15*2+0,9)*2+(0,65*2+1)*2+(0,65*2+1)*2)*2</t>
  </si>
  <si>
    <t>(0,95*2+1+1,97*2+0,9)*2</t>
  </si>
  <si>
    <t>48</t>
  </si>
  <si>
    <t>28342205</t>
  </si>
  <si>
    <t>profil začišťovací PVC 6mm s výztužnou tkaninou pro ostění ETICS</t>
  </si>
  <si>
    <t>292905115</t>
  </si>
  <si>
    <t>103,12</t>
  </si>
  <si>
    <t>103,12*1,05 'Přepočtené koeficientem množství</t>
  </si>
  <si>
    <t>49</t>
  </si>
  <si>
    <t>59051516</t>
  </si>
  <si>
    <t>profil začišťovací PVC pro ostění vnitřních omítek</t>
  </si>
  <si>
    <t>1073720249</t>
  </si>
  <si>
    <t>50</t>
  </si>
  <si>
    <t>622151001</t>
  </si>
  <si>
    <t>Penetrační nátěr vnějších pastovitých tenkovrstvých omítek akrylátový univerzální stěn</t>
  </si>
  <si>
    <t>1033626974</t>
  </si>
  <si>
    <t>https://podminky.urs.cz/item/CS_URS_2022_01/622151001</t>
  </si>
  <si>
    <t>(20,385+16,2)*2*3,5</t>
  </si>
  <si>
    <t>((2,15*2+1,5)*2+(1*2+0,95)*2+(1,25*2+1,5)+(1,97*2+0,8)*2+(1,25*2+3)*4+(1,25*2+1,5)*5+(0,65*2+1,5)+(2,15*2+0,9)*2+(0,65*2+1)*2+(0,65*2+1)*2)*0,15</t>
  </si>
  <si>
    <t>(0,95*2+1+1,97*2+0,9)*0,15</t>
  </si>
  <si>
    <t>-(1,5*2,15*2+0,95*1*2+1,5*1,25+0,8*1,97*2+3*1,25*4+1,5*1,25*5+1,5*0,65+0,9*2,15*2+1,5*0,65*2+1*0,65*2+0,95*1+0,9*1,97)"otvory</t>
  </si>
  <si>
    <t>51</t>
  </si>
  <si>
    <t>622151021</t>
  </si>
  <si>
    <t>Penetrační nátěr vnějších pastovitých tenkovrstvých omítek mozaikových akrylátový stěn</t>
  </si>
  <si>
    <t>1988656113</t>
  </si>
  <si>
    <t>https://podminky.urs.cz/item/CS_URS_2022_01/622151021</t>
  </si>
  <si>
    <t>(20,385+16,2)*2*0,5</t>
  </si>
  <si>
    <t>52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</si>
  <si>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</si>
  <si>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</si>
  <si>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-805888284</t>
  </si>
  <si>
    <t>https://podminky.urs.cz/item/CS_URS_2022_01/622211011</t>
  </si>
  <si>
    <t>(20,385+16,2)*2*0,7</t>
  </si>
  <si>
    <t>53</t>
  </si>
  <si>
    <t>28376016</t>
  </si>
  <si>
    <t>deska perimetrická fasádní soklová 150kPa λ=0,035 tl 80mm</t>
  </si>
  <si>
    <t>1516666483</t>
  </si>
  <si>
    <t>51,219*1,05 'Přepočtené koeficientem množství</t>
  </si>
  <si>
    <t>54</t>
  </si>
  <si>
    <t>622211032</t>
  </si>
  <si>
    <t>Montáž kontaktního zateplení lepením a mechanickým kotvením z polystyrenových desek na vnější stěny, na podklad z pórobetonu, tloušťky desek přes 120 do 160 mm</t>
  </si>
  <si>
    <t>-1675441528</t>
  </si>
  <si>
    <t>https://podminky.urs.cz/item/CS_URS_2022_01/622211032</t>
  </si>
  <si>
    <t>55</t>
  </si>
  <si>
    <t>28375984</t>
  </si>
  <si>
    <t>deska EPS 100 fasádní λ=0,037 tl 150mm</t>
  </si>
  <si>
    <t>2051238519</t>
  </si>
  <si>
    <t>207,525*1,05 'Přepočtené koeficientem množství</t>
  </si>
  <si>
    <t>56</t>
  </si>
  <si>
    <t>622252001</t>
  </si>
  <si>
    <t>Montáž profilů kontaktního zateplení zakládacích soklových připevněných hmoždinkami</t>
  </si>
  <si>
    <t>-584642501</t>
  </si>
  <si>
    <t>https://podminky.urs.cz/item/CS_URS_2022_01/622252001</t>
  </si>
  <si>
    <t>(20,385+16,2)*2</t>
  </si>
  <si>
    <t>57</t>
  </si>
  <si>
    <t>59051668</t>
  </si>
  <si>
    <t>profil zakládací Al tl 0,7mm pro ETICS pro izolant tl 150mm</t>
  </si>
  <si>
    <t>1300956926</t>
  </si>
  <si>
    <t>73,17*1,05 'Přepočtené koeficientem množství</t>
  </si>
  <si>
    <t>58</t>
  </si>
  <si>
    <t>622252002</t>
  </si>
  <si>
    <t>Montáž profilů kontaktního zateplení ostatních stěnových, dilatačních apod. lepených do tmelu</t>
  </si>
  <si>
    <t>-14193342</t>
  </si>
  <si>
    <t>https://podminky.urs.cz/item/CS_URS_2022_01/622252002</t>
  </si>
  <si>
    <t>205,39+36,45+28,65</t>
  </si>
  <si>
    <t>59</t>
  </si>
  <si>
    <t>59051486</t>
  </si>
  <si>
    <t>profil rohový PVC 15x15mm s výztužnou tkaninou š 100mm pro ETICS</t>
  </si>
  <si>
    <t>-1759041000</t>
  </si>
  <si>
    <t>rohy budovy</t>
  </si>
  <si>
    <t>5*3,65</t>
  </si>
  <si>
    <t>ostění ext.</t>
  </si>
  <si>
    <t>((2,15*2)*2+(1*2)*2+(1,25*2)+(1,97*2)*2+(1,25*2)*4+(1,25*2)*5+(0,65*2)+(2,15*2)*2+(0,65*2)*2+(0,65*2)*2)</t>
  </si>
  <si>
    <t>(0,95*2+1,97*2)</t>
  </si>
  <si>
    <t>ostění inter.</t>
  </si>
  <si>
    <t>((2,15*2+1,5)*2+(1*2+0,95)*2+(1,25*2+1,5)+(1,97*2+0,8)*2+(1,25*2+3)*4+(1,25*2+1,5)*5+(0,65*2+1,5)+(2,15*2+0,9)*2+(0,65*2+1)*2+(0,65*2+1)*2)</t>
  </si>
  <si>
    <t>(0,95*2+1+1,97*2+0,9)+(2,2*2+4,4)*2</t>
  </si>
  <si>
    <t>205,39*1,05 'Přepočtené koeficientem množství</t>
  </si>
  <si>
    <t>60</t>
  </si>
  <si>
    <t>59051510</t>
  </si>
  <si>
    <t>profil začišťovací s okapnicí PVC s výztužnou tkaninou pro nadpraží ETICS</t>
  </si>
  <si>
    <t>510561594</t>
  </si>
  <si>
    <t>1,5+1*2+1,5+0,9*2+1</t>
  </si>
  <si>
    <t>0,95*2+1,5+3*4+1,5*7+0,8+1+0,95</t>
  </si>
  <si>
    <t>36,45*1,05 'Přepočtené koeficientem množství</t>
  </si>
  <si>
    <t>61</t>
  </si>
  <si>
    <t>59051512</t>
  </si>
  <si>
    <t>profil začišťovací s okapnicí PVC s výztužnou tkaninou pro parapet ETICS</t>
  </si>
  <si>
    <t>-1661225649</t>
  </si>
  <si>
    <t>28,65*1,05 'Přepočtené koeficientem množství</t>
  </si>
  <si>
    <t>62</t>
  </si>
  <si>
    <t>622511112</t>
  </si>
  <si>
    <t>Omítka tenkovrstvá akrylátová vnějších ploch probarvená bez penetrace mozaiková střednězrnná stěn</t>
  </si>
  <si>
    <t>866829294</t>
  </si>
  <si>
    <t>https://podminky.urs.cz/item/CS_URS_2022_01/622511112</t>
  </si>
  <si>
    <t>63</t>
  </si>
  <si>
    <t>622531012</t>
  </si>
  <si>
    <t>Omítka tenkovrstvá silikonová vnějších ploch probarvená bez penetrace zatíraná (škrábaná), zrnitost 1,5 mm stěn</t>
  </si>
  <si>
    <t>-1507787969</t>
  </si>
  <si>
    <t>https://podminky.urs.cz/item/CS_URS_2022_01/622531012</t>
  </si>
  <si>
    <t>64</t>
  </si>
  <si>
    <t>629991011</t>
  </si>
  <si>
    <t>Zakrytí vnějších ploch před znečištěním včetně pozdějšího odkrytí výplní otvorů a svislých ploch fólií přilepenou lepící páskou</t>
  </si>
  <si>
    <t>-1745943115</t>
  </si>
  <si>
    <t>https://podminky.urs.cz/item/CS_URS_2022_01/629991011</t>
  </si>
  <si>
    <t>(1,5*2,3*2+0,95*1*2+1,5*1,5+0,8*1,97*2+3*1,5*4+1,5*1,5*5+1,5*0,65+0,9*2,15*2+1,5*0,65*2+1*0,65*2+0,95*1+0,9*1,97)</t>
  </si>
  <si>
    <t>65</t>
  </si>
  <si>
    <t>629995101</t>
  </si>
  <si>
    <t>Očištění vnějších ploch tlakovou vodou omytím</t>
  </si>
  <si>
    <t>1810946221</t>
  </si>
  <si>
    <t>https://podminky.urs.cz/item/CS_URS_2022_01/629995101</t>
  </si>
  <si>
    <t>(7,72+17,1)*3,5</t>
  </si>
  <si>
    <t>66</t>
  </si>
  <si>
    <t>631311115</t>
  </si>
  <si>
    <t>Mazanina z betonu prostého bez zvýšených nároků na prostředí tl. přes 50 do 80 mm tř. C 20/25</t>
  </si>
  <si>
    <t>-1766872569</t>
  </si>
  <si>
    <t>https://podminky.urs.cz/item/CS_URS_2022_01/631311115</t>
  </si>
  <si>
    <t>(42,5+17,6+43,6+45,9+11+10+3,8+5+5,2+5,3+4)*0,065</t>
  </si>
  <si>
    <t>67</t>
  </si>
  <si>
    <t>631319202</t>
  </si>
  <si>
    <t>Příplatek k cenám betonových mazanin za vyztužení ocelovými vlákny (drátkobeton) objemové vyztužení 20 kg/m3</t>
  </si>
  <si>
    <t>148158969</t>
  </si>
  <si>
    <t>https://podminky.urs.cz/item/CS_URS_2022_01/631319202</t>
  </si>
  <si>
    <t>68</t>
  </si>
  <si>
    <t>632481213</t>
  </si>
  <si>
    <t>Separační vrstva k oddělení podlahových vrstev z polyetylénové fólie</t>
  </si>
  <si>
    <t>-261591041</t>
  </si>
  <si>
    <t>https://podminky.urs.cz/item/CS_URS_2022_01/632481213</t>
  </si>
  <si>
    <t>(42,5+17,6+43,6+45,9+11+10+3,8+5+5,2+5,3+4)</t>
  </si>
  <si>
    <t>69</t>
  </si>
  <si>
    <t>634112123</t>
  </si>
  <si>
    <t>Obvodová dilatace mezi stěnou a mazaninou nebo potěrem podlahovým páskem z pěnového PE s fólií tl. do 10 mm, výšky 80 mm</t>
  </si>
  <si>
    <t>-1440621657</t>
  </si>
  <si>
    <t>https://podminky.urs.cz/item/CS_URS_2022_01/634112123</t>
  </si>
  <si>
    <t>(5,735+7,42+19,8+1,5+5,92+13,8+2,6+4,2+2,6+1,6+1,55+0,925+1,55+1,6+1,55+0,9+1,55+2,42+2,5+1,6+3,345+1,6)*2</t>
  </si>
  <si>
    <t>70</t>
  </si>
  <si>
    <t>916331112</t>
  </si>
  <si>
    <t>Osazení zahradního obrubníku betonového s ložem tl. od 50 do 100 mm z betonu prostého tř. C 12/15 s boční opěrou z betonu prostého tř. C 12/15</t>
  </si>
  <si>
    <t>-1207795148</t>
  </si>
  <si>
    <t>https://podminky.urs.cz/item/CS_URS_2022_01/916331112</t>
  </si>
  <si>
    <t>3,3+1,08+16,04+1,25+20,385+2,5+1,25+16,04+2,5</t>
  </si>
  <si>
    <t>71</t>
  </si>
  <si>
    <t>59217001</t>
  </si>
  <si>
    <t>obrubník betonový zahradní 1000x50x250mm</t>
  </si>
  <si>
    <t>-442012740</t>
  </si>
  <si>
    <t>72</t>
  </si>
  <si>
    <t>916991121</t>
  </si>
  <si>
    <t>Lože pod obrubníky, krajníky nebo obruby z dlažebních kostek z betonu prostého</t>
  </si>
  <si>
    <t>-1441804415</t>
  </si>
  <si>
    <t>https://podminky.urs.cz/item/CS_URS_2022_01/916991121</t>
  </si>
  <si>
    <t>64,345*0,2*0,3</t>
  </si>
  <si>
    <t>73</t>
  </si>
  <si>
    <t>941211111</t>
  </si>
  <si>
    <t>Montáž lešení řadového rámového lehkého pracovního s podlahami s provozním zatížením tř. 3 do 200 kg/m2 šířky tř. SW06 přes 0,6 do 0,9 m, výšky do 10 m</t>
  </si>
  <si>
    <t>-1177110625</t>
  </si>
  <si>
    <t>https://podminky.urs.cz/item/CS_URS_2022_01/941211111</t>
  </si>
  <si>
    <t>(20,5+2+16,2)*2*4</t>
  </si>
  <si>
    <t>74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</si>
  <si>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</si>
  <si>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</si>
  <si>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-1831543771</t>
  </si>
  <si>
    <t>https://podminky.urs.cz/item/CS_URS_2022_01/941211211</t>
  </si>
  <si>
    <t>309,6*90</t>
  </si>
  <si>
    <t>75</t>
  </si>
  <si>
    <t>941211811</t>
  </si>
  <si>
    <t>Demontáž lešení řadového rámového lehkého pracovního s provozním zatížením tř. 3 do 200 kg/m2 šířky tř. SW06 přes 0,6 do 0,9 m, výšky do 10 m</t>
  </si>
  <si>
    <t>-309497159</t>
  </si>
  <si>
    <t>https://podminky.urs.cz/item/CS_URS_2022_01/941211811</t>
  </si>
  <si>
    <t>76</t>
  </si>
  <si>
    <t>944511111</t>
  </si>
  <si>
    <t>Montáž ochranné sítě zavěšené na konstrukci lešení z textilie z umělých vláken</t>
  </si>
  <si>
    <t>-326558350</t>
  </si>
  <si>
    <t>https://podminky.urs.cz/item/CS_URS_2022_01/944511111</t>
  </si>
  <si>
    <t>77</t>
  </si>
  <si>
    <t>944511211</t>
  </si>
  <si>
    <t>Montáž ochranné sítě Příplatek za první a každý další den použití sítě k ceně -1111</t>
  </si>
  <si>
    <t>-1807905352</t>
  </si>
  <si>
    <t>https://podminky.urs.cz/item/CS_URS_2022_01/944511211</t>
  </si>
  <si>
    <t>78</t>
  </si>
  <si>
    <t>944511811</t>
  </si>
  <si>
    <t>Demontáž ochranné sítě zavěšené na konstrukci lešení z textilie z umělých vláken</t>
  </si>
  <si>
    <t>427686696</t>
  </si>
  <si>
    <t>https://podminky.urs.cz/item/CS_URS_2022_01/944511811</t>
  </si>
  <si>
    <t>79</t>
  </si>
  <si>
    <t>949101111</t>
  </si>
  <si>
    <t>Lešení pomocné pracovní pro objekty pozemních staveb pro zatížení do 150 kg/m2, o výšce lešeňové podlahy do 1,9 m</t>
  </si>
  <si>
    <t>-1513769196</t>
  </si>
  <si>
    <t>https://podminky.urs.cz/item/CS_URS_2022_01/949101111</t>
  </si>
  <si>
    <t>266,3*3</t>
  </si>
  <si>
    <t>80</t>
  </si>
  <si>
    <t>952901111</t>
  </si>
  <si>
    <t>Vyčištění budov nebo objektů před předáním do užívání budov bytové nebo občanské výstavby, světlé výšky podlaží do 4 m</t>
  </si>
  <si>
    <t>1270594371</t>
  </si>
  <si>
    <t>https://podminky.urs.cz/item/CS_URS_2022_01/952901111</t>
  </si>
  <si>
    <t>998</t>
  </si>
  <si>
    <t>Přesun hmot</t>
  </si>
  <si>
    <t>81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</si>
  <si>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</si>
  <si>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</si>
  <si>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1467384374</t>
  </si>
  <si>
    <t>https://podminky.urs.cz/item/CS_URS_2022_01/998011001</t>
  </si>
  <si>
    <t>711</t>
  </si>
  <si>
    <t>Izolace proti vodě, vlhkosti a plynům</t>
  </si>
  <si>
    <t>82</t>
  </si>
  <si>
    <t>711471053</t>
  </si>
  <si>
    <t>Provedení izolace proti povrchové a podpovrchové tlakové vodě termoplasty na ploše vodorovné V folií z nízkolehčeného PE položenou volně</t>
  </si>
  <si>
    <t>-544392122</t>
  </si>
  <si>
    <t>https://podminky.urs.cz/item/CS_URS_2022_01/711471053</t>
  </si>
  <si>
    <t>(8,52*20,585+6,035+7,67)</t>
  </si>
  <si>
    <t>83</t>
  </si>
  <si>
    <t>28322004</t>
  </si>
  <si>
    <t>fólie hydroizolační pro spodní stavbu mPVC tl 1,5mm</t>
  </si>
  <si>
    <t>-706689749</t>
  </si>
  <si>
    <t>189,089*1,1655 'Přepočtené koeficientem množství</t>
  </si>
  <si>
    <t>84</t>
  </si>
  <si>
    <t>711472053</t>
  </si>
  <si>
    <t>Provedení izolace proti povrchové a podpovrchové tlakové vodě termoplasty na ploše svislé S folií z nízkolehčeného PE položenou volně</t>
  </si>
  <si>
    <t>-1119711995</t>
  </si>
  <si>
    <t>https://podminky.urs.cz/item/CS_URS_2022_01/711472053</t>
  </si>
  <si>
    <t>(3,3+8,32+20,385+16,04+6,035)*0,3</t>
  </si>
  <si>
    <t>85</t>
  </si>
  <si>
    <t>-1017245484</t>
  </si>
  <si>
    <t>16,224*1,221 'Přepočtené koeficientem množství</t>
  </si>
  <si>
    <t>86</t>
  </si>
  <si>
    <t>711491171</t>
  </si>
  <si>
    <t>Provedení doplňků izolace proti vodě textilií na ploše vodorovné V vrstva podkladní</t>
  </si>
  <si>
    <t>-390617405</t>
  </si>
  <si>
    <t>https://podminky.urs.cz/item/CS_URS_2022_01/711491171</t>
  </si>
  <si>
    <t>87</t>
  </si>
  <si>
    <t>69311081</t>
  </si>
  <si>
    <t>geotextilie netkaná separační, ochranná, filtrační, drenážní PES 300g/m2</t>
  </si>
  <si>
    <t>1619560098</t>
  </si>
  <si>
    <t>189,089*1,05 'Přepočtené koeficientem množství</t>
  </si>
  <si>
    <t>88</t>
  </si>
  <si>
    <t>711491172</t>
  </si>
  <si>
    <t>Provedení doplňků izolace proti vodě textilií na ploše vodorovné V vrstva ochranná</t>
  </si>
  <si>
    <t>-525826512</t>
  </si>
  <si>
    <t>https://podminky.urs.cz/item/CS_URS_2022_01/711491172</t>
  </si>
  <si>
    <t>89</t>
  </si>
  <si>
    <t>898661074</t>
  </si>
  <si>
    <t>90</t>
  </si>
  <si>
    <t>711491271</t>
  </si>
  <si>
    <t>Provedení doplňků izolace proti vodě textilií na ploše svislé S vrstva podkladní</t>
  </si>
  <si>
    <t>-1623446113</t>
  </si>
  <si>
    <t>https://podminky.urs.cz/item/CS_URS_2022_01/711491271</t>
  </si>
  <si>
    <t>91</t>
  </si>
  <si>
    <t>545795468</t>
  </si>
  <si>
    <t>16,224*1,05 'Přepočtené koeficientem množství</t>
  </si>
  <si>
    <t>92</t>
  </si>
  <si>
    <t>711491272</t>
  </si>
  <si>
    <t>Provedení doplňků izolace proti vodě textilií na ploše svislé S vrstva ochranná</t>
  </si>
  <si>
    <t>1895666979</t>
  </si>
  <si>
    <t>https://podminky.urs.cz/item/CS_URS_2022_01/711491272</t>
  </si>
  <si>
    <t>93</t>
  </si>
  <si>
    <t>-1730110622</t>
  </si>
  <si>
    <t>94</t>
  </si>
  <si>
    <t>711772111</t>
  </si>
  <si>
    <t>Provedení detailů termoplasty opracování trubních prostupů s dotěsněním tmelem na pevnou a volnou přírubu, průměru do 200 mm</t>
  </si>
  <si>
    <t>2111562365</t>
  </si>
  <si>
    <t>https://podminky.urs.cz/item/CS_URS_2022_01/711772111</t>
  </si>
  <si>
    <t>95</t>
  </si>
  <si>
    <t>998711101</t>
  </si>
  <si>
    <t>Přesun hmot pro izolace proti vodě, vlhkosti a plynům stanovený z hmotnosti přesunovaného materiálu vodorovná dopravní vzdálenost do 50 m v objektech výšky do 6 m</t>
  </si>
  <si>
    <t>1589958486</t>
  </si>
  <si>
    <t>https://podminky.urs.cz/item/CS_URS_2022_01/998711101</t>
  </si>
  <si>
    <t>96</t>
  </si>
  <si>
    <t>713121121</t>
  </si>
  <si>
    <t>Montáž tepelné izolace podlah rohožemi, pásy, deskami, dílci, bloky (izolační materiál ve specifikaci) kladenými volně dvouvrstvá</t>
  </si>
  <si>
    <t>-1238926305</t>
  </si>
  <si>
    <t>https://podminky.urs.cz/item/CS_URS_2022_01/713121121</t>
  </si>
  <si>
    <t>97</t>
  </si>
  <si>
    <t>28375910</t>
  </si>
  <si>
    <t>deska EPS 150 pro konstrukce s vysokým zatížením λ=0,035 tl 60mm</t>
  </si>
  <si>
    <t>-415010659</t>
  </si>
  <si>
    <t>193,9*2,04 'Přepočtené koeficientem množství</t>
  </si>
  <si>
    <t>98</t>
  </si>
  <si>
    <t>713151111</t>
  </si>
  <si>
    <t>Montáž tepelné izolace střech šikmých rohožemi, pásy, deskami (izolační materiál ve specifikaci) kladenými volně mezi krokve</t>
  </si>
  <si>
    <t>-722221546</t>
  </si>
  <si>
    <t>https://podminky.urs.cz/item/CS_URS_2022_01/713151111</t>
  </si>
  <si>
    <t>19,8*7,7+7,42*5,735</t>
  </si>
  <si>
    <t>99</t>
  </si>
  <si>
    <t>63152108</t>
  </si>
  <si>
    <t>pás tepelně izolační univerzální λ=0,032-0,033 tl 200mm</t>
  </si>
  <si>
    <t>1888001861</t>
  </si>
  <si>
    <t>195,014*1,02 'Přepočtené koeficientem množství</t>
  </si>
  <si>
    <t>100</t>
  </si>
  <si>
    <t>713151121</t>
  </si>
  <si>
    <t>Montáž tepelné izolace střech šikmých rohožemi, pásy, deskami (izolační materiál ve specifikaci) kladenými volně pod krokve</t>
  </si>
  <si>
    <t>-161632548</t>
  </si>
  <si>
    <t>https://podminky.urs.cz/item/CS_URS_2022_01/713151121</t>
  </si>
  <si>
    <t>101</t>
  </si>
  <si>
    <t>63152099</t>
  </si>
  <si>
    <t>pás tepelně izolační univerzální λ=0,032-0,033 tl 100mm</t>
  </si>
  <si>
    <t>-1458792875</t>
  </si>
  <si>
    <t>102</t>
  </si>
  <si>
    <t>998713101</t>
  </si>
  <si>
    <t>Přesun hmot pro izolace tepelné stanovený z hmotnosti přesunovaného materiálu vodorovná dopravní vzdálenost do 50 m v objektech výšky do 6 m</t>
  </si>
  <si>
    <t>1643081619</t>
  </si>
  <si>
    <t>https://podminky.urs.cz/item/CS_URS_2022_01/998713101</t>
  </si>
  <si>
    <t>762</t>
  </si>
  <si>
    <t>Konstrukce tesařské</t>
  </si>
  <si>
    <t>103</t>
  </si>
  <si>
    <t>762083122</t>
  </si>
  <si>
    <t>Impregnace řeziva máčením proti dřevokaznému hmyzu, houbám a plísním, třída ohrožení 3 a 4 (dřevo v exteriéru)</t>
  </si>
  <si>
    <t>802005322</t>
  </si>
  <si>
    <t>https://podminky.urs.cz/item/CS_URS_2022_01/762083122</t>
  </si>
  <si>
    <t>1,865+9,012+0,468+14,274+0,672</t>
  </si>
  <si>
    <t>104</t>
  </si>
  <si>
    <t>762085103</t>
  </si>
  <si>
    <t>Montáž ocelových spojovacích prostředků (materiál ve specifikaci) kotevních želez příložek, patek, táhel</t>
  </si>
  <si>
    <t>-1060149040</t>
  </si>
  <si>
    <t>https://podminky.urs.cz/item/CS_URS_2022_01/762085103</t>
  </si>
  <si>
    <t>13*3+4*2+11"pozednice</t>
  </si>
  <si>
    <t>6"sloupky S1</t>
  </si>
  <si>
    <t>105</t>
  </si>
  <si>
    <t>13010218</t>
  </si>
  <si>
    <t>tyč ocelová plochá jakost S235JR (11 375) 50x5mm</t>
  </si>
  <si>
    <t>-1344239580</t>
  </si>
  <si>
    <t>58*0,8*0,00199</t>
  </si>
  <si>
    <t>0,092*1,1 'Přepočtené koeficientem množství</t>
  </si>
  <si>
    <t>106</t>
  </si>
  <si>
    <t>54825028</t>
  </si>
  <si>
    <t>kotevní patka pilíře 110x110-200mm, 2xmatice M24 volně</t>
  </si>
  <si>
    <t>881061594</t>
  </si>
  <si>
    <t>107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</si>
  <si>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</si>
  <si>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</si>
  <si>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170450740</t>
  </si>
  <si>
    <t>https://podminky.urs.cz/item/CS_URS_2022_01/762332132</t>
  </si>
  <si>
    <t>15"P.02</t>
  </si>
  <si>
    <t>3,5*17"K.02 přístřešek</t>
  </si>
  <si>
    <t>3*4+2*2*2"K.02 stříška závětří</t>
  </si>
  <si>
    <t>3*(5+1)"S.01</t>
  </si>
  <si>
    <t>108</t>
  </si>
  <si>
    <t>60512130</t>
  </si>
  <si>
    <t>hranol stavební řezivo průřezu do 224cm2 do dl 6m</t>
  </si>
  <si>
    <t>1360475343</t>
  </si>
  <si>
    <t>15*0,1*0,16"P.02</t>
  </si>
  <si>
    <t>3,5*17*0,1*0,16"K.02 přístřešek</t>
  </si>
  <si>
    <t>(3*4+2*2*2)*0,1*0,16"K.02 stříška závětří</t>
  </si>
  <si>
    <t>(3*(5+1))*0,14*0,14"S.01</t>
  </si>
  <si>
    <t>109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</si>
  <si>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</si>
  <si>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</si>
  <si>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-541472462</t>
  </si>
  <si>
    <t>https://podminky.urs.cz/item/CS_URS_2022_01/762332133</t>
  </si>
  <si>
    <t>72"P.01</t>
  </si>
  <si>
    <t>10*28"K.01</t>
  </si>
  <si>
    <t>110</t>
  </si>
  <si>
    <t>60512135</t>
  </si>
  <si>
    <t>hranol stavební řezivo průřezu do 288cm2 do dl 6m</t>
  </si>
  <si>
    <t>-410643695</t>
  </si>
  <si>
    <t>72*0,15*0,15"P.01</t>
  </si>
  <si>
    <t>10*28*0,12*0,22"K.01</t>
  </si>
  <si>
    <t>111</t>
  </si>
  <si>
    <t>762332134</t>
  </si>
  <si>
    <t>Montáž vázaných konstrukcí krovů střech pultových, sedlových, valbových, stanových čtvercového nebo obdélníkového půdorysu z řeziva hraněného průřezové plochy přes 288 do 450 cm2</t>
  </si>
  <si>
    <t>-1982362268</t>
  </si>
  <si>
    <t>https://podminky.urs.cz/item/CS_URS_2022_01/762332134</t>
  </si>
  <si>
    <t>7,6*2"V.02</t>
  </si>
  <si>
    <t>112</t>
  </si>
  <si>
    <t>60512141</t>
  </si>
  <si>
    <t>hranol stavební řezivo průřezu do 450cm2 dl 6-8m</t>
  </si>
  <si>
    <t>-163887240</t>
  </si>
  <si>
    <t>7,6*2*0,14*0,22"V.02</t>
  </si>
  <si>
    <t>113</t>
  </si>
  <si>
    <t>762341210</t>
  </si>
  <si>
    <t>Montáž bednění střech rovných a šikmých sklonu do 60° s vyřezáním otvorů z prken hrubých na sraz tl. do 32 mm</t>
  </si>
  <si>
    <t>736592747</t>
  </si>
  <si>
    <t>https://podminky.urs.cz/item/CS_URS_2022_01/762341210</t>
  </si>
  <si>
    <t>230*2"B.01 2 vrstvy - pod krytinu a na krokve</t>
  </si>
  <si>
    <t>17,4*3"přístřešek</t>
  </si>
  <si>
    <t>3,42*2"závětří</t>
  </si>
  <si>
    <t>114</t>
  </si>
  <si>
    <t>60515111</t>
  </si>
  <si>
    <t>řezivo jehličnaté boční prkno 20-30mm</t>
  </si>
  <si>
    <t>-1683030574</t>
  </si>
  <si>
    <t>519,04*0,025</t>
  </si>
  <si>
    <t>12,976*1,1 'Přepočtené koeficientem množství</t>
  </si>
  <si>
    <t>115</t>
  </si>
  <si>
    <t>762342511</t>
  </si>
  <si>
    <t>Montáž laťování montáž kontralatí na podklad bez tepelné izolace</t>
  </si>
  <si>
    <t>-14085432</t>
  </si>
  <si>
    <t>https://podminky.urs.cz/item/CS_URS_2022_01/762342511</t>
  </si>
  <si>
    <t>116</t>
  </si>
  <si>
    <t>60514114</t>
  </si>
  <si>
    <t>řezivo jehličnaté lať impregnovaná dl 4 m</t>
  </si>
  <si>
    <t>1017411898</t>
  </si>
  <si>
    <t>10*28*0,06*0,04"K.01</t>
  </si>
  <si>
    <t>117</t>
  </si>
  <si>
    <t>762395000</t>
  </si>
  <si>
    <t>Spojovací prostředky krovů, bednění a laťování, nadstřešních konstrukcí svory, prkna, hřebíky, pásová ocel, vruty</t>
  </si>
  <si>
    <t>1205891869</t>
  </si>
  <si>
    <t>https://podminky.urs.cz/item/CS_URS_2022_01/762395000</t>
  </si>
  <si>
    <t>118</t>
  </si>
  <si>
    <t>762842231</t>
  </si>
  <si>
    <t>Montáž podbíjení střech šikmých, vnějšího přesahu šířky přes 0,8 m z hoblovaných prken z palubek</t>
  </si>
  <si>
    <t>1692883614</t>
  </si>
  <si>
    <t>https://podminky.urs.cz/item/CS_URS_2022_01/762842231</t>
  </si>
  <si>
    <t>6+(3+2)*0,2"stříška závětří</t>
  </si>
  <si>
    <t>41+(14,7+2,8*2)*0,2"přístřešek</t>
  </si>
  <si>
    <t>(19,8+3,3)*0,8"přesahy nové střechy</t>
  </si>
  <si>
    <t>119</t>
  </si>
  <si>
    <t>61191120</t>
  </si>
  <si>
    <t>palubky obkladové smrk profil klasický 12,5x96mm jakost A/B</t>
  </si>
  <si>
    <t>563521796</t>
  </si>
  <si>
    <t>70,54*1,1 'Přepočtené koeficientem množství</t>
  </si>
  <si>
    <t>120</t>
  </si>
  <si>
    <t>762895000</t>
  </si>
  <si>
    <t>Spojovací prostředky záklopu stropů, stropnic, podbíjení hřebíky, svory</t>
  </si>
  <si>
    <t>525430757</t>
  </si>
  <si>
    <t>https://podminky.urs.cz/item/CS_URS_2022_01/762895000</t>
  </si>
  <si>
    <t>70,54*0,0125</t>
  </si>
  <si>
    <t>121</t>
  </si>
  <si>
    <t>998762101</t>
  </si>
  <si>
    <t>Přesun hmot pro konstrukce tesařské stanovený z hmotnosti přesunovaného materiálu vodorovná dopravní vzdálenost do 50 m v objektech výšky do 6 m</t>
  </si>
  <si>
    <t>1764874579</t>
  </si>
  <si>
    <t>https://podminky.urs.cz/item/CS_URS_2022_01/998762101</t>
  </si>
  <si>
    <t>122</t>
  </si>
  <si>
    <t>763131551</t>
  </si>
  <si>
    <t>Podhled ze sádrokartonových desek jednovrstvá zavěšená spodní konstrukce z ocelových profilů CD, UD jednoduše opláštěná deskou impregnovanou H2, tl. 12,5 mm, bez izolace</t>
  </si>
  <si>
    <t>-962997920</t>
  </si>
  <si>
    <t>https://podminky.urs.cz/item/CS_URS_2022_01/763131551</t>
  </si>
  <si>
    <t>10+8</t>
  </si>
  <si>
    <t>4,42*2*1"doplnění stávajících podhledů po vybouraných příčkách</t>
  </si>
  <si>
    <t>123</t>
  </si>
  <si>
    <t>763131714</t>
  </si>
  <si>
    <t>Podhled ze sádrokartonových desek ostatní práce a konstrukce na podhledech ze sádrokartonových desek základní penetrační nátěr</t>
  </si>
  <si>
    <t>1712223066</t>
  </si>
  <si>
    <t>https://podminky.urs.cz/item/CS_URS_2022_01/763131714</t>
  </si>
  <si>
    <t>124</t>
  </si>
  <si>
    <t>763131751</t>
  </si>
  <si>
    <t>Podhled ze sádrokartonových desek ostatní práce a konstrukce na podhledech ze sádrokartonových desek montáž parotěsné zábrany</t>
  </si>
  <si>
    <t>-1575371377</t>
  </si>
  <si>
    <t>https://podminky.urs.cz/item/CS_URS_2022_01/763131751</t>
  </si>
  <si>
    <t>26,84+195,9</t>
  </si>
  <si>
    <t>125</t>
  </si>
  <si>
    <t>28329276</t>
  </si>
  <si>
    <t>fólie PE vyztužená pro parotěsnou vrstvu (reakce na oheň - třída E) 140g/m2</t>
  </si>
  <si>
    <t>-1091849551</t>
  </si>
  <si>
    <t>222,74*1,1235 'Přepočtené koeficientem množství</t>
  </si>
  <si>
    <t>126</t>
  </si>
  <si>
    <t>763431001</t>
  </si>
  <si>
    <t>Montáž podhledu minerálního včetně zavěšeného roštu viditelného s panely vyjímatelnými, velikosti panelů do 0,36 m2</t>
  </si>
  <si>
    <t>-217180864</t>
  </si>
  <si>
    <t>https://podminky.urs.cz/item/CS_URS_2022_01/763431001</t>
  </si>
  <si>
    <t>5,3+4+42,5+17,6+43,6+45,9+11+10+3,8+5+2+5,2</t>
  </si>
  <si>
    <t>127</t>
  </si>
  <si>
    <t>59036010</t>
  </si>
  <si>
    <t>panel akustický nebarvená hrana viditelný rošt bílá rastr š 24mm tl 20mm</t>
  </si>
  <si>
    <t>2089422356</t>
  </si>
  <si>
    <t>195,9*1,05 'Přepočtené koeficientem množství</t>
  </si>
  <si>
    <t>128</t>
  </si>
  <si>
    <t>763431201</t>
  </si>
  <si>
    <t>Montáž podhledu minerálního napojení na stěnu lištou obvodovou</t>
  </si>
  <si>
    <t>-796613294</t>
  </si>
  <si>
    <t>https://podminky.urs.cz/item/CS_URS_2022_01/763431201</t>
  </si>
  <si>
    <t>(1,55+0,925+1,55+1,5+1,55+0,85+1,6+2,5+5,735+7,42+19,485+1,5+6,035+5,92+7,75+5,92+2,6+4,3+2,6+1,6+1,55+2,5+1,5+3,9+2,35+1,05+1,6+3,34)*2</t>
  </si>
  <si>
    <t>129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</si>
  <si>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</si>
  <si>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</si>
  <si>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1633710223</t>
  </si>
  <si>
    <t>https://podminky.urs.cz/item/CS_URS_2022_01/998763301</t>
  </si>
  <si>
    <t>130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</si>
  <si>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</si>
  <si>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</si>
  <si>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-1691642893</t>
  </si>
  <si>
    <t>https://podminky.urs.cz/item/CS_URS_2022_01/764111641</t>
  </si>
  <si>
    <t>177+6+49+41</t>
  </si>
  <si>
    <t>(2+19,785+14,7+5,73)*0,1"okapová hrana</t>
  </si>
  <si>
    <t>(3,3*2+2+8,26*2+19,785+2,73*2+14,7+8,62*2+5,73)*0,15"napojení na atiky a záv. lišty</t>
  </si>
  <si>
    <t>131</t>
  </si>
  <si>
    <t>764215606</t>
  </si>
  <si>
    <t>Oplechování horních ploch zdí a nadezdívek (atik) z pozinkovaného plechu s povrchovou úpravou celoplošně lepené rš 500 mm</t>
  </si>
  <si>
    <t>1525362805</t>
  </si>
  <si>
    <t>https://podminky.urs.cz/item/CS_URS_2022_01/764215606</t>
  </si>
  <si>
    <t>8,56+3,3+8,2+8,6+16,3</t>
  </si>
  <si>
    <t>132</t>
  </si>
  <si>
    <t>764216643</t>
  </si>
  <si>
    <t>Oplechování parapetů z pozinkovaného plechu s povrchovou úpravou rovných celoplošně lepené, bez rohů rš 250 mm</t>
  </si>
  <si>
    <t>1487809485</t>
  </si>
  <si>
    <t>https://podminky.urs.cz/item/CS_URS_2022_01/764216643</t>
  </si>
  <si>
    <t>133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</si>
  <si>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</si>
  <si>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</si>
  <si>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1587550958</t>
  </si>
  <si>
    <t>https://podminky.urs.cz/item/CS_URS_2022_01/764216665</t>
  </si>
  <si>
    <t>17*2</t>
  </si>
  <si>
    <t>134</t>
  </si>
  <si>
    <t>764316622</t>
  </si>
  <si>
    <t>Lemování ventilačních nástavců z pozinkovaného plechu s povrchovou úpravou výšky do 1000 mm, se stříškou střech s krytinou skládanou mimo prejzovou nebo z plechu, průměru přes 75 do 100 mm</t>
  </si>
  <si>
    <t>-318501802</t>
  </si>
  <si>
    <t>https://podminky.urs.cz/item/CS_URS_2022_01/764316622</t>
  </si>
  <si>
    <t>2"ventilační hlavice</t>
  </si>
  <si>
    <t>135</t>
  </si>
  <si>
    <t>764316625</t>
  </si>
  <si>
    <t>Lemování ventilačních nástavců z pozinkovaného plechu s povrchovou úpravou výšky do 1000 mm, se stříškou střech s krytinou skládanou mimo prejzovou nebo z plechu, průměru přes 200 do 300 mm</t>
  </si>
  <si>
    <t>969333646</t>
  </si>
  <si>
    <t>https://podminky.urs.cz/item/CS_URS_2022_01/764316625</t>
  </si>
  <si>
    <t>1"komín</t>
  </si>
  <si>
    <t>136</t>
  </si>
  <si>
    <t>764511602</t>
  </si>
  <si>
    <t>Žlab podokapní z pozinkovaného plechu s povrchovou úpravou včetně háků a čel půlkruhový rš 330 mm</t>
  </si>
  <si>
    <t>41373387</t>
  </si>
  <si>
    <t>https://podminky.urs.cz/item/CS_URS_2022_01/764511602</t>
  </si>
  <si>
    <t>137</t>
  </si>
  <si>
    <t>764518621</t>
  </si>
  <si>
    <t>Svod z pozinkovaného plechu s upraveným povrchem včetně objímek, kolen a odskoků kruhový, průměru do 90 mm</t>
  </si>
  <si>
    <t>687679920</t>
  </si>
  <si>
    <t>https://podminky.urs.cz/item/CS_URS_2022_01/764518621</t>
  </si>
  <si>
    <t>3,3*3</t>
  </si>
  <si>
    <t>138</t>
  </si>
  <si>
    <t>765191001</t>
  </si>
  <si>
    <t>Montáž pojistné hydroizolační nebo parotěsné fólie kladené ve sklonu do 20° lepením (vodotěsné podstřeší) na bednění nebo tepelnou izolaci</t>
  </si>
  <si>
    <t>197870073</t>
  </si>
  <si>
    <t>https://podminky.urs.cz/item/CS_URS_2022_01/765191001</t>
  </si>
  <si>
    <t>(177+49)*2+6+41</t>
  </si>
  <si>
    <t>139</t>
  </si>
  <si>
    <t>62853002</t>
  </si>
  <si>
    <t>pás asfaltový samolepicí modifikovaný SBS tl 2,8mm s vložkou ze skleněné tkaniny se spalitelnou fólií nebo jemnozrnným minerálním posypem nebo textilií na horním povrchu</t>
  </si>
  <si>
    <t>1572504765</t>
  </si>
  <si>
    <t>(177+49+6+41)</t>
  </si>
  <si>
    <t>273*1,1 'Přepočtené koeficientem množství</t>
  </si>
  <si>
    <t>140</t>
  </si>
  <si>
    <t>28329268</t>
  </si>
  <si>
    <t>fólie nekontaktní nízkodifuzně propustná PE mikroperforovaná pro doplňkovou hydroizolační vrstvu třípláštových střech (reakce na oheň - třída E) 140g/m2</t>
  </si>
  <si>
    <t>-704177705</t>
  </si>
  <si>
    <t>(177+49)</t>
  </si>
  <si>
    <t>226*1,1 'Přepočtené koeficientem množství</t>
  </si>
  <si>
    <t>141</t>
  </si>
  <si>
    <t>998764101</t>
  </si>
  <si>
    <t>Přesun hmot pro konstrukce klempířské stanovený z hmotnosti přesunovaného materiálu vodorovná dopravní vzdálenost do 50 m v objektech výšky do 6 m</t>
  </si>
  <si>
    <t>1881418753</t>
  </si>
  <si>
    <t>https://podminky.urs.cz/item/CS_URS_2022_01/998764101</t>
  </si>
  <si>
    <t>766</t>
  </si>
  <si>
    <t>Konstrukce truhlářské</t>
  </si>
  <si>
    <t>142</t>
  </si>
  <si>
    <t>766622131</t>
  </si>
  <si>
    <t>Montáž oken plastových včetně montáže rámu plochy přes 1 m2 otevíravých do zdiva, výšky do 1,5 m</t>
  </si>
  <si>
    <t>143097110</t>
  </si>
  <si>
    <t>https://podminky.urs.cz/item/CS_URS_2022_01/766622131</t>
  </si>
  <si>
    <t>1,5*1,5*7"1T</t>
  </si>
  <si>
    <t>3*1,5*2"5T</t>
  </si>
  <si>
    <t>3*1,5*2"6T</t>
  </si>
  <si>
    <t>143</t>
  </si>
  <si>
    <t>61140R01</t>
  </si>
  <si>
    <t xml:space="preserve">okno plastové otevíravé/sklopné trojsklo přes plochu 1m2 do v 1,5m - viz. tabulka výrobků ozn. 1T </t>
  </si>
  <si>
    <t>-668394216</t>
  </si>
  <si>
    <t>144</t>
  </si>
  <si>
    <t>61140R02</t>
  </si>
  <si>
    <t xml:space="preserve">okno plastové otevíravé/sklopné trojsklo přes plochu 1m2 do v 1,5m - viz. tabulka výrobků ozn. 5T </t>
  </si>
  <si>
    <t>1475550870</t>
  </si>
  <si>
    <t>145</t>
  </si>
  <si>
    <t>61140R03</t>
  </si>
  <si>
    <t xml:space="preserve">okno plastové otevíravé/sklopné trojsklo přes plochu 1m2 do v 1,5m - viz. tabulka výrobků ozn. 6T </t>
  </si>
  <si>
    <t>516995888</t>
  </si>
  <si>
    <t>146</t>
  </si>
  <si>
    <t>766622216</t>
  </si>
  <si>
    <t>Montáž oken plastových plochy do 1 m2 včetně montáže rámu otevíravých do zdiva</t>
  </si>
  <si>
    <t>349882298</t>
  </si>
  <si>
    <t>https://podminky.urs.cz/item/CS_URS_2022_01/766622216</t>
  </si>
  <si>
    <t>147</t>
  </si>
  <si>
    <t>61140R04</t>
  </si>
  <si>
    <t>okno plastové otevíravé/sklopné trojsklo do plochy 1m2 - viz. tabulka výrobků ozn. 2T</t>
  </si>
  <si>
    <t>261779026</t>
  </si>
  <si>
    <t>148</t>
  </si>
  <si>
    <t>61140R05</t>
  </si>
  <si>
    <t>okno plastové otevíravé/sklopné trojsklo do plochy 1m2 - viz. tabulka výrobků ozn. 3T</t>
  </si>
  <si>
    <t>-605269372</t>
  </si>
  <si>
    <t>149</t>
  </si>
  <si>
    <t>61140R06</t>
  </si>
  <si>
    <t>okno plastové otevíravé/sklopné trojsklo do plochy 1m2 - viz. tabulka výrobků ozn. 4T</t>
  </si>
  <si>
    <t>1464566028</t>
  </si>
  <si>
    <t>150</t>
  </si>
  <si>
    <t>766629214</t>
  </si>
  <si>
    <t>Montáž oken dřevěných Příplatek k cenám za izolaci mezi ostěním a rámem okna při rovném ostění, připojovací spára tl. do 15 mm, páska</t>
  </si>
  <si>
    <t>1864611676</t>
  </si>
  <si>
    <t>https://podminky.urs.cz/item/CS_URS_2022_01/766629214</t>
  </si>
  <si>
    <t>1,5*4*7+(1,5+0,65)*2*2+(0,8+0,65)*2+(1+0,65)*2+(3+1,5)*2*4"okna</t>
  </si>
  <si>
    <t>(2,3*2+1,5)*2"dveře</t>
  </si>
  <si>
    <t>151</t>
  </si>
  <si>
    <t>766660451</t>
  </si>
  <si>
    <t>Montáž dveřních křídel dřevěných nebo plastových vchodových dveří včetně rámu do zdiva dvoukřídlových bez nadsvětlíku</t>
  </si>
  <si>
    <t>586969599</t>
  </si>
  <si>
    <t>https://podminky.urs.cz/item/CS_URS_2022_01/766660451</t>
  </si>
  <si>
    <t>152</t>
  </si>
  <si>
    <t>611401R03</t>
  </si>
  <si>
    <t>dveře vchodové dvoukřídlé plastové bílé prosklené - viz. tabulka výrobků ozn. 7T</t>
  </si>
  <si>
    <t>-657829110</t>
  </si>
  <si>
    <t>1,5*2,3*2</t>
  </si>
  <si>
    <t>153</t>
  </si>
  <si>
    <t>766641R02</t>
  </si>
  <si>
    <t>Montáž vnitřních dveří dvoukřídlových plastových bez nadsvětlíku včetně rámu do zdiva</t>
  </si>
  <si>
    <t>1746367494</t>
  </si>
  <si>
    <t>154</t>
  </si>
  <si>
    <t>611401R04</t>
  </si>
  <si>
    <t>dveře vnitřní dvoukřídlé plastové bílé prosklené - viz. tabulka výrobků ozn. 8T</t>
  </si>
  <si>
    <t>848718554</t>
  </si>
  <si>
    <t>1,5*2,2*2</t>
  </si>
  <si>
    <t>155</t>
  </si>
  <si>
    <t>766660411</t>
  </si>
  <si>
    <t>Montáž dveřních křídel dřevěných nebo plastových vchodových dveří včetně rámu do zdiva jednokřídlových bez nadsvětlíku</t>
  </si>
  <si>
    <t>1813044499</t>
  </si>
  <si>
    <t>https://podminky.urs.cz/item/CS_URS_2022_01/766660411</t>
  </si>
  <si>
    <t>2+3</t>
  </si>
  <si>
    <t>156</t>
  </si>
  <si>
    <t>611405R05</t>
  </si>
  <si>
    <t>dveře jednokřídlé plastové vchodové bílé - viz tabulka výrobků ozn. 15T</t>
  </si>
  <si>
    <t>-1599356026</t>
  </si>
  <si>
    <t>0,8*2,1*2</t>
  </si>
  <si>
    <t>3,36*1,8 'Přepočtené koeficientem množství</t>
  </si>
  <si>
    <t>157</t>
  </si>
  <si>
    <t>611405R06</t>
  </si>
  <si>
    <t>dveře jednokřídlé plastové vchodové bílé - viz tabulka výrobků ozn. 16T</t>
  </si>
  <si>
    <t>-1799643371</t>
  </si>
  <si>
    <t>0,9*2*3</t>
  </si>
  <si>
    <t>5,4*1,8 'Přepočtené koeficientem množství</t>
  </si>
  <si>
    <t>158</t>
  </si>
  <si>
    <t>766694111</t>
  </si>
  <si>
    <t>Montáž ostatních truhlářských konstrukcí parapetních desek dřevěných nebo plastových šířky do 300 mm, délky do 1000 mm</t>
  </si>
  <si>
    <t>1034918759</t>
  </si>
  <si>
    <t>https://podminky.urs.cz/item/CS_URS_2022_01/766694111</t>
  </si>
  <si>
    <t>159</t>
  </si>
  <si>
    <t>61140080</t>
  </si>
  <si>
    <t>parapet plastový vnitřní – š 300mm, barva bílá</t>
  </si>
  <si>
    <t>-353654811</t>
  </si>
  <si>
    <t>160</t>
  </si>
  <si>
    <t>766694112</t>
  </si>
  <si>
    <t>Montáž ostatních truhlářských konstrukcí parapetních desek dřevěných nebo plastových šířky do 300 mm, délky přes 1000 do 1600 mm</t>
  </si>
  <si>
    <t>-1898841611</t>
  </si>
  <si>
    <t>https://podminky.urs.cz/item/CS_URS_2022_01/766694112</t>
  </si>
  <si>
    <t>161</t>
  </si>
  <si>
    <t>61144402</t>
  </si>
  <si>
    <t>parapet plastový vnitřní komůrkový tl 20mm š 305mm</t>
  </si>
  <si>
    <t>1670382289</t>
  </si>
  <si>
    <t>1,5*9</t>
  </si>
  <si>
    <t>13,5*1,1 'Přepočtené koeficientem množství</t>
  </si>
  <si>
    <t>162</t>
  </si>
  <si>
    <t>766694114</t>
  </si>
  <si>
    <t>Montáž ostatních truhlářských konstrukcí parapetních desek dřevěných nebo plastových šířky do 300 mm, délky přes 2600 do 3600 mm</t>
  </si>
  <si>
    <t>1420656083</t>
  </si>
  <si>
    <t>https://podminky.urs.cz/item/CS_URS_2022_01/766694114</t>
  </si>
  <si>
    <t>163</t>
  </si>
  <si>
    <t>740996850</t>
  </si>
  <si>
    <t>3*4</t>
  </si>
  <si>
    <t>12*1,1 'Přepočtené koeficientem množství</t>
  </si>
  <si>
    <t>164</t>
  </si>
  <si>
    <t>61144019</t>
  </si>
  <si>
    <t>koncovka k parapetu plastovému vnitřnímu 1 pár</t>
  </si>
  <si>
    <t>sada</t>
  </si>
  <si>
    <t>2061140270</t>
  </si>
  <si>
    <t>165</t>
  </si>
  <si>
    <t>998766101</t>
  </si>
  <si>
    <t>Přesun hmot pro konstrukce truhlářské stanovený z hmotnosti přesunovaného materiálu vodorovná dopravní vzdálenost do 50 m v objektech výšky do 6 m</t>
  </si>
  <si>
    <t>477041808</t>
  </si>
  <si>
    <t>https://podminky.urs.cz/item/CS_URS_2022_01/998766101</t>
  </si>
  <si>
    <t>166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</si>
  <si>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</si>
  <si>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</si>
  <si>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1964994578</t>
  </si>
  <si>
    <t>https://podminky.urs.cz/item/CS_URS_2022_01/998766181</t>
  </si>
  <si>
    <t>767</t>
  </si>
  <si>
    <t>Konstrukce zámečnické</t>
  </si>
  <si>
    <t>167</t>
  </si>
  <si>
    <t>767531111</t>
  </si>
  <si>
    <t>Montáž vstupních čistících zón z rohoží kovových nebo plastových</t>
  </si>
  <si>
    <t>-997221652</t>
  </si>
  <si>
    <t>https://podminky.urs.cz/item/CS_URS_2022_01/767531111</t>
  </si>
  <si>
    <t>1*1+1,5*0,5</t>
  </si>
  <si>
    <t>168</t>
  </si>
  <si>
    <t>69752001</t>
  </si>
  <si>
    <t>rohož vstupní provedení hliník standard 27 mm</t>
  </si>
  <si>
    <t>1247098697</t>
  </si>
  <si>
    <t>1*1,1 'Přepočtené koeficientem množství</t>
  </si>
  <si>
    <t>169</t>
  </si>
  <si>
    <t>69752120</t>
  </si>
  <si>
    <t>koberec čistící zóna, střižená smyčka, vlákno PA 870g/m2, zátěž 33, Bfl-S1, záda vinyl</t>
  </si>
  <si>
    <t>1440512310</t>
  </si>
  <si>
    <t>170</t>
  </si>
  <si>
    <t>767531121</t>
  </si>
  <si>
    <t>Montáž vstupních čistících zón z rohoží osazení rámu mosazného nebo hliníkového zapuštěného z L profilů</t>
  </si>
  <si>
    <t>-1821186386</t>
  </si>
  <si>
    <t>https://podminky.urs.cz/item/CS_URS_2022_01/767531121</t>
  </si>
  <si>
    <t>1*4+(1,5+0,5)*2</t>
  </si>
  <si>
    <t>171</t>
  </si>
  <si>
    <t>69752160</t>
  </si>
  <si>
    <t>rám pro zapuštění profil L-30/30 25/25 20/30 15/30-Al</t>
  </si>
  <si>
    <t>1343898691</t>
  </si>
  <si>
    <t>8*1,1 'Přepočtené koeficientem množství</t>
  </si>
  <si>
    <t>172</t>
  </si>
  <si>
    <t>767640311</t>
  </si>
  <si>
    <t>Montáž dveří ocelových nebo hliníkových vnitřních jednokřídlových</t>
  </si>
  <si>
    <t>-467176699</t>
  </si>
  <si>
    <t>https://podminky.urs.cz/item/CS_URS_2022_01/767640311</t>
  </si>
  <si>
    <t>173</t>
  </si>
  <si>
    <t>55341322</t>
  </si>
  <si>
    <t>dveře jednokřídlé ocelové interierové plné 800x1970mm</t>
  </si>
  <si>
    <t>-1222240023</t>
  </si>
  <si>
    <t>174</t>
  </si>
  <si>
    <t>55341320</t>
  </si>
  <si>
    <t>dveře jednokřídlé ocelové interierové plné 600x1970mm</t>
  </si>
  <si>
    <t>864737557</t>
  </si>
  <si>
    <t>175</t>
  </si>
  <si>
    <t>55341323</t>
  </si>
  <si>
    <t>dveře jednokřídlé ocelové interierové plné 900x1970mm</t>
  </si>
  <si>
    <t>1491500019</t>
  </si>
  <si>
    <t>176</t>
  </si>
  <si>
    <t>767640322</t>
  </si>
  <si>
    <t>Montáž dveří ocelových nebo hliníkových vnitřních dvoukřídlových</t>
  </si>
  <si>
    <t>602644301</t>
  </si>
  <si>
    <t>https://podminky.urs.cz/item/CS_URS_2022_01/767640322</t>
  </si>
  <si>
    <t>177</t>
  </si>
  <si>
    <t>55341326</t>
  </si>
  <si>
    <t>dveře dvoukřídlé ocelové interierové plné 1450x1970mm</t>
  </si>
  <si>
    <t>1210790330</t>
  </si>
  <si>
    <t>178</t>
  </si>
  <si>
    <t>766660728</t>
  </si>
  <si>
    <t>Montáž dveřních doplňků dveřního kování interiérového zámku</t>
  </si>
  <si>
    <t>-2058684146</t>
  </si>
  <si>
    <t>https://podminky.urs.cz/item/CS_URS_2022_01/766660728</t>
  </si>
  <si>
    <t>179</t>
  </si>
  <si>
    <t>54924003</t>
  </si>
  <si>
    <t>zámek zadlabací 190/140 /20 P WC6</t>
  </si>
  <si>
    <t>-446579178</t>
  </si>
  <si>
    <t>1+6"12T, 13T</t>
  </si>
  <si>
    <t>180</t>
  </si>
  <si>
    <t>54924001</t>
  </si>
  <si>
    <t>zámek zadlabací 5140/22N 1/2</t>
  </si>
  <si>
    <t>-1854477516</t>
  </si>
  <si>
    <t>181</t>
  </si>
  <si>
    <t>54964110</t>
  </si>
  <si>
    <t>vložka zámková cylindrická oboustranná</t>
  </si>
  <si>
    <t>-202685657</t>
  </si>
  <si>
    <t>182</t>
  </si>
  <si>
    <t>766660729</t>
  </si>
  <si>
    <t>Montáž dveřních doplňků dveřního kování interiérového štítku s klikou</t>
  </si>
  <si>
    <t>-529475127</t>
  </si>
  <si>
    <t>https://podminky.urs.cz/item/CS_URS_2022_01/766660729</t>
  </si>
  <si>
    <t>183</t>
  </si>
  <si>
    <t>54914620</t>
  </si>
  <si>
    <t>kování dveřní vrchní klika včetně rozet a montážního materiálu R PZ nerez PK</t>
  </si>
  <si>
    <t>438364406</t>
  </si>
  <si>
    <t>184</t>
  </si>
  <si>
    <t>7666821R4</t>
  </si>
  <si>
    <t>Montáž zárubní ocelových obložkových pro dveře jednokřídlové tl stěny do 170 mm</t>
  </si>
  <si>
    <t>1192068959</t>
  </si>
  <si>
    <t>185</t>
  </si>
  <si>
    <t>55331455</t>
  </si>
  <si>
    <t>zárubeň jednokřídlá ocelová obložková šroubovací tl stěny 75-100mm rozměru 600/1970, 2100mm</t>
  </si>
  <si>
    <t>887033836</t>
  </si>
  <si>
    <t>6"13T</t>
  </si>
  <si>
    <t>186</t>
  </si>
  <si>
    <t>55331457</t>
  </si>
  <si>
    <t>zárubeň jednokřídlá ocelová obložková šroubovací tl stěny 75-100mm rozměru 800/1970, 2100mm</t>
  </si>
  <si>
    <t>-545958111</t>
  </si>
  <si>
    <t>6"11T</t>
  </si>
  <si>
    <t>187</t>
  </si>
  <si>
    <t>55331458</t>
  </si>
  <si>
    <t>zárubeň jednokřídlá ocelová obložková šroubovací tl stěny 75-100mm rozměru 900/1970, 2100mm</t>
  </si>
  <si>
    <t>-1084694862</t>
  </si>
  <si>
    <t>1"12T</t>
  </si>
  <si>
    <t>188</t>
  </si>
  <si>
    <t>7666821R3</t>
  </si>
  <si>
    <t>Montáž zárubní ocelových obložkových pro dveře jednokřídlové tl stěny přes 170 do 350 mm</t>
  </si>
  <si>
    <t>-361576968</t>
  </si>
  <si>
    <t>189</t>
  </si>
  <si>
    <t>55331477</t>
  </si>
  <si>
    <t>zárubeň jednokřídlá ocelová obložková šroubovací tl stěny 260-300mm rozměru 800/1970, 2100mm</t>
  </si>
  <si>
    <t>368138792</t>
  </si>
  <si>
    <t>3"9T</t>
  </si>
  <si>
    <t>190</t>
  </si>
  <si>
    <t>55331478</t>
  </si>
  <si>
    <t>zárubeň jednokřídlá ocelová obložková šroubovací tl stěny 260-300mm rozměru 900/1970, 2100mm</t>
  </si>
  <si>
    <t>-1673620139</t>
  </si>
  <si>
    <t>1"10T</t>
  </si>
  <si>
    <t>191</t>
  </si>
  <si>
    <t>7666821R2</t>
  </si>
  <si>
    <t>Montáž zárubní ocelových obložkových pro dveře dvoukřídlové tl stěny přes 170 do 350 mm</t>
  </si>
  <si>
    <t>-1042555735</t>
  </si>
  <si>
    <t>1"14T</t>
  </si>
  <si>
    <t>192</t>
  </si>
  <si>
    <t>553317R1</t>
  </si>
  <si>
    <t>zárubeň dvoukřídlá ocelová obložková šroubovací tl stěny 260-300mm rozměru 1500/1970, 2100mm</t>
  </si>
  <si>
    <t>1754046292</t>
  </si>
  <si>
    <t>193</t>
  </si>
  <si>
    <t>998767101</t>
  </si>
  <si>
    <t>Přesun hmot pro zámečnické konstrukce stanovený z hmotnosti přesunovaného materiálu vodorovná dopravní vzdálenost do 50 m v objektech výšky do 6 m</t>
  </si>
  <si>
    <t>670874290</t>
  </si>
  <si>
    <t>https://podminky.urs.cz/item/CS_URS_2022_01/998767101</t>
  </si>
  <si>
    <t>771</t>
  </si>
  <si>
    <t>Podlahy z dlaždic</t>
  </si>
  <si>
    <t>194</t>
  </si>
  <si>
    <t>771121011</t>
  </si>
  <si>
    <t>Příprava podkladu před provedením dlažby nátěr penetrační na podlahu</t>
  </si>
  <si>
    <t>-1292189763</t>
  </si>
  <si>
    <t>https://podminky.urs.cz/item/CS_URS_2022_01/771121011</t>
  </si>
  <si>
    <t>22,1+10+17,7+8+5,3+4+42,5+17,6+11+10+3,8+5,5+5+2+7,2+5,2</t>
  </si>
  <si>
    <t>195</t>
  </si>
  <si>
    <t>771151012</t>
  </si>
  <si>
    <t>Příprava podkladu před provedením dlažby samonivelační stěrka min.pevnosti 20 MPa, tloušťky přes 3 do 5 mm</t>
  </si>
  <si>
    <t>-1781678867</t>
  </si>
  <si>
    <t>https://podminky.urs.cz/item/CS_URS_2022_01/771151012</t>
  </si>
  <si>
    <t>196</t>
  </si>
  <si>
    <t>771474113</t>
  </si>
  <si>
    <t>Montáž soklů z dlaždic keramických lepených flexibilním lepidlem rovných, výšky přes 90 do 120 mm</t>
  </si>
  <si>
    <t>1815211842</t>
  </si>
  <si>
    <t>https://podminky.urs.cz/item/CS_URS_2022_01/771474113</t>
  </si>
  <si>
    <t>(5+4,42)*2-0,8*3</t>
  </si>
  <si>
    <t>(4+4,42)*2-0,8*2</t>
  </si>
  <si>
    <t>(5,735+7,42)*2-(0,8*2+1,5+0,9)</t>
  </si>
  <si>
    <t>(19,8+1,5)*2-(0,8*5+0,9*2+4,4+1,4+1,5)</t>
  </si>
  <si>
    <t>(2,6+4,2)*2-(0,8*2+0,6)</t>
  </si>
  <si>
    <t>(1,55+2,42)*2-(0,6*2+0,8)</t>
  </si>
  <si>
    <t>(1,25+4,42)*2-0,9</t>
  </si>
  <si>
    <t>(2,6+2,72)*2-0,8</t>
  </si>
  <si>
    <t>(1,6+3,345)*2-0,8</t>
  </si>
  <si>
    <t>197</t>
  </si>
  <si>
    <t>59761009</t>
  </si>
  <si>
    <t>sokl-dlažba keramická slinutá hladká do interiéru i exteriéru 600x95mm</t>
  </si>
  <si>
    <t>1126602842</t>
  </si>
  <si>
    <t>130,2*1,837 'Přepočtené koeficientem množství</t>
  </si>
  <si>
    <t>198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</si>
  <si>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</si>
  <si>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</si>
  <si>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-1220495000</t>
  </si>
  <si>
    <t>https://podminky.urs.cz/item/CS_URS_2022_01/771574263</t>
  </si>
  <si>
    <t>199</t>
  </si>
  <si>
    <t>59761409</t>
  </si>
  <si>
    <t>dlažba keramická slinutá protiskluzná do interiéru i exteriéru pro vysoké mechanické namáhání přes 9 do 12ks/m2</t>
  </si>
  <si>
    <t>-701513540</t>
  </si>
  <si>
    <t>176,9*1,1 'Přepočtené koeficientem množství</t>
  </si>
  <si>
    <t>200</t>
  </si>
  <si>
    <t>771577111</t>
  </si>
  <si>
    <t>Montáž podlah z dlaždic keramických lepených flexibilním lepidlem Příplatek k cenám za plochu do 5 m2 jednotlivě</t>
  </si>
  <si>
    <t>217406037</t>
  </si>
  <si>
    <t>https://podminky.urs.cz/item/CS_URS_2022_01/771577111</t>
  </si>
  <si>
    <t>4+3,8+2</t>
  </si>
  <si>
    <t>201</t>
  </si>
  <si>
    <t>771591112</t>
  </si>
  <si>
    <t>Izolace podlahy pod dlažbu nátěrem nebo stěrkou ve dvou vrstvách</t>
  </si>
  <si>
    <t>-1402518725</t>
  </si>
  <si>
    <t>https://podminky.urs.cz/item/CS_URS_2022_01/771591112</t>
  </si>
  <si>
    <t>10+8+10</t>
  </si>
  <si>
    <t>202</t>
  </si>
  <si>
    <t>771592011</t>
  </si>
  <si>
    <t>Čištění vnitřních ploch po položení dlažby podlah nebo schodišť chemickými prostředky</t>
  </si>
  <si>
    <t>-780789763</t>
  </si>
  <si>
    <t>https://podminky.urs.cz/item/CS_URS_2022_01/771592011</t>
  </si>
  <si>
    <t>203</t>
  </si>
  <si>
    <t>998771101</t>
  </si>
  <si>
    <t>Přesun hmot pro podlahy z dlaždic stanovený z hmotnosti přesunovaného materiálu vodorovná dopravní vzdálenost do 50 m v objektech výšky do 6 m</t>
  </si>
  <si>
    <t>-1864496252</t>
  </si>
  <si>
    <t>https://podminky.urs.cz/item/CS_URS_2022_01/998771101</t>
  </si>
  <si>
    <t>776</t>
  </si>
  <si>
    <t>Podlahy povlakové</t>
  </si>
  <si>
    <t>204</t>
  </si>
  <si>
    <t>776121321</t>
  </si>
  <si>
    <t>Příprava podkladu penetrace neředěná podlah</t>
  </si>
  <si>
    <t>953487587</t>
  </si>
  <si>
    <t>https://podminky.urs.cz/item/CS_URS_2022_01/776121321</t>
  </si>
  <si>
    <t>43,6+45,9</t>
  </si>
  <si>
    <t>205</t>
  </si>
  <si>
    <t>776141112</t>
  </si>
  <si>
    <t>Příprava podkladu vyrovnání samonivelační stěrkou podlah min.pevnosti 20 MPa, tloušťky přes 3 do 5 mm</t>
  </si>
  <si>
    <t>594941289</t>
  </si>
  <si>
    <t>https://podminky.urs.cz/item/CS_URS_2022_01/776141112</t>
  </si>
  <si>
    <t>206</t>
  </si>
  <si>
    <t>776231111</t>
  </si>
  <si>
    <t>Montáž podlahovin z vinylu lepením lamel nebo čtverců standardním lepidlem</t>
  </si>
  <si>
    <t>1382684012</t>
  </si>
  <si>
    <t>https://podminky.urs.cz/item/CS_URS_2022_01/776231111</t>
  </si>
  <si>
    <t>207</t>
  </si>
  <si>
    <t>28411140</t>
  </si>
  <si>
    <t>PVC vinyl heterogenní protiskluzná se vsypem a výztuž. vrstvou tl 2.00mm nášlapná vrstva 0.9mm, hořlavost Bfl-s1, třída zátěže 34/43, útlum 4dB, bodová zátěž  ≤ 0.10mm, protiskluznost R10</t>
  </si>
  <si>
    <t>208113755</t>
  </si>
  <si>
    <t>89,5*1,1 'Přepočtené koeficientem množství</t>
  </si>
  <si>
    <t>208</t>
  </si>
  <si>
    <t>776411111</t>
  </si>
  <si>
    <t>Montáž soklíků lepením obvodových, výšky do 80 mm</t>
  </si>
  <si>
    <t>1063185997</t>
  </si>
  <si>
    <t>https://podminky.urs.cz/item/CS_URS_2022_01/776411111</t>
  </si>
  <si>
    <t>(5,92+7,75+6,035)*2-(4,4+1,4)</t>
  </si>
  <si>
    <t>209</t>
  </si>
  <si>
    <t>28411003</t>
  </si>
  <si>
    <t>lišta soklová PVC 30x30mm</t>
  </si>
  <si>
    <t>-2020661673</t>
  </si>
  <si>
    <t>33,61*1,02 'Přepočtené koeficientem množství</t>
  </si>
  <si>
    <t>210</t>
  </si>
  <si>
    <t>776991121</t>
  </si>
  <si>
    <t>Ostatní práce údržba nových podlahovin po pokládce čištění základní</t>
  </si>
  <si>
    <t>87161426</t>
  </si>
  <si>
    <t>https://podminky.urs.cz/item/CS_URS_2022_01/776991121</t>
  </si>
  <si>
    <t>211</t>
  </si>
  <si>
    <t>998776101</t>
  </si>
  <si>
    <t>Přesun hmot pro podlahy povlakové stanovený z hmotnosti přesunovaného materiálu vodorovná dopravní vzdálenost do 50 m v objektech výšky do 6 m</t>
  </si>
  <si>
    <t>-1634512182</t>
  </si>
  <si>
    <t>https://podminky.urs.cz/item/CS_URS_2022_01/998776101</t>
  </si>
  <si>
    <t>781</t>
  </si>
  <si>
    <t>Dokončovací práce - obklady</t>
  </si>
  <si>
    <t>212</t>
  </si>
  <si>
    <t>781121011</t>
  </si>
  <si>
    <t>Příprava podkladu před provedením obkladu nátěr penetrační na stěnu</t>
  </si>
  <si>
    <t>-1328342675</t>
  </si>
  <si>
    <t>https://podminky.urs.cz/item/CS_URS_2022_01/781121011</t>
  </si>
  <si>
    <t>(3,8+2,8)*2*2,65-(0,8*2,1*2)"1.02</t>
  </si>
  <si>
    <t>(3,7+1,7)*2*2,65-(0,8*2,1*2+0,6*2,1)"1.04</t>
  </si>
  <si>
    <t>(1,3+0,9)*2*1,5-0,6*1,5"1.02 WC</t>
  </si>
  <si>
    <t>(2,35+1,1+1,3+0,8*2)*1,5-(0,6*1,5+0,8*2*1,5)"1.04 WC a 1.16</t>
  </si>
  <si>
    <t>(0,6+0,925+0,9*5+1,5+0,9)*1,5"1.05</t>
  </si>
  <si>
    <t>(0,6+2,5+1,6+0,8)*1,5"1.06</t>
  </si>
  <si>
    <t>(2,6+1,6)*2*2,15-0,8*2,1"1.12</t>
  </si>
  <si>
    <t>213</t>
  </si>
  <si>
    <t>781131112</t>
  </si>
  <si>
    <t>Izolace stěny pod obklad izolace nátěrem nebo stěrkou ve dvou vrstvách</t>
  </si>
  <si>
    <t>-1818623480</t>
  </si>
  <si>
    <t>https://podminky.urs.cz/item/CS_URS_2022_01/781131112</t>
  </si>
  <si>
    <t>(1,2*2+1,725+1,2*2+2,5)*2,65</t>
  </si>
  <si>
    <t>(0,9*4+1,6*2)*2,15</t>
  </si>
  <si>
    <t>214</t>
  </si>
  <si>
    <t>781131241</t>
  </si>
  <si>
    <t>Izolace stěny pod obklad izolace těsnícími izolačními pásy vnitřní kout</t>
  </si>
  <si>
    <t>1049793508</t>
  </si>
  <si>
    <t>https://podminky.urs.cz/item/CS_URS_2022_01/781131241</t>
  </si>
  <si>
    <t>4*2,65+4*2,15</t>
  </si>
  <si>
    <t>215</t>
  </si>
  <si>
    <t>781131264</t>
  </si>
  <si>
    <t>Izolace stěny pod obklad izolace těsnícími izolačními pásy mezi podlahou a stěnu</t>
  </si>
  <si>
    <t>-922399673</t>
  </si>
  <si>
    <t>https://podminky.urs.cz/item/CS_URS_2022_01/781131264</t>
  </si>
  <si>
    <t>(1,2*2+1,725+1,2*2+2,5)</t>
  </si>
  <si>
    <t>(0,9*4+1,6*2)</t>
  </si>
  <si>
    <t>216</t>
  </si>
  <si>
    <t>781474115</t>
  </si>
  <si>
    <t>Montáž obkladů vnitřních stěn z dlaždic keramických lepených flexibilním lepidlem maloformátových hladkých přes 22 do 25 ks/m2</t>
  </si>
  <si>
    <t>395483874</t>
  </si>
  <si>
    <t>https://podminky.urs.cz/item/CS_URS_2022_01/781474115</t>
  </si>
  <si>
    <t>217</t>
  </si>
  <si>
    <t>59761039</t>
  </si>
  <si>
    <t>obklad keramický hladký přes 22 do 25ks/m2</t>
  </si>
  <si>
    <t>2096818107</t>
  </si>
  <si>
    <t>104,813*1,1 'Přepočtené koeficientem množství</t>
  </si>
  <si>
    <t>218</t>
  </si>
  <si>
    <t>781494111</t>
  </si>
  <si>
    <t>Obklad - dokončující práce profily ukončovací lepené flexibilním lepidlem rohové</t>
  </si>
  <si>
    <t>-548494235</t>
  </si>
  <si>
    <t>https://podminky.urs.cz/item/CS_URS_2022_01/781494111</t>
  </si>
  <si>
    <t>9*2,65</t>
  </si>
  <si>
    <t>22*1,5</t>
  </si>
  <si>
    <t>4*2,15</t>
  </si>
  <si>
    <t>219</t>
  </si>
  <si>
    <t>781494511</t>
  </si>
  <si>
    <t>Obklad - dokončující práce profily ukončovací lepené flexibilním lepidlem ukončovací</t>
  </si>
  <si>
    <t>-1798269595</t>
  </si>
  <si>
    <t>https://podminky.urs.cz/item/CS_URS_2022_01/781494511</t>
  </si>
  <si>
    <t>(3,8+2,8)*2"1.02</t>
  </si>
  <si>
    <t>(3,7+1,7)*2"1.04</t>
  </si>
  <si>
    <t>(1,3+0,9)*2-0,6"1.02 WC</t>
  </si>
  <si>
    <t>(2,35+1,1+1,3+0,8*2)-(0,6+0,8*2)"1.04 WC a 1.16</t>
  </si>
  <si>
    <t>(0,6+0,925+0,9*5+1,5+0,9)"1.05</t>
  </si>
  <si>
    <t>(0,6+2,5+1,6+0,8)"1.06</t>
  </si>
  <si>
    <t>(2,6+1,6)*2-0,8"1.12</t>
  </si>
  <si>
    <t>220</t>
  </si>
  <si>
    <t>781495115</t>
  </si>
  <si>
    <t>Obklad - dokončující práce ostatní práce spárování silikonem</t>
  </si>
  <si>
    <t>2071560613</t>
  </si>
  <si>
    <t>https://podminky.urs.cz/item/CS_URS_2022_01/781495115</t>
  </si>
  <si>
    <t>221</t>
  </si>
  <si>
    <t>781495141</t>
  </si>
  <si>
    <t>Obklad - dokončující práce průnik obkladem kruhový, bez izolace do DN 30</t>
  </si>
  <si>
    <t>-1425757028</t>
  </si>
  <si>
    <t>https://podminky.urs.cz/item/CS_URS_2022_01/781495141</t>
  </si>
  <si>
    <t>5*2</t>
  </si>
  <si>
    <t>222</t>
  </si>
  <si>
    <t>781495142</t>
  </si>
  <si>
    <t>Obklad - dokončující práce průnik obkladem kruhový, bez izolace přes DN 30 do DN 90</t>
  </si>
  <si>
    <t>-1272890974</t>
  </si>
  <si>
    <t>https://podminky.urs.cz/item/CS_URS_2022_01/781495142</t>
  </si>
  <si>
    <t>4+5+2+4*2</t>
  </si>
  <si>
    <t>223</t>
  </si>
  <si>
    <t>998781101</t>
  </si>
  <si>
    <t>Přesun hmot pro obklady keramické stanovený z hmotnosti přesunovaného materiálu vodorovná dopravní vzdálenost do 50 m v objektech výšky do 6 m</t>
  </si>
  <si>
    <t>-2002424104</t>
  </si>
  <si>
    <t>https://podminky.urs.cz/item/CS_URS_2022_01/998781101</t>
  </si>
  <si>
    <t>783</t>
  </si>
  <si>
    <t>Dokončovací práce - nátěry</t>
  </si>
  <si>
    <t>224</t>
  </si>
  <si>
    <t>783213111</t>
  </si>
  <si>
    <t>Preventivní napouštěcí nátěr tesařských prvků proti dřevokazným houbám, hmyzu a plísním zabudovaných do konstrukce jednonásobný syntetický</t>
  </si>
  <si>
    <t>-1738754235</t>
  </si>
  <si>
    <t>https://podminky.urs.cz/item/CS_URS_2022_01/783213111</t>
  </si>
  <si>
    <t>70,54"podbití</t>
  </si>
  <si>
    <t>(3*(5+1))*0,14*4"S.01</t>
  </si>
  <si>
    <t>225</t>
  </si>
  <si>
    <t>783218111</t>
  </si>
  <si>
    <t>Lazurovací nátěr tesařských konstrukcí dvojnásobný syntetický</t>
  </si>
  <si>
    <t>-1699382472</t>
  </si>
  <si>
    <t>https://podminky.urs.cz/item/CS_URS_2022_01/783218111</t>
  </si>
  <si>
    <t>226</t>
  </si>
  <si>
    <t>783501503</t>
  </si>
  <si>
    <t>Příprava podkladu krytiny před provedením nátěru sklonu do 10° omytím tlakovou vodou</t>
  </si>
  <si>
    <t>-328264061</t>
  </si>
  <si>
    <t>https://podminky.urs.cz/item/CS_URS_2022_01/783501503</t>
  </si>
  <si>
    <t>původní střecha</t>
  </si>
  <si>
    <t>83,3</t>
  </si>
  <si>
    <t>227</t>
  </si>
  <si>
    <t>783506801</t>
  </si>
  <si>
    <t>Odstranění nátěrů z krytiny sklonu do 10° obroušením</t>
  </si>
  <si>
    <t>-1328318132</t>
  </si>
  <si>
    <t>https://podminky.urs.cz/item/CS_URS_2022_01/783506801</t>
  </si>
  <si>
    <t>228</t>
  </si>
  <si>
    <t>783543001</t>
  </si>
  <si>
    <t>Základní (napouštěcí ) nátěr krytiny krytiny plechové sklonu střechy do 10° jednonásobný polyuretanový</t>
  </si>
  <si>
    <t>-783189200</t>
  </si>
  <si>
    <t>https://podminky.urs.cz/item/CS_URS_2022_01/783543001</t>
  </si>
  <si>
    <t>229</t>
  </si>
  <si>
    <t>783547001</t>
  </si>
  <si>
    <t>Krycí nátěr (email) krytiny krytiny plechové sklonu střechy do 10° jednonásobný polyuretanový</t>
  </si>
  <si>
    <t>714381376</t>
  </si>
  <si>
    <t>https://podminky.urs.cz/item/CS_URS_2022_01/783547001</t>
  </si>
  <si>
    <t>784</t>
  </si>
  <si>
    <t>Dokončovací práce - malby a tapety</t>
  </si>
  <si>
    <t>230</t>
  </si>
  <si>
    <t>784181101</t>
  </si>
  <si>
    <t>Penetrace podkladu jednonásobná základní akrylátová bezbarvá v místnostech výšky do 3,80 m</t>
  </si>
  <si>
    <t>-1118251711</t>
  </si>
  <si>
    <t>https://podminky.urs.cz/item/CS_URS_2022_01/784181101</t>
  </si>
  <si>
    <t>488,874+95,536"stěny</t>
  </si>
  <si>
    <t>22,1+10+17,7+8+5,5+7,2"stropy</t>
  </si>
  <si>
    <t>231</t>
  </si>
  <si>
    <t>784211101</t>
  </si>
  <si>
    <t>Malby z malířských směsí oděruvzdorných za mokra dvojnásobné, bílé za mokra oděruvzdorné výborně v místnostech výšky do 3,80 m</t>
  </si>
  <si>
    <t>-84815958</t>
  </si>
  <si>
    <t>https://podminky.urs.cz/item/CS_URS_2022_01/784211101</t>
  </si>
  <si>
    <t>786</t>
  </si>
  <si>
    <t>Dokončovací práce - čalounické úpravy</t>
  </si>
  <si>
    <t>232</t>
  </si>
  <si>
    <t>786626111</t>
  </si>
  <si>
    <t>Montáž zastiňujících žaluzií lamelových vnitřních nebo do oken dvojitých dřevěných</t>
  </si>
  <si>
    <t>815443231</t>
  </si>
  <si>
    <t>https://podminky.urs.cz/item/CS_URS_2022_01/786626111</t>
  </si>
  <si>
    <t>1,5*1,5*7+1,5*0,65*2+0,8*0,65+1*0,65+3*1,5*4</t>
  </si>
  <si>
    <t>233</t>
  </si>
  <si>
    <t>55346200</t>
  </si>
  <si>
    <t>žaluzie horizontální interiérové</t>
  </si>
  <si>
    <t>-1356990882</t>
  </si>
  <si>
    <t>234</t>
  </si>
  <si>
    <t>786681003</t>
  </si>
  <si>
    <t>Montáž skládacích stěn jednodílných nebo dvoudílných přes 7 m2</t>
  </si>
  <si>
    <t>-1805976641</t>
  </si>
  <si>
    <t>https://podminky.urs.cz/item/CS_URS_2022_01/786681003</t>
  </si>
  <si>
    <t>5,92*3</t>
  </si>
  <si>
    <t>235</t>
  </si>
  <si>
    <t>55329015</t>
  </si>
  <si>
    <t>stěna shrnovací nad 10m2 dvoukřídlá</t>
  </si>
  <si>
    <t>-212212746</t>
  </si>
  <si>
    <t>236</t>
  </si>
  <si>
    <t>998786101</t>
  </si>
  <si>
    <t>Přesun hmot pro stínění a čalounické úpravy stanovený z hmotnosti přesunovaného materiálu vodorovná dopravní vzdálenost do 50 m v objektech výšky (hloubky) do 6 m</t>
  </si>
  <si>
    <t>201286257</t>
  </si>
  <si>
    <t>https://podminky.urs.cz/item/CS_URS_2022_01/998786101</t>
  </si>
  <si>
    <t>02 - Vytápění ZTI a přípojky</t>
  </si>
  <si>
    <t>01 -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</si>
  <si>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</si>
  <si>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</si>
  <si>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</si>
  <si>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</si>
  <si>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Z - Zámečnické výrobky</t>
  </si>
  <si>
    <t>731</t>
  </si>
  <si>
    <t>Ústřední vytápění - kotelny</t>
  </si>
  <si>
    <t>731244494</t>
  </si>
  <si>
    <t>Kotle ocelové teplovodní plynové závěsné kondenzační montáž kotlů kondenzačních ostatních typů o výkonu přes 28 do 50 kW</t>
  </si>
  <si>
    <t>soubor</t>
  </si>
  <si>
    <t>1822602170</t>
  </si>
  <si>
    <t>https://podminky.urs.cz/item/CS_URS_2022_01/731244494</t>
  </si>
  <si>
    <t>48417646R35</t>
  </si>
  <si>
    <t>kotel ocelový plynový kondenzační závěsný pro vytápění, výkon 5,7-26,5kW/ TV 30kW, spotřeba plynu 3,2m3/h, integrovaná expanzní nádoba 10l, oběhové čerpadlo, přepínací ventil, pojistný ventil</t>
  </si>
  <si>
    <t>-600960394</t>
  </si>
  <si>
    <t>48417646R2</t>
  </si>
  <si>
    <t xml:space="preserve">ekvitermní systémový regulátor </t>
  </si>
  <si>
    <t>1923693548</t>
  </si>
  <si>
    <t>48417646R3</t>
  </si>
  <si>
    <t>přídavný modul pro ekvitermní regulátor</t>
  </si>
  <si>
    <t>1042171330</t>
  </si>
  <si>
    <t>48417646R4</t>
  </si>
  <si>
    <t>dálkové ovládání pro topnou větev (prostorový termostat)</t>
  </si>
  <si>
    <t>-776671322</t>
  </si>
  <si>
    <t>731810331</t>
  </si>
  <si>
    <t>Nucené odtahy spalin od kondenzačních kotlů soustředným potrubím vedeným svisle šikmou střechou, průměru 60/100 mm</t>
  </si>
  <si>
    <t>-541479897</t>
  </si>
  <si>
    <t>https://podminky.urs.cz/item/CS_URS_2022_01/731810331</t>
  </si>
  <si>
    <t>731810341</t>
  </si>
  <si>
    <t>Nucené odtahy spalin od kondenzačních kotlů prodloužení soustředného potrubí, průměru 60/100 mm</t>
  </si>
  <si>
    <t>-626349393</t>
  </si>
  <si>
    <t>https://podminky.urs.cz/item/CS_URS_2022_01/731810341</t>
  </si>
  <si>
    <t>998731101</t>
  </si>
  <si>
    <t>Přesun hmot pro kotelny stanovený z hmotnosti přesunovaného materiálu vodorovná dopravní vzdálenost do 50 m v objektech výšky do 6 m</t>
  </si>
  <si>
    <t>-857642975</t>
  </si>
  <si>
    <t>https://podminky.urs.cz/item/CS_URS_2022_01/998731101</t>
  </si>
  <si>
    <t>732</t>
  </si>
  <si>
    <t>Ústřední vytápění - strojovny</t>
  </si>
  <si>
    <t>732219305R</t>
  </si>
  <si>
    <t>Montáž ohříváku vody stojatého do 200 litrů</t>
  </si>
  <si>
    <t>-668681122</t>
  </si>
  <si>
    <t>484387050R</t>
  </si>
  <si>
    <t>nepřímotopný zásobník teplé vody, stacionární, ocelový, smaltovaný s hořčíkovou anodou, objem 150L, max. provozní tlak 1,0MPa, rozměr d 590 x výška 988mm.</t>
  </si>
  <si>
    <t>218127544</t>
  </si>
  <si>
    <t>732429111R</t>
  </si>
  <si>
    <t>Montáž čerpadlové skupiny se dvěma topnými okruhy</t>
  </si>
  <si>
    <t>1209764191</t>
  </si>
  <si>
    <t>42611210R</t>
  </si>
  <si>
    <t xml:space="preserve">sestava hydraulicky přizpůsobitelného rozdělovače pro 2 topné okruhy, se dvěma přímými čerpadlovými sadami (oběhová čerpadla DN15, výtlak 7,5m)   </t>
  </si>
  <si>
    <t>1696577461</t>
  </si>
  <si>
    <t>998732101</t>
  </si>
  <si>
    <t>Přesun hmot pro strojovny stanovený z hmotnosti přesunovaného materiálu vodorovná dopravní vzdálenost do 50 m v objektech výšky do 6 m</t>
  </si>
  <si>
    <t>1572317625</t>
  </si>
  <si>
    <t>https://podminky.urs.cz/item/CS_URS_2022_01/998732101</t>
  </si>
  <si>
    <t>733</t>
  </si>
  <si>
    <t>Ústřední vytápění - rozvodné potrubí</t>
  </si>
  <si>
    <t>733223202</t>
  </si>
  <si>
    <t>Potrubí z trubek měděných tvrdých spojovaných tvrdým pájením Ø 15/1</t>
  </si>
  <si>
    <t>1432095325</t>
  </si>
  <si>
    <t>https://podminky.urs.cz/item/CS_URS_2022_01/733223202</t>
  </si>
  <si>
    <t>733223203</t>
  </si>
  <si>
    <t>Potrubí z trubek měděných tvrdých spojovaných tvrdým pájením Ø 18/1</t>
  </si>
  <si>
    <t>-518614947</t>
  </si>
  <si>
    <t>https://podminky.urs.cz/item/CS_URS_2022_01/733223203</t>
  </si>
  <si>
    <t>733223204</t>
  </si>
  <si>
    <t>Potrubí z trubek měděných tvrdých spojovaných tvrdým pájením Ø 22/1</t>
  </si>
  <si>
    <t>1772746031</t>
  </si>
  <si>
    <t>https://podminky.urs.cz/item/CS_URS_2022_01/733223204</t>
  </si>
  <si>
    <t>733223205</t>
  </si>
  <si>
    <t>Potrubí z trubek měděných tvrdých spojovaných tvrdým pájením Ø 28/1,5</t>
  </si>
  <si>
    <t>-1179047762</t>
  </si>
  <si>
    <t>https://podminky.urs.cz/item/CS_URS_2022_01/733223205</t>
  </si>
  <si>
    <t>733224222</t>
  </si>
  <si>
    <t>Potrubí z trubek měděných Příplatek k cenám za zhotovení přípojky z trubek měděných Ø 15/1</t>
  </si>
  <si>
    <t>447085690</t>
  </si>
  <si>
    <t>https://podminky.urs.cz/item/CS_URS_2022_01/733224222</t>
  </si>
  <si>
    <t>733291101</t>
  </si>
  <si>
    <t>Zkoušky těsnosti potrubí z trubek měděných Ø do 35/1,5</t>
  </si>
  <si>
    <t>-735664841</t>
  </si>
  <si>
    <t>https://podminky.urs.cz/item/CS_URS_2022_01/733291101</t>
  </si>
  <si>
    <t>196+47+121+8</t>
  </si>
  <si>
    <t>998733101</t>
  </si>
  <si>
    <t>Přesun hmot pro rozvody potrubí stanovený z hmotnosti přesunovaného materiálu vodorovná dopravní vzdálenost do 50 m v objektech výšky do 6 m</t>
  </si>
  <si>
    <t>-1055678351</t>
  </si>
  <si>
    <t>https://podminky.urs.cz/item/CS_URS_2022_01/998733101</t>
  </si>
  <si>
    <t>734</t>
  </si>
  <si>
    <t>Ústřední vytápění - armatury</t>
  </si>
  <si>
    <t>734209115</t>
  </si>
  <si>
    <t>Montáž závitových armatur se 2 závity G 1 (DN 25)</t>
  </si>
  <si>
    <t>-1489493005</t>
  </si>
  <si>
    <t>https://podminky.urs.cz/item/CS_URS_2022_01/734209115</t>
  </si>
  <si>
    <t>55117234r</t>
  </si>
  <si>
    <t>filtr s magnetickou vložkou, odkalovací, 1"</t>
  </si>
  <si>
    <t>1512657747</t>
  </si>
  <si>
    <t>734209123R</t>
  </si>
  <si>
    <t>Montáž závitových armatur se 2 závity G 1/2 (DN 15)</t>
  </si>
  <si>
    <t>-408353762</t>
  </si>
  <si>
    <t>17+5</t>
  </si>
  <si>
    <t>7342614R03</t>
  </si>
  <si>
    <t>Šroubení regulační radiátorové, rohové, uzavírací, s vypouštěním, DN15 (Kvs=1,31)</t>
  </si>
  <si>
    <t>1136893284</t>
  </si>
  <si>
    <t>7342614R01</t>
  </si>
  <si>
    <t>Termostatický radiátorový ventil, rohový, DN15, s přednastavením průtoku, Kvs=0,86, připojení pro term. hlavici M30x1,5</t>
  </si>
  <si>
    <t>1548418560</t>
  </si>
  <si>
    <t>734211120</t>
  </si>
  <si>
    <t>Ventily odvzdušňovací závitové automatické PN 14 do 120°C G 1/2</t>
  </si>
  <si>
    <t>-729406535</t>
  </si>
  <si>
    <t>https://podminky.urs.cz/item/CS_URS_2022_01/734211120</t>
  </si>
  <si>
    <t>734221683R</t>
  </si>
  <si>
    <t>Termostatická hlavice kapalinová PN 10 do 110°C otopných těles VK, barva bílá, vč. montáže</t>
  </si>
  <si>
    <t>-2064971347</t>
  </si>
  <si>
    <t>734242413</t>
  </si>
  <si>
    <t>Ventily zpětné závitové PN 16 do 110°C přímé G 3/4</t>
  </si>
  <si>
    <t>1589422658</t>
  </si>
  <si>
    <t>https://podminky.urs.cz/item/CS_URS_2022_01/734242413</t>
  </si>
  <si>
    <t>734291123</t>
  </si>
  <si>
    <t>Ostatní armatury kohouty plnicí a vypouštěcí PN 10 do 90°C G 1/2</t>
  </si>
  <si>
    <t>-1228843688</t>
  </si>
  <si>
    <t>https://podminky.urs.cz/item/CS_URS_2022_01/734291123</t>
  </si>
  <si>
    <t>734292714</t>
  </si>
  <si>
    <t>Ostatní armatury kulové kohouty PN 42 do 185°C přímé vnitřní závit G 3/4</t>
  </si>
  <si>
    <t>-744190908</t>
  </si>
  <si>
    <t>https://podminky.urs.cz/item/CS_URS_2022_01/734292714</t>
  </si>
  <si>
    <t>734292715</t>
  </si>
  <si>
    <t>Ostatní armatury kulové kohouty PN 42 do 185°C přímé vnitřní závit G 1</t>
  </si>
  <si>
    <t>-2014734336</t>
  </si>
  <si>
    <t>https://podminky.urs.cz/item/CS_URS_2022_01/734292715</t>
  </si>
  <si>
    <t>734411101</t>
  </si>
  <si>
    <t>Teploměry technické s pevným stonkem a jímkou zadní připojení (axiální) průměr 63 mm délka stonku 50 mm</t>
  </si>
  <si>
    <t>-642849624</t>
  </si>
  <si>
    <t>https://podminky.urs.cz/item/CS_URS_2022_01/734411101</t>
  </si>
  <si>
    <t>734421102R</t>
  </si>
  <si>
    <t>Tlakoměr s pevným stonkem a zpětnou klapkou tlak 0-4 bar průměr 63 mm spodní připojení, tlakoměrový kohout, kondenzační smyčka vč. montáže</t>
  </si>
  <si>
    <t>794998976</t>
  </si>
  <si>
    <t>998734101</t>
  </si>
  <si>
    <t>Přesun hmot pro armatury stanovený z hmotnosti přesunovaného materiálu vodorovná dopravní vzdálenost do 50 m v objektech výšky do 6 m</t>
  </si>
  <si>
    <t>262561268</t>
  </si>
  <si>
    <t>https://podminky.urs.cz/item/CS_URS_2022_01/998734101</t>
  </si>
  <si>
    <t>Z</t>
  </si>
  <si>
    <t>Zámečnické výrobky</t>
  </si>
  <si>
    <t>767-Z01</t>
  </si>
  <si>
    <t>Montáž kovových stvebních doplňkových konstrukcí</t>
  </si>
  <si>
    <t>kg</t>
  </si>
  <si>
    <t>-909086271</t>
  </si>
  <si>
    <t>767-Z52015</t>
  </si>
  <si>
    <t>Jednoduchý závěs pro potrubí vytápění, sestava, do stropu, potrubí DN15 - DN25</t>
  </si>
  <si>
    <t>-1837628827</t>
  </si>
  <si>
    <t>71346-PE01</t>
  </si>
  <si>
    <t>Montáž tepelné izolace potrubí z pěnového PE, lepené, DN do 16mm</t>
  </si>
  <si>
    <t>132481174</t>
  </si>
  <si>
    <t>7131-PE11</t>
  </si>
  <si>
    <t>Termoizolační trubice z pěnového polyethylenu ,v základním provedení, tloušťka stěny 13 mm, vnitřní průměr 15 mm</t>
  </si>
  <si>
    <t>1965719805</t>
  </si>
  <si>
    <t>71346-PE02</t>
  </si>
  <si>
    <t>Montáž tepelné izolace potrubí z pěnového PE, lepené, DN přes 16 do 25mm</t>
  </si>
  <si>
    <t>914974344</t>
  </si>
  <si>
    <t>47+121</t>
  </si>
  <si>
    <t>7131-PE12</t>
  </si>
  <si>
    <t>Termoizolační trubice z pěnového polyethylenu, v základním provedení, tloušťka stěny 13 mm, vnitřní průměr 18 mm</t>
  </si>
  <si>
    <t>233750855</t>
  </si>
  <si>
    <t>7131-PE23</t>
  </si>
  <si>
    <t>Termoizolační trubice z pěnového polyethylenu, v základním provedení, tloušťka stěny 20 mm, vnitřní průměr 22 mm</t>
  </si>
  <si>
    <t>933544489</t>
  </si>
  <si>
    <t>71346-PE03</t>
  </si>
  <si>
    <t>Montáž tepelné izolace potrubí z pěnového PE, lepené, DN přes 26 do 50mm</t>
  </si>
  <si>
    <t>1708581322</t>
  </si>
  <si>
    <t>7131-PE24</t>
  </si>
  <si>
    <t>Termoizolační trubice z pěnového polyethylenu, v základním provedení, tloušťka stěny 20 mm, vnitřní průměr 28 mm</t>
  </si>
  <si>
    <t>-426538125</t>
  </si>
  <si>
    <t>1030856557</t>
  </si>
  <si>
    <t>HZS</t>
  </si>
  <si>
    <t>799-M01</t>
  </si>
  <si>
    <t>Doregulování hydrodinamických tlaků</t>
  </si>
  <si>
    <t>hod</t>
  </si>
  <si>
    <t>1699857467</t>
  </si>
  <si>
    <t>799-M03</t>
  </si>
  <si>
    <t>Uvedení do provozu</t>
  </si>
  <si>
    <t>-798893248</t>
  </si>
  <si>
    <t>799-M04</t>
  </si>
  <si>
    <t>Napuštění a odvzdušnění soustavy</t>
  </si>
  <si>
    <t>782776851</t>
  </si>
  <si>
    <t>799-M05</t>
  </si>
  <si>
    <t>Topná zkouška</t>
  </si>
  <si>
    <t>-1571730709</t>
  </si>
  <si>
    <t>02 -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</si>
  <si>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</si>
  <si>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</si>
  <si>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</si>
  <si>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</si>
  <si>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</si>
  <si>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</si>
  <si>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721173316</t>
  </si>
  <si>
    <t>Potrubí z trub PVC SN4 dešťové DN 125</t>
  </si>
  <si>
    <t>-625616135</t>
  </si>
  <si>
    <t>https://podminky.urs.cz/item/CS_URS_2022_01/721173316</t>
  </si>
  <si>
    <t>721173317</t>
  </si>
  <si>
    <t>Potrubí z trub PVC SN4 dešťové DN 160</t>
  </si>
  <si>
    <t>-1660785969</t>
  </si>
  <si>
    <t>https://podminky.urs.cz/item/CS_URS_2022_01/721173317</t>
  </si>
  <si>
    <t>721173401</t>
  </si>
  <si>
    <t>Potrubí z trub PVC SN4 svodné (ležaté) DN 110</t>
  </si>
  <si>
    <t>1571328716</t>
  </si>
  <si>
    <t>https://podminky.urs.cz/item/CS_URS_2022_01/721173401</t>
  </si>
  <si>
    <t>721173402</t>
  </si>
  <si>
    <t>Potrubí z trub PVC SN4 svodné (ležaté) DN 125</t>
  </si>
  <si>
    <t>-2078468274</t>
  </si>
  <si>
    <t>https://podminky.urs.cz/item/CS_URS_2022_01/721173402</t>
  </si>
  <si>
    <t>721173403</t>
  </si>
  <si>
    <t>Potrubí z trub PVC SN4 svodné (ležaté) DN 160</t>
  </si>
  <si>
    <t>-747750197</t>
  </si>
  <si>
    <t>https://podminky.urs.cz/item/CS_URS_2022_01/721173403</t>
  </si>
  <si>
    <t>721174024</t>
  </si>
  <si>
    <t>Potrubí z trub polypropylenových odpadní (svislé) DN 75</t>
  </si>
  <si>
    <t>-255681055</t>
  </si>
  <si>
    <t>https://podminky.urs.cz/item/CS_URS_2022_01/721174024</t>
  </si>
  <si>
    <t>721174025</t>
  </si>
  <si>
    <t>Potrubí z trub polypropylenových odpadní (svislé) DN 110</t>
  </si>
  <si>
    <t>1373211756</t>
  </si>
  <si>
    <t>https://podminky.urs.cz/item/CS_URS_2022_01/721174025</t>
  </si>
  <si>
    <t>721174042</t>
  </si>
  <si>
    <t>Potrubí z trub polypropylenových připojovací DN 40</t>
  </si>
  <si>
    <t>117845750</t>
  </si>
  <si>
    <t>https://podminky.urs.cz/item/CS_URS_2022_01/721174042</t>
  </si>
  <si>
    <t>721174043</t>
  </si>
  <si>
    <t>Potrubí z trub polypropylenových připojovací DN 50</t>
  </si>
  <si>
    <t>-2129089992</t>
  </si>
  <si>
    <t>https://podminky.urs.cz/item/CS_URS_2022_01/721174043</t>
  </si>
  <si>
    <t>721174044</t>
  </si>
  <si>
    <t>Potrubí z trub polypropylenových připojovací DN 75</t>
  </si>
  <si>
    <t>254156681</t>
  </si>
  <si>
    <t>https://podminky.urs.cz/item/CS_URS_2022_01/721174044</t>
  </si>
  <si>
    <t>721174045</t>
  </si>
  <si>
    <t>Potrubí z trub polypropylenových připojovací DN 110</t>
  </si>
  <si>
    <t>-89910777</t>
  </si>
  <si>
    <t>https://podminky.urs.cz/item/CS_URS_2022_01/721174045</t>
  </si>
  <si>
    <t>721194104</t>
  </si>
  <si>
    <t>Vyměření přípojek na potrubí vyvedení a upevnění odpadních výpustek DN 40</t>
  </si>
  <si>
    <t>949856446</t>
  </si>
  <si>
    <t>https://podminky.urs.cz/item/CS_URS_2022_01/721194104</t>
  </si>
  <si>
    <t>721194105</t>
  </si>
  <si>
    <t>Vyměření přípojek na potrubí vyvedení a upevnění odpadních výpustek DN 50</t>
  </si>
  <si>
    <t>1687592888</t>
  </si>
  <si>
    <t>https://podminky.urs.cz/item/CS_URS_2022_01/721194105</t>
  </si>
  <si>
    <t>721194109</t>
  </si>
  <si>
    <t>Vyměření přípojek na potrubí vyvedení a upevnění odpadních výpustek DN 100</t>
  </si>
  <si>
    <t>1565499326</t>
  </si>
  <si>
    <t>https://podminky.urs.cz/item/CS_URS_2022_01/721194109</t>
  </si>
  <si>
    <t>72121192R1</t>
  </si>
  <si>
    <t>Montáž zápachových uzávěrek DN 32/40</t>
  </si>
  <si>
    <t>-1021951209</t>
  </si>
  <si>
    <t>5516184R1</t>
  </si>
  <si>
    <t>Klalich pro úkapy DN32 se zápachovou uzávěrkou a přídavnou mechanickou uzávěrkou - kuličkou pro suchý stav</t>
  </si>
  <si>
    <t>1232296611</t>
  </si>
  <si>
    <t>721212121</t>
  </si>
  <si>
    <t>Odtokové sprchové žlaby se zápachovou uzávěrkou a krycím roštem délky 700 mm</t>
  </si>
  <si>
    <t>1112704961</t>
  </si>
  <si>
    <t>https://podminky.urs.cz/item/CS_URS_2022_01/721212121</t>
  </si>
  <si>
    <t>721241102</t>
  </si>
  <si>
    <t>Lapače střešních splavenin litinové DN 125</t>
  </si>
  <si>
    <t>2067354202</t>
  </si>
  <si>
    <t>https://podminky.urs.cz/item/CS_URS_2022_01/721241102</t>
  </si>
  <si>
    <t>721273153</t>
  </si>
  <si>
    <t>Ventilační hlavice z polypropylenu (PP) DN 110</t>
  </si>
  <si>
    <t>2111222212</t>
  </si>
  <si>
    <t>https://podminky.urs.cz/item/CS_URS_2022_01/721273153</t>
  </si>
  <si>
    <t>721290111</t>
  </si>
  <si>
    <t>Zkouška těsnosti kanalizace v objektech vodou do DN 125</t>
  </si>
  <si>
    <t>-1625264211</t>
  </si>
  <si>
    <t>https://podminky.urs.cz/item/CS_URS_2022_01/721290111</t>
  </si>
  <si>
    <t>57+17+30</t>
  </si>
  <si>
    <t>721290112</t>
  </si>
  <si>
    <t>Zkouška těsnosti kanalizace v objektech vodou DN 150 nebo DN 200</t>
  </si>
  <si>
    <t>-900032659</t>
  </si>
  <si>
    <t>https://podminky.urs.cz/item/CS_URS_2022_01/721290112</t>
  </si>
  <si>
    <t>27+20</t>
  </si>
  <si>
    <t>7212902R1</t>
  </si>
  <si>
    <t>Zkouška těsnosti kanalizace v objektech vodou DN 250 nebo DN 300</t>
  </si>
  <si>
    <t>-938196408</t>
  </si>
  <si>
    <t>4+23+11+21+2+7</t>
  </si>
  <si>
    <t>7221812R39</t>
  </si>
  <si>
    <t>Ochrana kanalizačního potrubí DN110 tepelnou izoalcí z minrerální vlny tl. 20mm a kašírovanou AL fólií, vč. montáže</t>
  </si>
  <si>
    <t>1203903918</t>
  </si>
  <si>
    <t>998721101</t>
  </si>
  <si>
    <t>Přesun hmot pro vnitřní kanalizace stanovený z hmotnosti přesunovaného materiálu vodorovná dopravní vzdálenost do 50 m v objektech výšky do 6 m</t>
  </si>
  <si>
    <t>-799891082</t>
  </si>
  <si>
    <t>https://podminky.urs.cz/item/CS_URS_2022_01/998721101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</si>
  <si>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</si>
  <si>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</si>
  <si>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</si>
  <si>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</si>
  <si>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-270181478</t>
  </si>
  <si>
    <t>https://podminky.urs.cz/item/CS_URS_2022_01/722174002</t>
  </si>
  <si>
    <t>23+44+48</t>
  </si>
  <si>
    <t>722174003</t>
  </si>
  <si>
    <t>Potrubí z plastových trubek z polypropylenu (PPR) svařovaných polyfuzně PN 16 (SDR 7,4) D 25 x 3,5</t>
  </si>
  <si>
    <t>736827448</t>
  </si>
  <si>
    <t>https://podminky.urs.cz/item/CS_URS_2022_01/722174003</t>
  </si>
  <si>
    <t>22+12</t>
  </si>
  <si>
    <t>722174004</t>
  </si>
  <si>
    <t>Potrubí z plastových trubek z polypropylenu (PPR) svařovaných polyfuzně PN 16 (SDR 7,4) D 32 x 4,4</t>
  </si>
  <si>
    <t>930335735</t>
  </si>
  <si>
    <t>https://podminky.urs.cz/item/CS_URS_2022_01/722174004</t>
  </si>
  <si>
    <t>15+26</t>
  </si>
  <si>
    <t>722174005</t>
  </si>
  <si>
    <t>Potrubí z plastových trubek z polypropylenu (PPR) svařovaných polyfuzně PN 16 (SDR 7,4) D 40 x 5,5</t>
  </si>
  <si>
    <t>-1904204273</t>
  </si>
  <si>
    <t>https://podminky.urs.cz/item/CS_URS_2022_01/722174005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</si>
  <si>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</si>
  <si>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</si>
  <si>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1348088110</t>
  </si>
  <si>
    <t>https://podminky.urs.cz/item/CS_URS_2022_01/722181231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</si>
  <si>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</si>
  <si>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</si>
  <si>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-838190862</t>
  </si>
  <si>
    <t>https://podminky.urs.cz/item/CS_URS_2022_01/722181232</t>
  </si>
  <si>
    <t>12+26+14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</si>
  <si>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</si>
  <si>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</si>
  <si>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-944798708</t>
  </si>
  <si>
    <t>https://podminky.urs.cz/item/CS_URS_2022_01/722181241</t>
  </si>
  <si>
    <t>23+44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</si>
  <si>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</si>
  <si>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</si>
  <si>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1964615178</t>
  </si>
  <si>
    <t>https://podminky.urs.cz/item/CS_URS_2022_01/722181242</t>
  </si>
  <si>
    <t>22+15</t>
  </si>
  <si>
    <t>722220111</t>
  </si>
  <si>
    <t>Armatury s jedním závitem nástěnky pro výtokový ventil G 1/2</t>
  </si>
  <si>
    <t>-1992869283</t>
  </si>
  <si>
    <t>https://podminky.urs.cz/item/CS_URS_2022_01/722220111</t>
  </si>
  <si>
    <t>722220121</t>
  </si>
  <si>
    <t>Armatury s jedním závitem nástěnky pro baterii G 1/2</t>
  </si>
  <si>
    <t>pár</t>
  </si>
  <si>
    <t>-2023718102</t>
  </si>
  <si>
    <t>https://podminky.urs.cz/item/CS_URS_2022_01/722220121</t>
  </si>
  <si>
    <t>722224115</t>
  </si>
  <si>
    <t>Armatury s jedním závitem kohouty plnicí a vypouštěcí PN 10 G 1/2</t>
  </si>
  <si>
    <t>2004579026</t>
  </si>
  <si>
    <t>https://podminky.urs.cz/item/CS_URS_2022_01/722224115</t>
  </si>
  <si>
    <t>722224152</t>
  </si>
  <si>
    <t>Armatury s jedním závitem ventily kulové zahradní uzávěry PN 15 do 120° C G 1/2 - 3/4</t>
  </si>
  <si>
    <t>1829912529</t>
  </si>
  <si>
    <t>https://podminky.urs.cz/item/CS_URS_2022_01/722224152</t>
  </si>
  <si>
    <t>722229101</t>
  </si>
  <si>
    <t>Armatury s jedním závitem montáž vodovodních armatur s jedním závitem ostatních typů G 1/2</t>
  </si>
  <si>
    <t>-1917715110</t>
  </si>
  <si>
    <t>https://podminky.urs.cz/item/CS_URS_2022_01/722229101</t>
  </si>
  <si>
    <t>55145541R</t>
  </si>
  <si>
    <t>baterie sprchová zapuštěná s přepínačem</t>
  </si>
  <si>
    <t>-884453980</t>
  </si>
  <si>
    <t>722229102</t>
  </si>
  <si>
    <t>Armatury s jedním závitem montáž vodovodních armatur s jedním závitem ostatních typů G 3/4"</t>
  </si>
  <si>
    <t>238302960</t>
  </si>
  <si>
    <t>https://podminky.urs.cz/item/CS_URS_2022_01/722229102</t>
  </si>
  <si>
    <t>55121260R</t>
  </si>
  <si>
    <t>ventil pojistný 3/4"x3,5</t>
  </si>
  <si>
    <t>-511994009</t>
  </si>
  <si>
    <t>722231072</t>
  </si>
  <si>
    <t>Armatury se dvěma závity ventily zpětné mosazné PN 10 do 110°C G 1/2</t>
  </si>
  <si>
    <t>536369814</t>
  </si>
  <si>
    <t>https://podminky.urs.cz/item/CS_URS_2022_01/722231072</t>
  </si>
  <si>
    <t>722231074</t>
  </si>
  <si>
    <t>Armatury se dvěma závity ventily zpětné mosazné PN 10 do 110°C G 1</t>
  </si>
  <si>
    <t>362141565</t>
  </si>
  <si>
    <t>https://podminky.urs.cz/item/CS_URS_2022_01/722231074</t>
  </si>
  <si>
    <t>722232043</t>
  </si>
  <si>
    <t>Armatury se dvěma závity kulové kohouty PN 42 do 185 °C přímé vnitřní závit G 1/2</t>
  </si>
  <si>
    <t>-1547052698</t>
  </si>
  <si>
    <t>https://podminky.urs.cz/item/CS_URS_2022_01/722232043</t>
  </si>
  <si>
    <t>722232045</t>
  </si>
  <si>
    <t>Armatury se dvěma závity kulové kohouty PN 42 do 185 °C přímé vnitřní závit G 1</t>
  </si>
  <si>
    <t>270287535</t>
  </si>
  <si>
    <t>https://podminky.urs.cz/item/CS_URS_2022_01/722232045</t>
  </si>
  <si>
    <t>722232046</t>
  </si>
  <si>
    <t>Armatury se dvěma závity kulové kohouty PN 42 do 185 °C přímé vnitřní závit G 5/4</t>
  </si>
  <si>
    <t>-664926394</t>
  </si>
  <si>
    <t>https://podminky.urs.cz/item/CS_URS_2022_01/722232046</t>
  </si>
  <si>
    <t>722234263</t>
  </si>
  <si>
    <t>Armatury se dvěma závity filtry mosazný PN 20 do 80 °C G 1/2</t>
  </si>
  <si>
    <t>-703245584</t>
  </si>
  <si>
    <t>https://podminky.urs.cz/item/CS_URS_2022_01/722234263</t>
  </si>
  <si>
    <t>722239101</t>
  </si>
  <si>
    <t>Armatury se dvěma závity montáž vodovodních armatur se dvěma závity ostatních typů G 1/2"</t>
  </si>
  <si>
    <t>-1295979584</t>
  </si>
  <si>
    <t>https://podminky.urs.cz/item/CS_URS_2022_01/722239101</t>
  </si>
  <si>
    <t>55145651R</t>
  </si>
  <si>
    <t>ventil umyvadlový nástěnný tlačný samouzavírací 6l/min pro studenou nebo smíchanou vodu G 1/2"</t>
  </si>
  <si>
    <t>-1933325647</t>
  </si>
  <si>
    <t>722239102</t>
  </si>
  <si>
    <t>Armatury se dvěma závity montáž vodovodních armatur se dvěma závity ostatních typů G 3/4"</t>
  </si>
  <si>
    <t>188491639</t>
  </si>
  <si>
    <t>https://podminky.urs.cz/item/CS_URS_2022_01/722239102</t>
  </si>
  <si>
    <t>55111228R</t>
  </si>
  <si>
    <t>ventil přímý průchozí mosazný 3/4"</t>
  </si>
  <si>
    <t>-1878602658</t>
  </si>
  <si>
    <t>722239104</t>
  </si>
  <si>
    <t>Armatury se dvěma závity montáž vodovodních armatur se dvěma závity ostatních typů G 5/4</t>
  </si>
  <si>
    <t>-1896905899</t>
  </si>
  <si>
    <t>https://podminky.urs.cz/item/CS_URS_2022_01/722239104</t>
  </si>
  <si>
    <t>43633215R</t>
  </si>
  <si>
    <t>filtr domácí na studenou vodu 1" s manuální proplach, jemnost sítka 100 µm, do 40°C, PN16</t>
  </si>
  <si>
    <t>1325567868</t>
  </si>
  <si>
    <t>722239112R</t>
  </si>
  <si>
    <t>-1965056272</t>
  </si>
  <si>
    <t>55128802</t>
  </si>
  <si>
    <t>ventil směšovací termostatický pro solár Kv 1,2 3/4"</t>
  </si>
  <si>
    <t>-1695690998</t>
  </si>
  <si>
    <t>722290227R</t>
  </si>
  <si>
    <t>Zkouška těsnosti vodovodního potrubí do DN 50</t>
  </si>
  <si>
    <t>-1371646946</t>
  </si>
  <si>
    <t>115+34+41+14</t>
  </si>
  <si>
    <t>722290234</t>
  </si>
  <si>
    <t>Zkoušky, proplach a desinfekce vodovodního potrubí proplach a desinfekce vodovodního potrubí do DN 80</t>
  </si>
  <si>
    <t>964367560</t>
  </si>
  <si>
    <t>https://podminky.urs.cz/item/CS_URS_2022_01/722290234</t>
  </si>
  <si>
    <t>725813111</t>
  </si>
  <si>
    <t>Ventily rohové bez připojovací trubičky nebo flexi hadičky G 1/2</t>
  </si>
  <si>
    <t>-1429086536</t>
  </si>
  <si>
    <t>https://podminky.urs.cz/item/CS_URS_2022_01/725813111</t>
  </si>
  <si>
    <t>732429212R</t>
  </si>
  <si>
    <t>Montáž cirkulačního čerpadla závitového do DN 25</t>
  </si>
  <si>
    <t>-1177475603</t>
  </si>
  <si>
    <t>42611280R</t>
  </si>
  <si>
    <t>čerpadlo oběhové teplovodní závitové DN 15 cirkulační pro TUV výtlak 0,9 m Qmax 0,35 m3/h PN 10 bronzové do 80°C</t>
  </si>
  <si>
    <t>1301222333</t>
  </si>
  <si>
    <t>-519402506</t>
  </si>
  <si>
    <t>734421102</t>
  </si>
  <si>
    <t>Tlakoměry s pevným stonkem a zpětnou klapkou spodní připojení (radiální) tlaku 0–16 bar průměru 63 mm</t>
  </si>
  <si>
    <t>-1976454646</t>
  </si>
  <si>
    <t>https://podminky.urs.cz/item/CS_URS_2022_01/734421102</t>
  </si>
  <si>
    <t>732331134</t>
  </si>
  <si>
    <t>Nádoby expanzní tlakové pro akumulační ohřev teplé vody s membránou bez pojistného ventilu se závitovým připojením PN 1,0 o objemu 25 l</t>
  </si>
  <si>
    <t>287531216</t>
  </si>
  <si>
    <t>https://podminky.urs.cz/item/CS_URS_2022_01/732331134</t>
  </si>
  <si>
    <t>998722101</t>
  </si>
  <si>
    <t>Přesun hmot pro vnitřní vodovod stanovený z hmotnosti přesunovaného materiálu vodorovná dopravní vzdálenost do 50 m v objektech výšky do 6 m</t>
  </si>
  <si>
    <t>1046767453</t>
  </si>
  <si>
    <t>https://podminky.urs.cz/item/CS_URS_2022_01/998722101</t>
  </si>
  <si>
    <t>725</t>
  </si>
  <si>
    <t>Zdravotechnika - zařizovací předměty</t>
  </si>
  <si>
    <t>725119125</t>
  </si>
  <si>
    <t>Zařízení záchodů montáž klozetových mís závěsných na nosné stěny</t>
  </si>
  <si>
    <t>280733974</t>
  </si>
  <si>
    <t>https://podminky.urs.cz/item/CS_URS_2022_01/725119125</t>
  </si>
  <si>
    <t>64236022R</t>
  </si>
  <si>
    <t>klozet keramický bílý závěsný hluboké splachování 510x360x350mm</t>
  </si>
  <si>
    <t>1792884426</t>
  </si>
  <si>
    <t>55167381</t>
  </si>
  <si>
    <t>sedátko klozetové duroplastové bílé s poklopem</t>
  </si>
  <si>
    <t>-1833874419</t>
  </si>
  <si>
    <t>725121525</t>
  </si>
  <si>
    <t>Pisoárové záchodky keramické automatické s radarovým senzorem</t>
  </si>
  <si>
    <t>-32590634</t>
  </si>
  <si>
    <t>https://podminky.urs.cz/item/CS_URS_2022_01/725121525</t>
  </si>
  <si>
    <t>7251217R1</t>
  </si>
  <si>
    <t>Napájecí zdroj na lištu až pro 8 zařízení - 230/12 V, 50 Hz</t>
  </si>
  <si>
    <t>CS ÚRS 2020 01</t>
  </si>
  <si>
    <t>2008374333</t>
  </si>
  <si>
    <t>725219102</t>
  </si>
  <si>
    <t>Umyvadla montáž umyvadel ostatních typů na šrouby do zdiva</t>
  </si>
  <si>
    <t>-1046036545</t>
  </si>
  <si>
    <t>https://podminky.urs.cz/item/CS_URS_2022_01/725219102</t>
  </si>
  <si>
    <t>64211005</t>
  </si>
  <si>
    <t>umyvadlo keramické závěsné bílé 550x420mm</t>
  </si>
  <si>
    <t>259443471</t>
  </si>
  <si>
    <t>725319111</t>
  </si>
  <si>
    <t>Dřezy bez výtokových armatur montáž dřezů ostatních typů</t>
  </si>
  <si>
    <t>2070944202</t>
  </si>
  <si>
    <t>https://podminky.urs.cz/item/CS_URS_2022_01/725319111</t>
  </si>
  <si>
    <t>55231360</t>
  </si>
  <si>
    <t>dřez nerez vestavný s odkapní deskou 900x600mm</t>
  </si>
  <si>
    <t>260381672</t>
  </si>
  <si>
    <t>725851315R</t>
  </si>
  <si>
    <t>Ventily odpadní pro zařizovací předměty dřezové s přepadem G 6/4"</t>
  </si>
  <si>
    <t>-1245570283</t>
  </si>
  <si>
    <t>725862103R</t>
  </si>
  <si>
    <t>Zápachové uzávěrky zařizovacích předmětů pro dřezy DN 40/50</t>
  </si>
  <si>
    <t>-1603573648</t>
  </si>
  <si>
    <t>725821325</t>
  </si>
  <si>
    <t>Baterie dřezové stojánkové pákové s otáčivým ústím a délkou ramínka 220 mm</t>
  </si>
  <si>
    <t>-926987503</t>
  </si>
  <si>
    <t>https://podminky.urs.cz/item/CS_URS_2022_01/725821325</t>
  </si>
  <si>
    <t>725339111</t>
  </si>
  <si>
    <t>Výlevky montáž výlevky</t>
  </si>
  <si>
    <t>-550287103</t>
  </si>
  <si>
    <t>https://podminky.urs.cz/item/CS_URS_2022_01/725339111</t>
  </si>
  <si>
    <t>64271101</t>
  </si>
  <si>
    <t>výlevka keramická bílá</t>
  </si>
  <si>
    <t>1960284076</t>
  </si>
  <si>
    <t>725821312</t>
  </si>
  <si>
    <t>Baterie dřezové nástěnné pákové s otáčivým kulatým ústím a délkou ramínka 300 mm</t>
  </si>
  <si>
    <t>1887711979</t>
  </si>
  <si>
    <t>https://podminky.urs.cz/item/CS_URS_2022_01/725821312</t>
  </si>
  <si>
    <t>725822611</t>
  </si>
  <si>
    <t>Baterie umyvadlové stojánkové pákové bez výpusti</t>
  </si>
  <si>
    <t>-1174700709</t>
  </si>
  <si>
    <t>https://podminky.urs.cz/item/CS_URS_2022_01/725822611</t>
  </si>
  <si>
    <t>725851325</t>
  </si>
  <si>
    <t>Ventily odpadní pro zařizovací předměty umyvadlové bez přepadu G 5/4</t>
  </si>
  <si>
    <t>125301670</t>
  </si>
  <si>
    <t>https://podminky.urs.cz/item/CS_URS_2022_01/725851325</t>
  </si>
  <si>
    <t>725869101</t>
  </si>
  <si>
    <t>Zápachové uzávěrky zařizovacích předmětů montáž zápachových uzávěrek umyvadlových do DN 40</t>
  </si>
  <si>
    <t>608082087</t>
  </si>
  <si>
    <t>https://podminky.urs.cz/item/CS_URS_2022_01/725869101</t>
  </si>
  <si>
    <t>55166631R</t>
  </si>
  <si>
    <t>sifon umyvadlový celokovový chrom DN 32</t>
  </si>
  <si>
    <t>1178223005</t>
  </si>
  <si>
    <t>725980122</t>
  </si>
  <si>
    <t>Dvířka 15/20</t>
  </si>
  <si>
    <t>32347053</t>
  </si>
  <si>
    <t>https://podminky.urs.cz/item/CS_URS_2022_01/725980122</t>
  </si>
  <si>
    <t>789R01</t>
  </si>
  <si>
    <t>Kompletace zařizovacích předmětů</t>
  </si>
  <si>
    <t>512</t>
  </si>
  <si>
    <t>1509225806</t>
  </si>
  <si>
    <t>998725101</t>
  </si>
  <si>
    <t>Přesun hmot pro zařizovací předměty stanovený z hmotnosti přesunovaného materiálu vodorovná dopravní vzdálenost do 50 m v objektech výšky do 6 m</t>
  </si>
  <si>
    <t>-1327742896</t>
  </si>
  <si>
    <t>https://podminky.urs.cz/item/CS_URS_2022_01/998725101</t>
  </si>
  <si>
    <t>726</t>
  </si>
  <si>
    <t>Zdravotechnika - předstěnové instalace</t>
  </si>
  <si>
    <t>726121001</t>
  </si>
  <si>
    <t>Předstěnové instalační systémy do bytových jader upevnění mezi dvě stěny pro závěsné klozety stavební výška 1120 mm</t>
  </si>
  <si>
    <t>-604529040</t>
  </si>
  <si>
    <t>https://podminky.urs.cz/item/CS_URS_2022_01/726121001</t>
  </si>
  <si>
    <t>726121002R</t>
  </si>
  <si>
    <t>Instalační předstěna - výlevka v 1750 mm závěsná s vestavěnou splachovací nádržkou, nástěnná armatura na omítku</t>
  </si>
  <si>
    <t>1939116383</t>
  </si>
  <si>
    <t>726191003R</t>
  </si>
  <si>
    <t>Ovládací tlačítko, pro splachování Start/Stop, plastové chrom, vč. montáže</t>
  </si>
  <si>
    <t>1412516471</t>
  </si>
  <si>
    <t>4+1</t>
  </si>
  <si>
    <t>998726111</t>
  </si>
  <si>
    <t>Přesun hmot pro instalační prefabrikáty stanovený z hmotnosti přesunovaného materiálu vodorovná dopravní vzdálenost do 50 m v objektech výšky do 6 m</t>
  </si>
  <si>
    <t>-1463283725</t>
  </si>
  <si>
    <t>https://podminky.urs.cz/item/CS_URS_2022_01/998726111</t>
  </si>
  <si>
    <t>03 - Plynová odběrná zařízení</t>
  </si>
  <si>
    <t xml:space="preserve">    723 - Zdravotechnika - vnitřní plynovod</t>
  </si>
  <si>
    <t>723</t>
  </si>
  <si>
    <t>Zdravotechnika - vnitřní plynovod</t>
  </si>
  <si>
    <t>723150365</t>
  </si>
  <si>
    <t>Potrubí z ocelových trubek hladkých černých spojovaných chráničky Ø 38/2,6</t>
  </si>
  <si>
    <t>-1516444130</t>
  </si>
  <si>
    <t>https://podminky.urs.cz/item/CS_URS_2022_01/723150365</t>
  </si>
  <si>
    <t>723160204</t>
  </si>
  <si>
    <t>Přípojky k plynoměrům spojované na závit bez ochozu G 1</t>
  </si>
  <si>
    <t>-1167599703</t>
  </si>
  <si>
    <t>https://podminky.urs.cz/item/CS_URS_2022_01/723160204</t>
  </si>
  <si>
    <t>723160334</t>
  </si>
  <si>
    <t>Přípojky k plynoměrům rozpěrky přípojek G 1</t>
  </si>
  <si>
    <t>-418297408</t>
  </si>
  <si>
    <t>https://podminky.urs.cz/item/CS_URS_2022_01/723160334</t>
  </si>
  <si>
    <t>723181023</t>
  </si>
  <si>
    <t>Potrubí z měděných trubek tvrdých, spojovaných lisováním DN 20</t>
  </si>
  <si>
    <t>1608865941</t>
  </si>
  <si>
    <t>https://podminky.urs.cz/item/CS_URS_2022_01/723181023</t>
  </si>
  <si>
    <t>723181024</t>
  </si>
  <si>
    <t>Potrubí z měděných trubek tvrdých, spojovaných lisováním DN 25</t>
  </si>
  <si>
    <t>1777955799</t>
  </si>
  <si>
    <t>https://podminky.urs.cz/item/CS_URS_2022_01/723181024</t>
  </si>
  <si>
    <t>723190907R</t>
  </si>
  <si>
    <t>Odvzdušnění nebo napuštění plynovodního potrubí</t>
  </si>
  <si>
    <t>12124701</t>
  </si>
  <si>
    <t>https://podminky.urs.cz/item/CS_URS_2022_01/723190907R</t>
  </si>
  <si>
    <t>11+1</t>
  </si>
  <si>
    <t>723190909R</t>
  </si>
  <si>
    <t>Zkouška těsnosti potrubí plynovodního</t>
  </si>
  <si>
    <t>1294303088</t>
  </si>
  <si>
    <t>723190912R</t>
  </si>
  <si>
    <t>Revize plynu</t>
  </si>
  <si>
    <t>864988738</t>
  </si>
  <si>
    <t>723231163</t>
  </si>
  <si>
    <t>Armatury se dvěma závity kohouty kulové PN 42 do 185°C plnoprůtokové vnitřní závit těžká řada G 3/4</t>
  </si>
  <si>
    <t>1435986196</t>
  </si>
  <si>
    <t>https://podminky.urs.cz/item/CS_URS_2022_01/723231163</t>
  </si>
  <si>
    <t>723231164</t>
  </si>
  <si>
    <t>Armatury se dvěma závity kohouty kulové PN 42 do 185°C plnoprůtokové vnitřní závit těžká řada G 1"</t>
  </si>
  <si>
    <t>867402784</t>
  </si>
  <si>
    <t>https://podminky.urs.cz/item/CS_URS_2022_01/723231164</t>
  </si>
  <si>
    <t>723234312</t>
  </si>
  <si>
    <t>Armatury se dvěma závity středotlaké regulátory tlaku plynu jednostupňové pro zemní plyn, výkon do 10 m3/hod</t>
  </si>
  <si>
    <t>-263514648</t>
  </si>
  <si>
    <t>https://podminky.urs.cz/item/CS_URS_2022_01/723234312</t>
  </si>
  <si>
    <t>7834254R</t>
  </si>
  <si>
    <t xml:space="preserve">Nátěry syntetické (žluté) potrubí do DN 50 </t>
  </si>
  <si>
    <t>-725467364</t>
  </si>
  <si>
    <t>998723101</t>
  </si>
  <si>
    <t>Přesun hmot pro vnitřní plynovod stanovený z hmotnosti přesunovaného materiálu vodorovná dopravní vzdálenost do 50 m v objektech výšky do 6 m</t>
  </si>
  <si>
    <t>1564953417</t>
  </si>
  <si>
    <t>https://podminky.urs.cz/item/CS_URS_2022_01/998723101</t>
  </si>
  <si>
    <t>04 - Pripojka vody a kanalizace</t>
  </si>
  <si>
    <t xml:space="preserve">    8 - Trubní vedení</t>
  </si>
  <si>
    <t>Trubní vedení</t>
  </si>
  <si>
    <t>722270102</t>
  </si>
  <si>
    <t>Vodoměrové sestavy závitové G 1"</t>
  </si>
  <si>
    <t>-956893065</t>
  </si>
  <si>
    <t>https://podminky.urs.cz/item/CS_URS_2022_01/722270102</t>
  </si>
  <si>
    <t>871161141</t>
  </si>
  <si>
    <t>Montáž vodovodního potrubí z plastů v otevřeném výkopu z polyetylenu PE 100 svařovaných na tupo SDR 11/PN16 D 32 x 3,0 mm</t>
  </si>
  <si>
    <t>-1129274956</t>
  </si>
  <si>
    <t>https://podminky.urs.cz/item/CS_URS_2022_01/871161141</t>
  </si>
  <si>
    <t>286135950</t>
  </si>
  <si>
    <t>potrubí dvouvrstvé PE100 s 10% signalizační vrstvou, SDR 11, 32x3,0. L=12m</t>
  </si>
  <si>
    <t>CS ÚRS 2017 01</t>
  </si>
  <si>
    <t>-120143851</t>
  </si>
  <si>
    <t>877161101</t>
  </si>
  <si>
    <t>Montáž tvarovek na vodovodním plastovém potrubí z polyetylenu PE 100 elektrotvarovek SDR 11/PN16 spojek, oblouků nebo redukcí d 32</t>
  </si>
  <si>
    <t>-1211205517</t>
  </si>
  <si>
    <t>https://podminky.urs.cz/item/CS_URS_2022_01/877161101</t>
  </si>
  <si>
    <t>1+1</t>
  </si>
  <si>
    <t>286159691R</t>
  </si>
  <si>
    <t>elektrospojka SDR 11, PE 100, PN 16 d 32</t>
  </si>
  <si>
    <t>1648466032</t>
  </si>
  <si>
    <t>28653073</t>
  </si>
  <si>
    <t>elektrokoleno 90° přechodové PE-mosaz vodovodního potrubí PE vnější závit 32-1 1/4"</t>
  </si>
  <si>
    <t>-1133812467</t>
  </si>
  <si>
    <t>8922300R2</t>
  </si>
  <si>
    <t>Signalizační vodič Cu 4mm2</t>
  </si>
  <si>
    <t>-1185038417</t>
  </si>
  <si>
    <t>8922300R3</t>
  </si>
  <si>
    <t xml:space="preserve">Výstražná fólie š.300mm </t>
  </si>
  <si>
    <t>392917331</t>
  </si>
  <si>
    <t>892233122R</t>
  </si>
  <si>
    <t>Proplach a dezinfekce vodovodního potrubí DN od 40 do 70</t>
  </si>
  <si>
    <t>1535854722</t>
  </si>
  <si>
    <t>892273932R</t>
  </si>
  <si>
    <t>Dezinfekce vodovodního potrubí do DN 125</t>
  </si>
  <si>
    <t>752424171</t>
  </si>
  <si>
    <t>871315221</t>
  </si>
  <si>
    <t>Kanalizační potrubí z tvrdého PVC v otevřeném výkopu ve sklonu do 20 %, hladkého plnostěnného jednovrstvého, tuhost třídy SN 8 DN 160</t>
  </si>
  <si>
    <t>-172723054</t>
  </si>
  <si>
    <t>https://podminky.urs.cz/item/CS_URS_2022_01/871315221</t>
  </si>
  <si>
    <t>3+3</t>
  </si>
  <si>
    <t>877310310</t>
  </si>
  <si>
    <t>Montáž tvarovek na kanalizačním plastovém potrubí z polypropylenu PP hladkého plnostěnného kolen DN 150</t>
  </si>
  <si>
    <t>-748382630</t>
  </si>
  <si>
    <t>https://podminky.urs.cz/item/CS_URS_2022_01/877310310</t>
  </si>
  <si>
    <t>28612201</t>
  </si>
  <si>
    <t>koleno kanalizační plastové PVC KG DN 160/30° SN12/16</t>
  </si>
  <si>
    <t>1414922645</t>
  </si>
  <si>
    <t>28612202</t>
  </si>
  <si>
    <t>koleno kanalizační plastové PVC KG DN 160/45° SN12/16</t>
  </si>
  <si>
    <t>196369063</t>
  </si>
  <si>
    <t>877310330</t>
  </si>
  <si>
    <t>Montáž tvarovek na kanalizačním plastovém potrubí z polypropylenu PP hladkého plnostěnného spojek nebo redukcí DN 150</t>
  </si>
  <si>
    <t>-1534441981</t>
  </si>
  <si>
    <t>https://podminky.urs.cz/item/CS_URS_2022_01/877310330</t>
  </si>
  <si>
    <t>28611546</t>
  </si>
  <si>
    <t>přechod kanalizační PVC na kameninové hrdlo DN 160</t>
  </si>
  <si>
    <t>-1204411822</t>
  </si>
  <si>
    <t>892312121</t>
  </si>
  <si>
    <t>Tlakové zkoušky vzduchem těsnícími vaky ucpávkovými DN 150</t>
  </si>
  <si>
    <t>úsek</t>
  </si>
  <si>
    <t>-74348143</t>
  </si>
  <si>
    <t>https://podminky.urs.cz/item/CS_URS_2022_01/892312121</t>
  </si>
  <si>
    <t>894811143</t>
  </si>
  <si>
    <t>Revizní šachta z tvrdého PVC v otevřeném výkopu typ přímý (DN šachty/DN trubního vedení) DN 400/160, odolnost vnějšímu tlaku 40 t, hloubka od 1360 do 1730 mm</t>
  </si>
  <si>
    <t>1434851387</t>
  </si>
  <si>
    <t>https://podminky.urs.cz/item/CS_URS_2022_01/894811143</t>
  </si>
  <si>
    <t>894811243</t>
  </si>
  <si>
    <t>Revizní šachta z tvrdého PVC v otevřeném výkopu typ pravý/přímý/levý (DN šachty/DN trubního vedení) DN 400/160, odolnost vnějšímu tlaku 40 t, hloubka od 1360 do 1730 mm</t>
  </si>
  <si>
    <t>1861932436</t>
  </si>
  <si>
    <t>https://podminky.urs.cz/item/CS_URS_2022_01/894811243</t>
  </si>
  <si>
    <t>HZS4222R1</t>
  </si>
  <si>
    <t>Geodetické zaměření inženýrských sítí</t>
  </si>
  <si>
    <t>kpl</t>
  </si>
  <si>
    <t>-1446947322</t>
  </si>
  <si>
    <t>HZS4222R10</t>
  </si>
  <si>
    <t>Dokumentace skutečného provedení stavby</t>
  </si>
  <si>
    <t>1330603277</t>
  </si>
  <si>
    <t>998276101</t>
  </si>
  <si>
    <t>Přesun hmot pro trubní vedení hloubené z trub z plastických hmot nebo sklolaminátových pro vodovody nebo kanalizace v otevřeném výkopu dopravní vzdálenost do 15 m</t>
  </si>
  <si>
    <t>2129132948</t>
  </si>
  <si>
    <t>https://podminky.urs.cz/item/CS_URS_2022_01/998276101</t>
  </si>
  <si>
    <t>03 - Vzduchotechnika</t>
  </si>
  <si>
    <t>01 - Větrání</t>
  </si>
  <si>
    <t xml:space="preserve">    751 - Vzduchotechnika</t>
  </si>
  <si>
    <t>751</t>
  </si>
  <si>
    <t>751111012d1</t>
  </si>
  <si>
    <t>Elektrodesign TD 500/150 - 160 Silent T s doběhem (550m3/hod) D 160 mm</t>
  </si>
  <si>
    <t>-882542560</t>
  </si>
  <si>
    <t>751111012d11</t>
  </si>
  <si>
    <t>1675675187</t>
  </si>
  <si>
    <t>751111012d2</t>
  </si>
  <si>
    <t>-710561725</t>
  </si>
  <si>
    <t>751133012d2</t>
  </si>
  <si>
    <t>Mtž vent diag ntl potrubního D do 200 mm</t>
  </si>
  <si>
    <t>2142872207</t>
  </si>
  <si>
    <t>751111012D21</t>
  </si>
  <si>
    <t>talířový ventil KO D 125 mm, včetně montáže</t>
  </si>
  <si>
    <t>-672252123</t>
  </si>
  <si>
    <t>751510041d10</t>
  </si>
  <si>
    <t>Výfukový protidešťový kus nad střechu s ochrannou síťkou proti ptactvu 150mm, tepelně izolovaný s oplechováním</t>
  </si>
  <si>
    <t>-1380389383</t>
  </si>
  <si>
    <t>751510041d11</t>
  </si>
  <si>
    <t>-998282600</t>
  </si>
  <si>
    <t>751510041d12</t>
  </si>
  <si>
    <t>2129024218</t>
  </si>
  <si>
    <t>751510041D3</t>
  </si>
  <si>
    <t>Závěsy, závěsné lišty, závitové tyče, hmoždinky( 2,6% z dodávky potrubí)</t>
  </si>
  <si>
    <t>-530253284</t>
  </si>
  <si>
    <t>751510041d8</t>
  </si>
  <si>
    <t>Vzduchotechnické potrubí pozink kruhové spirálně vinuté D do 125 mm, 30% tvarovek</t>
  </si>
  <si>
    <t>-1299951642</t>
  </si>
  <si>
    <t>751510042d9</t>
  </si>
  <si>
    <t>Vzduchotechnické potrubí pozink kruhové spirálně vinuté D do 200 mm, , 30% tvarovek</t>
  </si>
  <si>
    <t>-112701795</t>
  </si>
  <si>
    <t>751510041D5</t>
  </si>
  <si>
    <t>Spojovací materiál</t>
  </si>
  <si>
    <t>268781620</t>
  </si>
  <si>
    <t>751A14</t>
  </si>
  <si>
    <t>Těsnící materiál</t>
  </si>
  <si>
    <t>142128715</t>
  </si>
  <si>
    <t>751510041D6</t>
  </si>
  <si>
    <t>Příprava ke koplexnímu vyzkoušení, oživení a vyregulování zařízení</t>
  </si>
  <si>
    <t>17647850</t>
  </si>
  <si>
    <t>751A15</t>
  </si>
  <si>
    <t>Zapojení a zprovoznění</t>
  </si>
  <si>
    <t>-1015368191</t>
  </si>
  <si>
    <t>733D4</t>
  </si>
  <si>
    <t>Potrubí z trubek ocelových hladkých Příplatek k cenám za zhotovení přípojky z trubek ocelových hladkých D 89/3,6</t>
  </si>
  <si>
    <t>-1925786624</t>
  </si>
  <si>
    <t>998751101d11</t>
  </si>
  <si>
    <t>Přesun hmot pro vzduchotechniku stanovený z hmotnosti přesunovaného materiálu vodorovná dopravní vzdálenost do 100 m v objektech výšky do 12 m</t>
  </si>
  <si>
    <t>-1147315859</t>
  </si>
  <si>
    <t>04 - Elektroinstalace</t>
  </si>
  <si>
    <t>01 - Úprava hlavního přívodu a kmenový rozvod NN</t>
  </si>
  <si>
    <t>Obrataň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</si>
  <si>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</si>
  <si>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</si>
  <si>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</si>
  <si>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</si>
  <si>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</si>
  <si>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741</t>
  </si>
  <si>
    <t>Elektroinstalace - silnoproud</t>
  </si>
  <si>
    <t>741110312</t>
  </si>
  <si>
    <t>Montáž trubka ochranná do krabic plastová tuhá D přes 40 do 90 mm uložená volně</t>
  </si>
  <si>
    <t>732211181</t>
  </si>
  <si>
    <t>34571361</t>
  </si>
  <si>
    <t>trubka elektroinstalační HDPE tuhá dvouplášťová korugovaná D 41/50mm</t>
  </si>
  <si>
    <t>-619707360</t>
  </si>
  <si>
    <t>10+1+1</t>
  </si>
  <si>
    <t>34571364</t>
  </si>
  <si>
    <t>trubka elektroinstalační HDPE tuhá dvouplášťová korugovaná D 75/90mm</t>
  </si>
  <si>
    <t>838409861</t>
  </si>
  <si>
    <t>741122222</t>
  </si>
  <si>
    <t>Montáž kabel Cu plný kulatý žíla 4x10 mm2 uložený volně (např. CYKY)</t>
  </si>
  <si>
    <t>-1312737623</t>
  </si>
  <si>
    <t>34111076</t>
  </si>
  <si>
    <t>kabel instalační jádro Cu plné izolace PVC plášť PVC 450/750V 4x10mm2</t>
  </si>
  <si>
    <t>-1401892629</t>
  </si>
  <si>
    <t>20+10+3+3</t>
  </si>
  <si>
    <t>741122231</t>
  </si>
  <si>
    <t>Montáž kabel Cu plný kulatý žíla 5x1,5 až 2,5 mm2 uložený volně (např. CYKY)</t>
  </si>
  <si>
    <t>866303404</t>
  </si>
  <si>
    <t>34111090</t>
  </si>
  <si>
    <t>kabel instalační jádro Cu plné izolace PVC plášť PVC 450/750V  5x1,5mm2</t>
  </si>
  <si>
    <t>-1172789773</t>
  </si>
  <si>
    <t>741123224</t>
  </si>
  <si>
    <t>Montáž kabel Al plný nebo laněný kulatý žíla 4x16 mm2 uložený volně (např. AYKY)</t>
  </si>
  <si>
    <t>163686084</t>
  </si>
  <si>
    <t>34112316</t>
  </si>
  <si>
    <t>kabel instalační jádro Al plné izolace PVC plášť PVC 450/750V - stávající</t>
  </si>
  <si>
    <t>-1895718461</t>
  </si>
  <si>
    <t>741132132</t>
  </si>
  <si>
    <t>Ukončení kabelů 4x10 mm2 smršťovací záklopkou nebo páskem bez letování</t>
  </si>
  <si>
    <t>-1068987594</t>
  </si>
  <si>
    <t>741132145</t>
  </si>
  <si>
    <t>Ukončení kabelů 5x1,5 až 4 mm2 smršťovací záklopkou nebo páskem bez letování</t>
  </si>
  <si>
    <t>307537586</t>
  </si>
  <si>
    <t>741320042</t>
  </si>
  <si>
    <t>Montáž pojistka - patrona nožová se zapojením vodičů</t>
  </si>
  <si>
    <t>1626349432</t>
  </si>
  <si>
    <t>35825230</t>
  </si>
  <si>
    <t>pojistka nožová 40A nízkoztrátová 3,60W, provedení normální, charakteristika gG</t>
  </si>
  <si>
    <t>1445729267</t>
  </si>
  <si>
    <t>741320163</t>
  </si>
  <si>
    <t>Montáž jističů třípólových nn do 25 A s krytem se zapojením vodičů</t>
  </si>
  <si>
    <t>-878442593</t>
  </si>
  <si>
    <t>35822403R</t>
  </si>
  <si>
    <t>jistič 3-pólový 25 A vypínací charakteristika B vypínací schopnost 10 kA, s krytem</t>
  </si>
  <si>
    <t>-357820484</t>
  </si>
  <si>
    <t>Práce a dodávky M</t>
  </si>
  <si>
    <t>21-M</t>
  </si>
  <si>
    <t>Elektromontáže</t>
  </si>
  <si>
    <t>210191515R</t>
  </si>
  <si>
    <t>Montáž skříní pojistkových plastových a rozváděčů RE v pilíři</t>
  </si>
  <si>
    <t>-1322683004</t>
  </si>
  <si>
    <t>35711832R</t>
  </si>
  <si>
    <t>pilíř plasrový včetně základu + kabel. skříň smyčkovací plast. 1x poj. spodky do 100A + rozváděč RE 1x jednosazbový 3f elektroměr</t>
  </si>
  <si>
    <t>-977924987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</si>
  <si>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</si>
  <si>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</si>
  <si>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</si>
  <si>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</si>
  <si>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</si>
  <si>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1366926449</t>
  </si>
  <si>
    <t>460021111</t>
  </si>
  <si>
    <t>Sejmutí ornice při elektromontážích ručně tl vrstvy do 20 cm</t>
  </si>
  <si>
    <t>-815805184</t>
  </si>
  <si>
    <t>460131113</t>
  </si>
  <si>
    <t>Hloubení nezapažených jam při elektromontážích ručně v hornině tř I skupiny 3</t>
  </si>
  <si>
    <t>26838766</t>
  </si>
  <si>
    <t>460161172</t>
  </si>
  <si>
    <t>Hloubení kabelových rýh ručně š 35 cm hl 80 cm v hornině tř I skupiny 3</t>
  </si>
  <si>
    <t>294652368</t>
  </si>
  <si>
    <t>460341113</t>
  </si>
  <si>
    <t>Vodorovné přemístění horniny jakékoliv třídy dopravními prostředky při elektromontážích přes 500 do 1000 m</t>
  </si>
  <si>
    <t>-73258579</t>
  </si>
  <si>
    <t>460341121</t>
  </si>
  <si>
    <t>Příplatek k vodorovnému přemístění horniny dopravními prostředky při elektromontážích za každých dalších i započatých 1000 m</t>
  </si>
  <si>
    <t>997152105</t>
  </si>
  <si>
    <t>460361121</t>
  </si>
  <si>
    <t>Poplatek za uložení zeminy na recyklační skládce (skládkovné) kód odpadu 17 05 04</t>
  </si>
  <si>
    <t>1252057981</t>
  </si>
  <si>
    <t>460391123</t>
  </si>
  <si>
    <t>Zásyp jam při elektromontážích ručně se zhutněním z hornin třídy I skupiny 3</t>
  </si>
  <si>
    <t>1353894033</t>
  </si>
  <si>
    <t>460431162</t>
  </si>
  <si>
    <t>Zásyp kabelových rýh ručně se zhutněním š 35 cm hl 60 cm z horniny tř I skupiny 3</t>
  </si>
  <si>
    <t>-1948373702</t>
  </si>
  <si>
    <t>460581111</t>
  </si>
  <si>
    <t>Položení drnu včetně zalití vodou na rovině</t>
  </si>
  <si>
    <t>213062583</t>
  </si>
  <si>
    <t>460661111</t>
  </si>
  <si>
    <t>Kabelové lože z písku pro kabely nn bez zakrytí š lože do 35 cm</t>
  </si>
  <si>
    <t>-999798801</t>
  </si>
  <si>
    <t>460661511</t>
  </si>
  <si>
    <t>Kabelové lože z písku pro kabely nn kryté plastovou fólií š lože do 25 cm</t>
  </si>
  <si>
    <t>-954086609</t>
  </si>
  <si>
    <t>OST</t>
  </si>
  <si>
    <t>Ostatní</t>
  </si>
  <si>
    <t>PPV, podružný materiál, prořez</t>
  </si>
  <si>
    <t>%</t>
  </si>
  <si>
    <t>-2054822909</t>
  </si>
  <si>
    <t>Skutečné provedení přívodu</t>
  </si>
  <si>
    <t>ks</t>
  </si>
  <si>
    <t>-911574548</t>
  </si>
  <si>
    <t>Likvidace odpadu zákonným způsobem</t>
  </si>
  <si>
    <t>-1613561255</t>
  </si>
  <si>
    <t>Přesun kapacit</t>
  </si>
  <si>
    <t>485406565</t>
  </si>
  <si>
    <t>05</t>
  </si>
  <si>
    <t>Vyhledání a úprava původního přívodního kabelu nn, přesunutí elektroměru</t>
  </si>
  <si>
    <t>h</t>
  </si>
  <si>
    <t>-856335767</t>
  </si>
  <si>
    <t>02 - Silnoproud</t>
  </si>
  <si>
    <t xml:space="preserve">    735 - Ústřední vytápění - otopná tělesa</t>
  </si>
  <si>
    <t>735</t>
  </si>
  <si>
    <t>Ústřední vytápění - otopná tělesa</t>
  </si>
  <si>
    <t>735531045R</t>
  </si>
  <si>
    <t>Montáž a napojení termostatu na zeď</t>
  </si>
  <si>
    <t>-384949948</t>
  </si>
  <si>
    <t>2861633431R</t>
  </si>
  <si>
    <t>termostat prostorový IP 20 10A/250V</t>
  </si>
  <si>
    <t>1557792170</t>
  </si>
  <si>
    <t>3*1</t>
  </si>
  <si>
    <t>735531046R</t>
  </si>
  <si>
    <t>Montáž hydrostatu na zeď</t>
  </si>
  <si>
    <t>205625039</t>
  </si>
  <si>
    <t>28616336R</t>
  </si>
  <si>
    <t>montáž hydrostatu prostor. v plastu 35-100 r.H</t>
  </si>
  <si>
    <t>-173607290</t>
  </si>
  <si>
    <t>741110062</t>
  </si>
  <si>
    <t>Montáž trubka plastová ohebná D přes 23 do 35 mm uložená pod omítku</t>
  </si>
  <si>
    <t>186072621</t>
  </si>
  <si>
    <t>34571073</t>
  </si>
  <si>
    <t>trubka elektroinstalační ohebná z PVC (EN) 2325</t>
  </si>
  <si>
    <t>1169017961</t>
  </si>
  <si>
    <t>8*3</t>
  </si>
  <si>
    <t>741110511</t>
  </si>
  <si>
    <t>Montáž lišta a kanálek vkládací šířky do 60 mm s víčkem</t>
  </si>
  <si>
    <t>888884361</t>
  </si>
  <si>
    <t>34571007</t>
  </si>
  <si>
    <t>lišta elektroinstalační hranatá PVC 40x20mm</t>
  </si>
  <si>
    <t>-638428343</t>
  </si>
  <si>
    <t>5+4+6+2+2+4+5</t>
  </si>
  <si>
    <t>34571004</t>
  </si>
  <si>
    <t>lišta elektroinstalační hranatá PVC 20x20mm</t>
  </si>
  <si>
    <t>1720015377</t>
  </si>
  <si>
    <t>8+6+5+5+4+6+2+3+3+3</t>
  </si>
  <si>
    <t>34571008</t>
  </si>
  <si>
    <t>lišta elektroinstalační hranatá PVC 40x40mm</t>
  </si>
  <si>
    <t>-1298882461</t>
  </si>
  <si>
    <t>(4*6)+4+7+3+2</t>
  </si>
  <si>
    <t>40*1,05 "Přepočtené koeficientem množství</t>
  </si>
  <si>
    <t>741112003</t>
  </si>
  <si>
    <t>Montáž krabice zapuštěná plastová čtyřhranná</t>
  </si>
  <si>
    <t>1119311389</t>
  </si>
  <si>
    <t>34571524</t>
  </si>
  <si>
    <t>krabice pod omítku PVC odbočná čtvercová 125x125mm s víčkem</t>
  </si>
  <si>
    <t>259966394</t>
  </si>
  <si>
    <t>741112061</t>
  </si>
  <si>
    <t>Montáž krabice přístrojová zapuštěná plastová kruhová</t>
  </si>
  <si>
    <t>-201001909</t>
  </si>
  <si>
    <t>34571450</t>
  </si>
  <si>
    <t>krabice pod omítku PVC přístrojová kruhová D 70mm</t>
  </si>
  <si>
    <t>777479378</t>
  </si>
  <si>
    <t>741112101</t>
  </si>
  <si>
    <t>Montáž rozvodka zapuštěná plastová kruhová</t>
  </si>
  <si>
    <t>-1469337632</t>
  </si>
  <si>
    <t>34571521</t>
  </si>
  <si>
    <t>krabice pod omítku PVC odbočná kruhová D 70mm s víčkem a svorkovnicí</t>
  </si>
  <si>
    <t>1181499295</t>
  </si>
  <si>
    <t>15*1</t>
  </si>
  <si>
    <t>34571563</t>
  </si>
  <si>
    <t>krabice pod omítku PVC odbočná kruhová D 100mm s víčkem a svorkovnicí</t>
  </si>
  <si>
    <t>-2099164658</t>
  </si>
  <si>
    <t>11*1</t>
  </si>
  <si>
    <t>741112111</t>
  </si>
  <si>
    <t>Montáž rozvodka nástěnná plastová čtyřhranná vodič D do 4 mm2</t>
  </si>
  <si>
    <t>799766864</t>
  </si>
  <si>
    <t>34571479</t>
  </si>
  <si>
    <t>krabice v uzavřeném provedení PP s krytím IP 66 čtvercová 100x100mm</t>
  </si>
  <si>
    <t>279863532</t>
  </si>
  <si>
    <t>38*1</t>
  </si>
  <si>
    <t>741120001</t>
  </si>
  <si>
    <t>Montáž vodič Cu izolovaný plný a laněný žíla 0,35-6 mm2 pod omítku</t>
  </si>
  <si>
    <t>-2023890042</t>
  </si>
  <si>
    <t>34141026</t>
  </si>
  <si>
    <t>vodič propojovací flexibilní jádro Cu lanované izolace PVC 450/750V  1x4mm2</t>
  </si>
  <si>
    <t>-632397531</t>
  </si>
  <si>
    <t>22+16+4+8+3+4+4+6+8+4+2+2</t>
  </si>
  <si>
    <t>34141027</t>
  </si>
  <si>
    <t>vodič propojovací flexibilní jádro Cu lanované izolace PVC 450/750V  1x6mm2</t>
  </si>
  <si>
    <t>187190538</t>
  </si>
  <si>
    <t>22+6+8+10+8+8</t>
  </si>
  <si>
    <t>741120005</t>
  </si>
  <si>
    <t xml:space="preserve">Montáž vodič Cu izolovaný plný a laněný žíla 25-35 mm2 pod omítku </t>
  </si>
  <si>
    <t>1605877329</t>
  </si>
  <si>
    <t>34141030</t>
  </si>
  <si>
    <t>vodič propojovací flexibilní jádro Cu lanované izolace PVC 450/750V  1x25mm2</t>
  </si>
  <si>
    <t>599645718</t>
  </si>
  <si>
    <t>1*3</t>
  </si>
  <si>
    <t>741122011</t>
  </si>
  <si>
    <t>Montáž kabel Cu bez ukončení uložený pod omítku plný kulatý 2x1,5 až 2,5 mm2 (např. CYKY)</t>
  </si>
  <si>
    <t>-1869484393</t>
  </si>
  <si>
    <t>34111005</t>
  </si>
  <si>
    <t>kabel instalační jádro Cu plné izolace PVC plášť PVC 450/750V  2x1,5mm2</t>
  </si>
  <si>
    <t>-931137753</t>
  </si>
  <si>
    <t>14+10+9+12+4+6+6+8+9+24+12+6+5+2+6+12+9+4+7+4</t>
  </si>
  <si>
    <t>34113148</t>
  </si>
  <si>
    <t>kabel ovládací průmyslový stíněný laminovanou Al fólií s příložným Cu drátem jádro Cu plné izolace PVC plášť PVC 250V  2x1,00mm2</t>
  </si>
  <si>
    <t>357452340</t>
  </si>
  <si>
    <t>8+16+12</t>
  </si>
  <si>
    <t>741122015</t>
  </si>
  <si>
    <t xml:space="preserve">Montáž kabel Cu bez ukončení uložený pod omítku plný kulatý 3x1,5 mm2 </t>
  </si>
  <si>
    <t>1059903430</t>
  </si>
  <si>
    <t>34111030</t>
  </si>
  <si>
    <t>kabel instalační jádro Cu plné izolace PVC plášť PVC 450/750V  3x1,5mm2</t>
  </si>
  <si>
    <t>-722743767</t>
  </si>
  <si>
    <t>48+30+18+42+12+6+8+14+5+3+3+5+5+5+32+28+46+12+16+12+8+3+4+6+4+6</t>
  </si>
  <si>
    <t>741122016</t>
  </si>
  <si>
    <t xml:space="preserve">Montáž kabel Cu bez ukončení uložený pod omítku plný kulatý 3x2,5 až 6 mm2 </t>
  </si>
  <si>
    <t>1443708948</t>
  </si>
  <si>
    <t>34111036</t>
  </si>
  <si>
    <t>kabel instalační jádro Cu plné izolace PVC plášť PVC 450/750V  3x2,5mm2</t>
  </si>
  <si>
    <t>-1044649406</t>
  </si>
  <si>
    <t>68+50+45+16+8+12+4+56+62+14+10+21+23+12+8+12</t>
  </si>
  <si>
    <t>741122031</t>
  </si>
  <si>
    <t>Montáž kabel Cu bez ukončení uložený pod omítku plný kulatý 5x1,5 až 2,5 mm2</t>
  </si>
  <si>
    <t>-1854996691</t>
  </si>
  <si>
    <t>kabel instalační jádro Cu plné izolace PVC plášť PVC 450/750V 5x1,5mm2</t>
  </si>
  <si>
    <t>-1793305270</t>
  </si>
  <si>
    <t>30+15</t>
  </si>
  <si>
    <t>34111094</t>
  </si>
  <si>
    <t>kabel instalační jádro Cu plné izolace PVC plášť PVC 450/750V  5x2,5mm2</t>
  </si>
  <si>
    <t>783558256</t>
  </si>
  <si>
    <t>1*10</t>
  </si>
  <si>
    <t>741122211</t>
  </si>
  <si>
    <t xml:space="preserve">Montáž kabel Cu plný kulatý žíla 3x1,5 až 6 mm2 uložený volně </t>
  </si>
  <si>
    <t>-403421478</t>
  </si>
  <si>
    <t>-1742029982</t>
  </si>
  <si>
    <t>741130003</t>
  </si>
  <si>
    <t>Ukončení vodič izolovaný do 4 mm2 v rozváděči nebo na přístroji</t>
  </si>
  <si>
    <t>1054517665</t>
  </si>
  <si>
    <t>741130004</t>
  </si>
  <si>
    <t>Ukončení vodič izolovaný do 6 mm2 v rozváděči nebo na přístroji</t>
  </si>
  <si>
    <t>-184760296</t>
  </si>
  <si>
    <t>741132101</t>
  </si>
  <si>
    <t>Ukončení kabelů 2x1,5 až 4 mm2 smršťovací záklopkou nebo páskem bez letování</t>
  </si>
  <si>
    <t>1151236205</t>
  </si>
  <si>
    <t>741132103</t>
  </si>
  <si>
    <t>Ukončení kabelů 3x1,5 až 4 mm2 smršťovací záklopkou nebo páskem bez letování</t>
  </si>
  <si>
    <t>700490865</t>
  </si>
  <si>
    <t>-1605515299</t>
  </si>
  <si>
    <t>741210002</t>
  </si>
  <si>
    <t>Montáž rozvodnice oceloplechová nebo plastová běžná do 50 kg</t>
  </si>
  <si>
    <t>-1544875056</t>
  </si>
  <si>
    <t>RMAT0002</t>
  </si>
  <si>
    <t>Rozvodnice bytová plastová do zdiva komplet IP 30/20 včetně proud.chráničů, přepěť. ochrany, jištění, hlavního spínače, dle výkresu R-D.1.4.05</t>
  </si>
  <si>
    <t>-217804187</t>
  </si>
  <si>
    <t>741231012</t>
  </si>
  <si>
    <t>Montáž svorkovnice do rozvaděčů - ochranná</t>
  </si>
  <si>
    <t>1318016908</t>
  </si>
  <si>
    <t>RMAT0003</t>
  </si>
  <si>
    <t>svorkovnice ochranná ekvipotencionální do krabice</t>
  </si>
  <si>
    <t>265269836</t>
  </si>
  <si>
    <t>741310003R</t>
  </si>
  <si>
    <t>Montáž termostatů</t>
  </si>
  <si>
    <t>945086318</t>
  </si>
  <si>
    <t>28616334R</t>
  </si>
  <si>
    <t xml:space="preserve">termostat prostorový 10A/250V </t>
  </si>
  <si>
    <t>-830027639</t>
  </si>
  <si>
    <t>741310012</t>
  </si>
  <si>
    <t>Montáž ovladač nástěnný 1/0S-tlačítkový zapínací se signální doutnavkou prostředí normální se zapojením vodičů</t>
  </si>
  <si>
    <t>-179293111</t>
  </si>
  <si>
    <t>34535043</t>
  </si>
  <si>
    <t>ovládač zápustný zapínací kompletní, s prosvětl. popis. polem, řazení 1/0, 1/0So, IP44, šroubové svorky</t>
  </si>
  <si>
    <t>200739018</t>
  </si>
  <si>
    <t>741310031</t>
  </si>
  <si>
    <t>Montáž spínač nástěnný 1-jednopólový prostředí venkovní/mokré se zapojením vodičů</t>
  </si>
  <si>
    <t>908754976</t>
  </si>
  <si>
    <t>34535015</t>
  </si>
  <si>
    <t>spínač  pod omítku jednopólový, řazení 1, IP44, šroubové svorky</t>
  </si>
  <si>
    <t>518458844</t>
  </si>
  <si>
    <t>741310042</t>
  </si>
  <si>
    <t>Montáž přepínač nástěnný 6-střídavý prostředí venkovní/mokré se zapojením vodičů</t>
  </si>
  <si>
    <t>-432381964</t>
  </si>
  <si>
    <t>34535040</t>
  </si>
  <si>
    <t>přepínač zápustný střídavý, řazení 6, IP44, šroubové svorky</t>
  </si>
  <si>
    <t>1798378209</t>
  </si>
  <si>
    <t>741310102</t>
  </si>
  <si>
    <t>Montáž spínač (polo)zapuštěný bezšroubové připojení 1S-jednopólový se signální doutnavkou se zapojením vodičů</t>
  </si>
  <si>
    <t>1795562038</t>
  </si>
  <si>
    <t>34539009</t>
  </si>
  <si>
    <t>přístroj ovládače zapínacího, řazení 1/0, 1/0S, 1/0So šroubové svorky</t>
  </si>
  <si>
    <t>-816807105</t>
  </si>
  <si>
    <t>741310201</t>
  </si>
  <si>
    <t>Montáž spínač (polo)zapuštěný šroubové připojení 1-jednopólový se zapojením vodičů</t>
  </si>
  <si>
    <t>-431486805</t>
  </si>
  <si>
    <t>34539015</t>
  </si>
  <si>
    <t>přístroj spínače jednopólového, řazení 1, 1So, 1S bezšroubové svorky, polozapuštěný</t>
  </si>
  <si>
    <t>1333819737</t>
  </si>
  <si>
    <t>12*1</t>
  </si>
  <si>
    <t>34539059</t>
  </si>
  <si>
    <t>rámeček jednonásobný</t>
  </si>
  <si>
    <t>-1391032569</t>
  </si>
  <si>
    <t>34539049</t>
  </si>
  <si>
    <t>kryt spínače jednoduchý</t>
  </si>
  <si>
    <t>1608175595</t>
  </si>
  <si>
    <t>741310231</t>
  </si>
  <si>
    <t>Montáž přepínač (polo)zapuštěný šroubové připojení 5-seriový se zapojením vodičů</t>
  </si>
  <si>
    <t>-1586927661</t>
  </si>
  <si>
    <t>34539012</t>
  </si>
  <si>
    <t>přístroj přepínače sériového, řazení 5 bezšroubové svorky, polozapuštěný</t>
  </si>
  <si>
    <t>-264629171</t>
  </si>
  <si>
    <t>1*1</t>
  </si>
  <si>
    <t>929936894</t>
  </si>
  <si>
    <t>34539050</t>
  </si>
  <si>
    <t>kryt spínače dělený</t>
  </si>
  <si>
    <t>376047849</t>
  </si>
  <si>
    <t>741310233</t>
  </si>
  <si>
    <t>Montáž přepínač (polo)zapuštěný šroubové připojení 6-střídavý se zapojením vodičů</t>
  </si>
  <si>
    <t>1991715272</t>
  </si>
  <si>
    <t>34539016</t>
  </si>
  <si>
    <t>přístroj přepínače střídavého, řazení 6, 6So, 6S bezšroubové svorky, polozapuštěný</t>
  </si>
  <si>
    <t>2016811506</t>
  </si>
  <si>
    <t>16*1</t>
  </si>
  <si>
    <t>-333407886</t>
  </si>
  <si>
    <t>400540758</t>
  </si>
  <si>
    <t>741310239</t>
  </si>
  <si>
    <t>Montáž přepínač (polo)zapuštěný šroubové připojení 7-křížový se zapojením vodičů</t>
  </si>
  <si>
    <t>-1624309174</t>
  </si>
  <si>
    <t>34539071</t>
  </si>
  <si>
    <t>přepínač křížový, řazení 7So, bez rámečku, šroubové svorky, poozapuštěný</t>
  </si>
  <si>
    <t>-508051698</t>
  </si>
  <si>
    <t>2*1</t>
  </si>
  <si>
    <t>189831041</t>
  </si>
  <si>
    <t>-2104419806</t>
  </si>
  <si>
    <t>741311001R</t>
  </si>
  <si>
    <t>Montáž ventilátorového časového rele do krabice se zapojením vodičů</t>
  </si>
  <si>
    <t>874865941</t>
  </si>
  <si>
    <t>35826001R</t>
  </si>
  <si>
    <t>časový spínač doběhu pro ventilátory v krabici</t>
  </si>
  <si>
    <t>-588400897</t>
  </si>
  <si>
    <t>741313011</t>
  </si>
  <si>
    <t>Montáž zásuvka chráněná bezšroubové připojení v krabici 2P+PE prostředí základní, vlhké se zapojením vodičů</t>
  </si>
  <si>
    <t>1507970966</t>
  </si>
  <si>
    <t>34555230</t>
  </si>
  <si>
    <t>zásuvka zápustná jednonásobná s clonkami, víčkem, rámečkem, s drápky, IP44, šroubové svorky</t>
  </si>
  <si>
    <t>-742978702</t>
  </si>
  <si>
    <t>741313042</t>
  </si>
  <si>
    <t>Montáž zásuvka (polo)zapuštěná šroubové připojení 2P+PE dvojí zapojení - průběžná se zapojením vodičů</t>
  </si>
  <si>
    <t>-1649393852</t>
  </si>
  <si>
    <t>34555202</t>
  </si>
  <si>
    <t>zásuvka zápustná jednonásobná chráněná, šroubové svorky</t>
  </si>
  <si>
    <t>1016147777</t>
  </si>
  <si>
    <t>45*1</t>
  </si>
  <si>
    <t>34555203</t>
  </si>
  <si>
    <t>zásuvka zápustná dvojnásobná, s optickou přepěťovou ochranou, šroubové svorky</t>
  </si>
  <si>
    <t>1080069483</t>
  </si>
  <si>
    <t>741313121</t>
  </si>
  <si>
    <t>Montáž zásuvek průmyslových spojovacích provedení IP 67 3P+N+PE 16 A se zapojením vodičů</t>
  </si>
  <si>
    <t>1323032931</t>
  </si>
  <si>
    <t>ABB.2CMA193115R1000</t>
  </si>
  <si>
    <t>Zásuvka nástěnná, 5p., 16 A, IP44, 6 h</t>
  </si>
  <si>
    <t>699393429</t>
  </si>
  <si>
    <t>741350031</t>
  </si>
  <si>
    <t>Montáž transformátor jednofázový nn v krytu 1x primár - 1x sekundár do 200 VA se zapojením vodičů</t>
  </si>
  <si>
    <t>875977664</t>
  </si>
  <si>
    <t>37422111R</t>
  </si>
  <si>
    <t>transformátor bezpečnostní 220/24V do 100 W v plast. krabici pro automatické splachování</t>
  </si>
  <si>
    <t>-431436972</t>
  </si>
  <si>
    <t>3*0 "Přepočtené koeficientem množství</t>
  </si>
  <si>
    <t>741370034</t>
  </si>
  <si>
    <t>Montáž svítidlo žárovkové bytové nástěnné přisazené 2 zdroje nouzové</t>
  </si>
  <si>
    <t>-353353281</t>
  </si>
  <si>
    <t>34838100R</t>
  </si>
  <si>
    <t>svítidlo dočasné nouzové osvětlení, IP40, Led 1x1W, 1h, včetně piktogramu a recyklace    N1</t>
  </si>
  <si>
    <t>-2045381519</t>
  </si>
  <si>
    <t>741372021</t>
  </si>
  <si>
    <t>Montáž svítidlo LED interiérové přisazené nástěnné hranaté nebo kruhové do 0,09 m2 se zapojením vodičů</t>
  </si>
  <si>
    <t>-1223428727</t>
  </si>
  <si>
    <t>34835000</t>
  </si>
  <si>
    <t>svítidlo průmyslové zapuštěné kruhové led 1x18W, 1600 lm, 4000K, IP 54, včetně recyklace   A</t>
  </si>
  <si>
    <t>-140834575</t>
  </si>
  <si>
    <t>741372062</t>
  </si>
  <si>
    <t>Montáž svítidlo LED interiérové přisazené stropní hranaté nebo kruhové přes 0,09 do 0,36 m2 se zapojením vodičů</t>
  </si>
  <si>
    <t>-509928832</t>
  </si>
  <si>
    <t>34825011R</t>
  </si>
  <si>
    <t>svítidlo přisazené stropní obdélníkové 0,09-0,36m2 Led 26W, 3300lm, 4000K, IP 20, včetně recyklace     B</t>
  </si>
  <si>
    <t>329571341</t>
  </si>
  <si>
    <t>34825010R</t>
  </si>
  <si>
    <t>svítidlo přisazené stropní obdélníkové, 0,09-0,36m2, Led 32W, 4100 lm, 4000K, IP 20, včetně recyklace     E</t>
  </si>
  <si>
    <t>-965421141</t>
  </si>
  <si>
    <t>741372154</t>
  </si>
  <si>
    <t>Montáž svítidlo LED průmyslové přisazené stropní se zapojením vodičů</t>
  </si>
  <si>
    <t>-408939250</t>
  </si>
  <si>
    <t>34835001R</t>
  </si>
  <si>
    <t>svítidlo průmyslové přisazené podlouhlé LED 26W, 330lm, 4000K, IP 44, včetně recyklace     C</t>
  </si>
  <si>
    <t>-156923766</t>
  </si>
  <si>
    <t>34835002R</t>
  </si>
  <si>
    <t>svítidlo průmyslové přisazené podlouhlé Led 24W, 950 lm, 4000lm, IP 54, včetně recyklace    D</t>
  </si>
  <si>
    <t>1570978933</t>
  </si>
  <si>
    <t>34835003R</t>
  </si>
  <si>
    <t>svítidlo průmyslové přisazené podlouhlé Led 35W, 4400lm, 4000K, IP 20, včetně recyklace     F</t>
  </si>
  <si>
    <t>835060739</t>
  </si>
  <si>
    <t>741420020</t>
  </si>
  <si>
    <t>Montáž svorka hromosvodná s jedním šroubem</t>
  </si>
  <si>
    <t>-327441131</t>
  </si>
  <si>
    <t>35431023R</t>
  </si>
  <si>
    <t>svorka uzemnění nerez připojovací na kovové části AB, včetně nerez. pásku</t>
  </si>
  <si>
    <t>-458265577</t>
  </si>
  <si>
    <t>10*1</t>
  </si>
  <si>
    <t>741810002</t>
  </si>
  <si>
    <t>Celková prohlídka elektrického rozvodu a zařízení přes 100 000 do 500 000,- Kč</t>
  </si>
  <si>
    <t>-1268900926</t>
  </si>
  <si>
    <t>998741101</t>
  </si>
  <si>
    <t>Přesun hmot tonážní pro silnoproud v objektech v do 6 m</t>
  </si>
  <si>
    <t>1509097387</t>
  </si>
  <si>
    <t>2123013370</t>
  </si>
  <si>
    <t>Skutečné provedení EI</t>
  </si>
  <si>
    <t>-1922979120</t>
  </si>
  <si>
    <t xml:space="preserve">Zednické výpomoci </t>
  </si>
  <si>
    <t>23289334</t>
  </si>
  <si>
    <t>-424922024</t>
  </si>
  <si>
    <t>05.</t>
  </si>
  <si>
    <t>Demontáž původní instalace ve stávající části</t>
  </si>
  <si>
    <t>-2146186689</t>
  </si>
  <si>
    <t>03 - Hromosvod a uzemnění</t>
  </si>
  <si>
    <t xml:space="preserve">    715 - Izolace proti chemickým vlivům</t>
  </si>
  <si>
    <t>715</t>
  </si>
  <si>
    <t>Izolace proti chemickým vlivům</t>
  </si>
  <si>
    <t>715121002R</t>
  </si>
  <si>
    <t>Pasivní ochrana svorek emi a přechodů vedení</t>
  </si>
  <si>
    <t>-815111015</t>
  </si>
  <si>
    <t>23153004R</t>
  </si>
  <si>
    <t>tmel bitumenový střešní - dodatečná pasivní ochrana</t>
  </si>
  <si>
    <t>litr</t>
  </si>
  <si>
    <t>834114934</t>
  </si>
  <si>
    <t>741110053</t>
  </si>
  <si>
    <t>Montáž trubka plastová ohebná D přes 35 mm uložená volně</t>
  </si>
  <si>
    <t>-1243477529</t>
  </si>
  <si>
    <t>34571350</t>
  </si>
  <si>
    <t>trubka elektroinstalační ohebná dvouplášťová korugovaná (chránička) D 32/40mm, HDPE+LDPE</t>
  </si>
  <si>
    <t>-777853159</t>
  </si>
  <si>
    <t>741410021</t>
  </si>
  <si>
    <t>Montáž vodič uzemňovací pásek průřezu do 120 mm2 v městské zástavbě v zemi</t>
  </si>
  <si>
    <t>-1619980250</t>
  </si>
  <si>
    <t>35442062</t>
  </si>
  <si>
    <t>pás zemnící 30x4mm FeZn</t>
  </si>
  <si>
    <t>-295448037</t>
  </si>
  <si>
    <t>87*0,95 "Přepočtené koeficientem množství</t>
  </si>
  <si>
    <t>741410041</t>
  </si>
  <si>
    <t>Montáž vodič uzemňovací drát nebo lano D do 10 mm v městské zástavbě</t>
  </si>
  <si>
    <t>1192632047</t>
  </si>
  <si>
    <t>35441073</t>
  </si>
  <si>
    <t>drát D 10mm FeZn</t>
  </si>
  <si>
    <t>-181046107</t>
  </si>
  <si>
    <t>46*0,62 "Přepočtené koeficientem množství</t>
  </si>
  <si>
    <t>741420001</t>
  </si>
  <si>
    <t>Montáž drát nebo lano hromosvodné svodové D do 10 mm s podpěrou</t>
  </si>
  <si>
    <t>1728391042</t>
  </si>
  <si>
    <t>35441077</t>
  </si>
  <si>
    <t>drát D 8mm AlMgSi</t>
  </si>
  <si>
    <t>-833295397</t>
  </si>
  <si>
    <t>143*0,135 "Přepočtené koeficientem množství</t>
  </si>
  <si>
    <t>35441675R</t>
  </si>
  <si>
    <t>podpěra vedení FeZn do zdiva 300 mm</t>
  </si>
  <si>
    <t>-537892723</t>
  </si>
  <si>
    <t>6*5</t>
  </si>
  <si>
    <t>35441560</t>
  </si>
  <si>
    <t>podpěra vedení FeZn na plechové střechy 110mm včetně podložek</t>
  </si>
  <si>
    <t>998741952</t>
  </si>
  <si>
    <t>20+17+17+17+3+3+3+3</t>
  </si>
  <si>
    <t>-1530765426</t>
  </si>
  <si>
    <t>35431000</t>
  </si>
  <si>
    <t>Svorka univerzální připojovací</t>
  </si>
  <si>
    <t>-933211989</t>
  </si>
  <si>
    <t>741420021</t>
  </si>
  <si>
    <t>Montáž svorka hromosvodná se 2 šrouby</t>
  </si>
  <si>
    <t>-908736203</t>
  </si>
  <si>
    <t>35441885</t>
  </si>
  <si>
    <t>svorka spojovací pro lano D 8-10mm</t>
  </si>
  <si>
    <t>-2031637512</t>
  </si>
  <si>
    <t>9*4</t>
  </si>
  <si>
    <t>741420022</t>
  </si>
  <si>
    <t>Montáž svorka hromosvodná se 3 a více šrouby</t>
  </si>
  <si>
    <t>1458081557</t>
  </si>
  <si>
    <t>35441860</t>
  </si>
  <si>
    <t>svorka FeZn k jímací tyči - 4 šrouby</t>
  </si>
  <si>
    <t>608839343</t>
  </si>
  <si>
    <t>35441875</t>
  </si>
  <si>
    <t>svorka křížová pro vodič D 6-10mm</t>
  </si>
  <si>
    <t>-1578470877</t>
  </si>
  <si>
    <t>(9*4)+(11*1)</t>
  </si>
  <si>
    <t>35441986</t>
  </si>
  <si>
    <t>svorka odbočovací a spojovací pro pásek 30x4 mm, FeZn</t>
  </si>
  <si>
    <t>117872488</t>
  </si>
  <si>
    <t>6*2</t>
  </si>
  <si>
    <t>35441996</t>
  </si>
  <si>
    <t>svorka odbočovací a spojovací pro spojování kruhových a páskových vodičů, FeZn</t>
  </si>
  <si>
    <t>1220078438</t>
  </si>
  <si>
    <t>8*2</t>
  </si>
  <si>
    <t>35442034</t>
  </si>
  <si>
    <t>svorka uzemnění nerez zkušební, 81mm</t>
  </si>
  <si>
    <t>1803621025</t>
  </si>
  <si>
    <t>7*1</t>
  </si>
  <si>
    <t>741420051</t>
  </si>
  <si>
    <t>Montáž vedení hromosvodné-úhelník nebo trubka s držáky do zdiva</t>
  </si>
  <si>
    <t>448337177</t>
  </si>
  <si>
    <t>35441830</t>
  </si>
  <si>
    <t>úhelník ochranný na ochranu svodu - 1700mm, FeZn</t>
  </si>
  <si>
    <t>1067897168</t>
  </si>
  <si>
    <t>6*1</t>
  </si>
  <si>
    <t>35441836</t>
  </si>
  <si>
    <t>držák ochranného úhelníku do zdiva, FeZn</t>
  </si>
  <si>
    <t>839420287</t>
  </si>
  <si>
    <t>741420054</t>
  </si>
  <si>
    <t>Montáž vedení hromosvodné-tvarování prvku</t>
  </si>
  <si>
    <t>-896283018</t>
  </si>
  <si>
    <t>741420083</t>
  </si>
  <si>
    <t>Montáž vedení hromosvodné-štítek k označení svodu</t>
  </si>
  <si>
    <t>2142312718</t>
  </si>
  <si>
    <t>35442110</t>
  </si>
  <si>
    <t>štítek plastový - čísla svodů</t>
  </si>
  <si>
    <t>188256012</t>
  </si>
  <si>
    <t>7*2</t>
  </si>
  <si>
    <t>741430005</t>
  </si>
  <si>
    <t>Montáž tyč jímací délky do 3 m na stojan</t>
  </si>
  <si>
    <t>1118705658</t>
  </si>
  <si>
    <t>35442151</t>
  </si>
  <si>
    <t>tyč jímací s rovným koncem 16/10 1500 (500/1000)mm AlMgSi</t>
  </si>
  <si>
    <t>347332650</t>
  </si>
  <si>
    <t>35441849</t>
  </si>
  <si>
    <t>držák jímače a ochranné trubky - 200mm, FeZn</t>
  </si>
  <si>
    <t>938091530</t>
  </si>
  <si>
    <t>1*2</t>
  </si>
  <si>
    <t>741810001</t>
  </si>
  <si>
    <t>Celková prohlídka elektrického rozvodu a zařízení do 100 000,- Kč</t>
  </si>
  <si>
    <t>859812960</t>
  </si>
  <si>
    <t>-278233677</t>
  </si>
  <si>
    <t>-1298154926</t>
  </si>
  <si>
    <t>Skutečné provedení hromosvodů</t>
  </si>
  <si>
    <t>1889814657</t>
  </si>
  <si>
    <t>233656053</t>
  </si>
  <si>
    <t>311292238</t>
  </si>
  <si>
    <t>Vyhledání pův.uzemnění</t>
  </si>
  <si>
    <t>-82397310</t>
  </si>
  <si>
    <t>04 - Rozhlas</t>
  </si>
  <si>
    <t>D1 - TECHNOLOGIE</t>
  </si>
  <si>
    <t>D2 - ROZVODY</t>
  </si>
  <si>
    <t>D3 - REKAPITULACE</t>
  </si>
  <si>
    <t>D1</t>
  </si>
  <si>
    <t>TECHNOLOGIE</t>
  </si>
  <si>
    <t>Pol1</t>
  </si>
  <si>
    <t>Pol2</t>
  </si>
  <si>
    <t>Rozvodná skříň (datový rozvaděč), prosklené dveře, uzamykatelné, 19", nástěnný, 12U, 621mm x 600mm x 500mm (v x š x h), kompatibilní s ústřednou rozhlasu, včetně spojovacího a upevňovacího materiálu</t>
  </si>
  <si>
    <t>Pol3</t>
  </si>
  <si>
    <t>DIN lišta do rozvodné skříně, 19", 1U, včetně spojovacího a připevňovacího materiálu</t>
  </si>
  <si>
    <t>Pol4</t>
  </si>
  <si>
    <t>Napájecí panel do rozvodné skříně, 19", 1U, 5 x 230V, s přepěťovou ochranou včetně vany, včetně spojovacího a připevňovacího materiálu</t>
  </si>
  <si>
    <t>Pol5</t>
  </si>
  <si>
    <t>Police do rozvodné skříně, 19", 1U, maximální možná hloubka, včetně spojovacího a připevňovacího materiálu</t>
  </si>
  <si>
    <t>Pol6</t>
  </si>
  <si>
    <t>Vyvazovací haček do rozvodné skkříně, včetně spojovacího a upevňovacího materiálu</t>
  </si>
  <si>
    <t>Pol7</t>
  </si>
  <si>
    <t>Prodlužovací přívod 230V, délka alespoň 10m</t>
  </si>
  <si>
    <t>Pol8</t>
  </si>
  <si>
    <t>Pol9</t>
  </si>
  <si>
    <t>Pol10</t>
  </si>
  <si>
    <t>Pol11</t>
  </si>
  <si>
    <t>Pol12</t>
  </si>
  <si>
    <t>Pol13</t>
  </si>
  <si>
    <t>Ocelová konzole pro připevnění dvou sloupcových reproduktorů, vzdálenost sloupcových reproduktorů alespoň 0,5m od oplechované atiky, kompatibilní se sloupcovými reproduktory, včetně spojovacího a upevňvacího materiálu</t>
  </si>
  <si>
    <t>Pol14</t>
  </si>
  <si>
    <t>Uzemňovací set pro uzemnění sloupcových reproduktorů</t>
  </si>
  <si>
    <t>Pol15</t>
  </si>
  <si>
    <t>Připojení uzemnění sloupcových reproduktorů do silnoproudého rozvaděče</t>
  </si>
  <si>
    <t>Pol16</t>
  </si>
  <si>
    <t>Silnoproudá zásuvka 230V, montáž na DIN lištu</t>
  </si>
  <si>
    <t>Pol17</t>
  </si>
  <si>
    <t>Drobný elektroinstalační materiál</t>
  </si>
  <si>
    <t>D2</t>
  </si>
  <si>
    <t>ROZVODY</t>
  </si>
  <si>
    <t>Pol18</t>
  </si>
  <si>
    <t>Kabel CYKY 3x1,5mm</t>
  </si>
  <si>
    <t>Pol19</t>
  </si>
  <si>
    <t>Kabel FTP cat.6A</t>
  </si>
  <si>
    <t>Pol20</t>
  </si>
  <si>
    <t>Uzemňovací vodič zelenožlutý CY 6mm</t>
  </si>
  <si>
    <t>Pol21</t>
  </si>
  <si>
    <t>Kabelová příchytka, skupinová</t>
  </si>
  <si>
    <t>Pol22</t>
  </si>
  <si>
    <t>Příchytka ke stropu pro kabelovou příchytku</t>
  </si>
  <si>
    <t>Pol23</t>
  </si>
  <si>
    <t>Elektroinstalační plastová lišta, hranatá, rozměry 20mm x 20mm (š x v), včetně spojovacího a upevňovacího materiálu</t>
  </si>
  <si>
    <t>Pol24</t>
  </si>
  <si>
    <t>Elektroinstalační ohebná trubka plastová, vnější průměr 25mm, včetně spojovacího a upevňovacího materiálu</t>
  </si>
  <si>
    <t>Pol25</t>
  </si>
  <si>
    <t>Certifikovaná protipožární ucpávka EI30min</t>
  </si>
  <si>
    <t>Pol26</t>
  </si>
  <si>
    <t>Vyhotovení prostupu srkz stěnu</t>
  </si>
  <si>
    <t>Pol27</t>
  </si>
  <si>
    <t>Přivedení síťového napětí do rozvodné skříně rozhlasu je součástí dodávky profese silnoproud</t>
  </si>
  <si>
    <t>Pol28</t>
  </si>
  <si>
    <t>Veškeré stavební – zednické práce jsou součástí profese stavby</t>
  </si>
  <si>
    <t>Pol29</t>
  </si>
  <si>
    <t>Drobný instalační a spojovací materiál</t>
  </si>
  <si>
    <t>D3</t>
  </si>
  <si>
    <t>REKAPITULACE</t>
  </si>
  <si>
    <t>M003</t>
  </si>
  <si>
    <t>NAPROGRAMOVÁNÍ A OŽIVENÍ ROZHLASU</t>
  </si>
  <si>
    <t>-791671667</t>
  </si>
  <si>
    <t>M004</t>
  </si>
  <si>
    <t>FUNKČNÍ ZKOUŠKA ROZHLASU</t>
  </si>
  <si>
    <t>1625011091</t>
  </si>
  <si>
    <t>M005</t>
  </si>
  <si>
    <t>VÝCHOZÍ REVIZE</t>
  </si>
  <si>
    <t>1362455582</t>
  </si>
  <si>
    <t>M006</t>
  </si>
  <si>
    <t>ZAŠKOLENÍ OBSLUHY</t>
  </si>
  <si>
    <t>-2097843337</t>
  </si>
  <si>
    <t>M007</t>
  </si>
  <si>
    <t>ZAŘÍZENÍ STAVENIŠTĚ</t>
  </si>
  <si>
    <t>-629025173</t>
  </si>
  <si>
    <t>M008</t>
  </si>
  <si>
    <t>POMOCNÉ ZEDNICKÉ PRÁCE</t>
  </si>
  <si>
    <t>-594396518</t>
  </si>
  <si>
    <t>M009</t>
  </si>
  <si>
    <t>ÚKLID STAVBY</t>
  </si>
  <si>
    <t>-199420673</t>
  </si>
  <si>
    <t>M010</t>
  </si>
  <si>
    <t>LIKVIDACE ODPADŮ</t>
  </si>
  <si>
    <t>-1497828020</t>
  </si>
  <si>
    <t>M011</t>
  </si>
  <si>
    <t>STAVENIŠTNÍ A MIMOSTAVENIŠTNÍ DOPRAVA</t>
  </si>
  <si>
    <t>1690855122</t>
  </si>
  <si>
    <t>M012</t>
  </si>
  <si>
    <t>PROJEKČNÍ PORADENSTVÍ</t>
  </si>
  <si>
    <t>148925414</t>
  </si>
  <si>
    <t>M013</t>
  </si>
  <si>
    <t>DOKUMENTACE SKUTEČNÉHO STAVU</t>
  </si>
  <si>
    <t>224492425</t>
  </si>
  <si>
    <t>M014</t>
  </si>
  <si>
    <t>CESTOVNÉ A NOCLEŽNÉ</t>
  </si>
  <si>
    <t>-1777540980</t>
  </si>
  <si>
    <t>M015</t>
  </si>
  <si>
    <t>PPV 10%</t>
  </si>
  <si>
    <t>1954939637</t>
  </si>
  <si>
    <t>M016</t>
  </si>
  <si>
    <t>GZS 10%</t>
  </si>
  <si>
    <t>-828110249</t>
  </si>
  <si>
    <t>VRN - Vedlejší rozpočtové náklady</t>
  </si>
  <si>
    <t>01 - Vedlejší rozpočtové náklady</t>
  </si>
  <si>
    <t>012002000</t>
  </si>
  <si>
    <t>Geodetické práce</t>
  </si>
  <si>
    <t>…</t>
  </si>
  <si>
    <t>1024</t>
  </si>
  <si>
    <t>-1217843054</t>
  </si>
  <si>
    <t>https://podminky.urs.cz/item/CS_URS_2022_01/012002000</t>
  </si>
  <si>
    <t>030001000</t>
  </si>
  <si>
    <t>Zařízení staveniště</t>
  </si>
  <si>
    <t>-980474583</t>
  </si>
  <si>
    <t>https://podminky.urs.cz/item/CS_URS_2022_01/030001000</t>
  </si>
  <si>
    <t>049002100</t>
  </si>
  <si>
    <t>830148067</t>
  </si>
  <si>
    <t>049002200</t>
  </si>
  <si>
    <t>Dílenská dokumentace</t>
  </si>
  <si>
    <t>1497447308</t>
  </si>
  <si>
    <t>049002400</t>
  </si>
  <si>
    <t>Kompletační činnost</t>
  </si>
  <si>
    <t>200027622</t>
  </si>
  <si>
    <t>049002000</t>
  </si>
  <si>
    <t>Ostatní inženýrská činnost</t>
  </si>
  <si>
    <t>626805527</t>
  </si>
  <si>
    <t>https://podminky.urs.cz/item/CS_URS_2022_01/049002000</t>
  </si>
  <si>
    <t>051002000</t>
  </si>
  <si>
    <t>Pojistné</t>
  </si>
  <si>
    <t>1788319454</t>
  </si>
  <si>
    <t>https://podminky.urs.cz/item/CS_URS_2022_01/051002000</t>
  </si>
  <si>
    <t>079002000</t>
  </si>
  <si>
    <t>Ostatní provozní vlivy</t>
  </si>
  <si>
    <t>937056785</t>
  </si>
  <si>
    <t>https://podminky.urs.cz/item/CS_URS_2022_01/079002000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</si>
  <si>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</si>
  <si>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</si>
  <si>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</si>
  <si>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</si>
  <si>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</si>
  <si>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</si>
  <si>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</si>
  <si>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</si>
  <si>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</si>
  <si>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</si>
  <si>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</si>
  <si>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</si>
  <si>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</si>
  <si>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</si>
  <si>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</si>
  <si>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</si>
  <si>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</si>
  <si>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</si>
  <si>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</si>
  <si>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</si>
  <si>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</si>
  <si>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</si>
  <si>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</si>
  <si>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</si>
  <si>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</si>
  <si>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</si>
  <si>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</si>
  <si>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</si>
  <si>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</si>
  <si>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</si>
  <si>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</si>
  <si>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</si>
  <si>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</si>
  <si>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</si>
  <si>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</si>
  <si>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</si>
  <si>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</si>
  <si>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</si>
  <si>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</si>
  <si>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</si>
  <si>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</si>
  <si>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</si>
  <si>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</si>
  <si>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</si>
  <si>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</si>
  <si>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</si>
  <si>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</si>
  <si>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</si>
  <si>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</si>
  <si>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</si>
  <si>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</si>
  <si>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</si>
  <si>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</si>
  <si>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</si>
  <si>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</si>
  <si>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</si>
  <si>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</si>
  <si>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</si>
  <si>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</si>
  <si>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</si>
  <si>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</si>
  <si>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</si>
  <si>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</si>
  <si>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</si>
  <si>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</si>
  <si>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</si>
  <si>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</si>
  <si>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</si>
  <si>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</si>
  <si>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</si>
  <si>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</si>
  <si>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</si>
  <si>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</si>
  <si>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</si>
  <si>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</si>
  <si>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</si>
  <si>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</si>
  <si>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</si>
  <si>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</si>
  <si>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</si>
  <si>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</si>
  <si>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</si>
  <si>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</si>
  <si>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</si>
  <si>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</si>
  <si>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</si>
  <si>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</si>
  <si>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</si>
  <si>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</si>
  <si>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</si>
  <si>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</si>
  <si>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</si>
  <si>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</si>
  <si>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</si>
  <si>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</si>
  <si>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</si>
  <si>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</si>
  <si>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</si>
  <si>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</si>
  <si>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</si>
  <si>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</si>
  <si>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</si>
  <si>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</si>
  <si>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</si>
  <si>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</si>
  <si>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</si>
  <si>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</si>
  <si>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</si>
  <si>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</si>
  <si>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</si>
  <si>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</si>
  <si>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</si>
  <si>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</si>
  <si>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</si>
  <si>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</si>
  <si>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</si>
  <si>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</si>
  <si>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</si>
  <si>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</si>
  <si>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</si>
  <si>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</si>
  <si>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</si>
  <si>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</si>
  <si>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</si>
  <si>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</si>
  <si>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</si>
  <si>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</si>
  <si>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</si>
  <si>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</si>
  <si>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</si>
  <si>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</si>
  <si>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</si>
  <si>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</si>
  <si>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</si>
  <si>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</si>
  <si>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</si>
  <si>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</si>
  <si>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</si>
  <si>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</si>
  <si>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</si>
  <si>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</si>
  <si>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</si>
  <si>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</si>
  <si>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</si>
  <si>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</si>
  <si>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</si>
  <si>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</si>
  <si>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</si>
  <si>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</si>
  <si>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</si>
  <si>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</si>
  <si>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</si>
  <si>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</si>
  <si>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</si>
  <si>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</si>
  <si>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</si>
  <si>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</si>
  <si>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</si>
  <si>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</si>
  <si>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</si>
  <si>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</si>
  <si>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</si>
  <si>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</si>
  <si>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</si>
  <si>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</si>
  <si>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</si>
  <si>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</si>
  <si>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</si>
  <si>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</si>
  <si>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</si>
  <si>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</si>
  <si>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</si>
  <si>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</si>
  <si>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</si>
  <si>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</si>
  <si>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</si>
  <si>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</si>
  <si>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</si>
  <si>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</si>
  <si>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</si>
  <si>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</si>
  <si>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</si>
  <si>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</si>
  <si>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Ústředna rozhlasu (SD / USB MP3 přehrávač / tuner, 6-zónový zesilovač 240W)</t>
  </si>
  <si>
    <t>Bezdrátový mikrofonní přijímač (606-630Mhz), 606-630 Mhz</t>
  </si>
  <si>
    <t>Bezdátový ruční mikrofon (606-630 Mhz), 606-630 Mhz</t>
  </si>
  <si>
    <t>Stolní kondenzátorový mikrofon, aretace tlačítka</t>
  </si>
  <si>
    <t>Sloupcový reproduktor 40W, venkovní provedení, kovový</t>
  </si>
  <si>
    <t>Zvukový projektor 10W, venkovní provedení, plastový</t>
  </si>
  <si>
    <t>735152271</t>
  </si>
  <si>
    <t>Otopné těleso panelové VK jednodeskové 1 přídavná přestupní plocha výška/délka 600/400 mm výkon 401 W</t>
  </si>
  <si>
    <t>735152277</t>
  </si>
  <si>
    <t>Otopné těleso panel VK jednodeskové 1 přídavná přestupní plocha výška/délka 600/1000 mm výkon 1002 W</t>
  </si>
  <si>
    <t>735152280</t>
  </si>
  <si>
    <t>Otopné těleso panel VK jednodeskové 1 přídavná přestupní plocha výška/délka 600/1400 mm výkon 1403 W</t>
  </si>
  <si>
    <t>735152473</t>
  </si>
  <si>
    <t>Otopné těleso panelové VK dvoudeskové 1 přídavná přestupní plocha výška/délka 600/600 mm výkon 773 W</t>
  </si>
  <si>
    <t>735152575</t>
  </si>
  <si>
    <t>Otopné těleso panelové VK dvoudeskové 2 přídavné přestupní plochy výška/délka 600/800 mm výkon 1343 W</t>
  </si>
  <si>
    <t>735152576</t>
  </si>
  <si>
    <t>Otopné těleso panelové VK dvoudeskové 2 přídavné přestupní plochy výška/délka 600/900 mm výkon 1511 W</t>
  </si>
  <si>
    <t>735164511</t>
  </si>
  <si>
    <t>Montáž otopného tělesa trubkového na stěnu v tělesa do 1500 mm</t>
  </si>
  <si>
    <t>54153164R</t>
  </si>
  <si>
    <t>těleso trubkové prohnuté se středovým připojením,  rozměr 1220x750mm</t>
  </si>
  <si>
    <t>735164512</t>
  </si>
  <si>
    <t>Montáž otopného tělesa trubkového na stěnu v tělesa přes 1500 mm</t>
  </si>
  <si>
    <t>54153172R</t>
  </si>
  <si>
    <t>těleso trubkové prohnuté se středovým připojením, rozměr  1820x600mm</t>
  </si>
  <si>
    <t>998735101</t>
  </si>
  <si>
    <t>Přesun hmot tonážní pro otopná tělesa v objektech v do 6 m</t>
  </si>
  <si>
    <t>HZS, tělesa</t>
  </si>
  <si>
    <t xml:space="preserve">    HZS - HZS, tělesa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</si>
</sst>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49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49" fontId="3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002000" TargetMode="External" /><Relationship Id="rId2" Type="http://schemas.openxmlformats.org/officeDocument/2006/relationships/hyperlink" Target="https://podminky.urs.cz/item/CS_URS_2022_01/030001000" TargetMode="External" /><Relationship Id="rId3" Type="http://schemas.openxmlformats.org/officeDocument/2006/relationships/hyperlink" Target="https://podminky.urs.cz/item/CS_URS_2022_01/049002000" TargetMode="External" /><Relationship Id="rId4" Type="http://schemas.openxmlformats.org/officeDocument/2006/relationships/hyperlink" Target="https://podminky.urs.cz/item/CS_URS_2022_01/051002000" TargetMode="External" /><Relationship Id="rId5" Type="http://schemas.openxmlformats.org/officeDocument/2006/relationships/hyperlink" Target="https://podminky.urs.cz/item/CS_URS_2022_01/079002000" TargetMode="External" /><Relationship Id="rId6" Type="http://schemas.openxmlformats.org/officeDocument/2006/relationships/drawing" Target="../drawings/drawing13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2031132" TargetMode="External" /><Relationship Id="rId2" Type="http://schemas.openxmlformats.org/officeDocument/2006/relationships/hyperlink" Target="https://podminky.urs.cz/item/CS_URS_2022_01/962032241" TargetMode="External" /><Relationship Id="rId3" Type="http://schemas.openxmlformats.org/officeDocument/2006/relationships/hyperlink" Target="https://podminky.urs.cz/item/CS_URS_2022_01/965081223" TargetMode="External" /><Relationship Id="rId4" Type="http://schemas.openxmlformats.org/officeDocument/2006/relationships/hyperlink" Target="https://podminky.urs.cz/item/CS_URS_2022_01/968072455" TargetMode="External" /><Relationship Id="rId5" Type="http://schemas.openxmlformats.org/officeDocument/2006/relationships/hyperlink" Target="https://podminky.urs.cz/item/CS_URS_2022_01/971033341" TargetMode="External" /><Relationship Id="rId6" Type="http://schemas.openxmlformats.org/officeDocument/2006/relationships/hyperlink" Target="https://podminky.urs.cz/item/CS_URS_2022_01/981011112" TargetMode="External" /><Relationship Id="rId7" Type="http://schemas.openxmlformats.org/officeDocument/2006/relationships/hyperlink" Target="https://podminky.urs.cz/item/CS_URS_2022_01/997013151" TargetMode="External" /><Relationship Id="rId8" Type="http://schemas.openxmlformats.org/officeDocument/2006/relationships/hyperlink" Target="https://podminky.urs.cz/item/CS_URS_2022_01/997013501" TargetMode="External" /><Relationship Id="rId9" Type="http://schemas.openxmlformats.org/officeDocument/2006/relationships/hyperlink" Target="https://podminky.urs.cz/item/CS_URS_2022_01/997013509" TargetMode="External" /><Relationship Id="rId10" Type="http://schemas.openxmlformats.org/officeDocument/2006/relationships/hyperlink" Target="https://podminky.urs.cz/item/CS_URS_2022_01/997013609" TargetMode="External" /><Relationship Id="rId11" Type="http://schemas.openxmlformats.org/officeDocument/2006/relationships/hyperlink" Target="https://podminky.urs.cz/item/CS_URS_2022_01/997013811" TargetMode="External" /><Relationship Id="rId12" Type="http://schemas.openxmlformats.org/officeDocument/2006/relationships/hyperlink" Target="https://podminky.urs.cz/item/CS_URS_2022_01/713110813" TargetMode="External" /><Relationship Id="rId13" Type="http://schemas.openxmlformats.org/officeDocument/2006/relationships/hyperlink" Target="https://podminky.urs.cz/item/CS_URS_2022_01/763131831" TargetMode="External" /><Relationship Id="rId14" Type="http://schemas.openxmlformats.org/officeDocument/2006/relationships/hyperlink" Target="https://podminky.urs.cz/item/CS_URS_2022_01/764002841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03" TargetMode="External" /><Relationship Id="rId2" Type="http://schemas.openxmlformats.org/officeDocument/2006/relationships/hyperlink" Target="https://podminky.urs.cz/item/CS_URS_2022_01/131251102" TargetMode="External" /><Relationship Id="rId3" Type="http://schemas.openxmlformats.org/officeDocument/2006/relationships/hyperlink" Target="https://podminky.urs.cz/item/CS_URS_2022_01/132212121" TargetMode="External" /><Relationship Id="rId4" Type="http://schemas.openxmlformats.org/officeDocument/2006/relationships/hyperlink" Target="https://podminky.urs.cz/item/CS_URS_2022_01/132251102" TargetMode="External" /><Relationship Id="rId5" Type="http://schemas.openxmlformats.org/officeDocument/2006/relationships/hyperlink" Target="https://podminky.urs.cz/item/CS_URS_2022_01/133251101" TargetMode="External" /><Relationship Id="rId6" Type="http://schemas.openxmlformats.org/officeDocument/2006/relationships/hyperlink" Target="https://podminky.urs.cz/item/CS_URS_2022_01/162751115" TargetMode="External" /><Relationship Id="rId7" Type="http://schemas.openxmlformats.org/officeDocument/2006/relationships/hyperlink" Target="https://podminky.urs.cz/item/CS_URS_2022_01/167151101" TargetMode="External" /><Relationship Id="rId8" Type="http://schemas.openxmlformats.org/officeDocument/2006/relationships/hyperlink" Target="https://podminky.urs.cz/item/CS_URS_2022_01/1712511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271532211" TargetMode="External" /><Relationship Id="rId11" Type="http://schemas.openxmlformats.org/officeDocument/2006/relationships/hyperlink" Target="https://podminky.urs.cz/item/CS_URS_2022_01/273313711" TargetMode="External" /><Relationship Id="rId12" Type="http://schemas.openxmlformats.org/officeDocument/2006/relationships/hyperlink" Target="https://podminky.urs.cz/item/CS_URS_2022_01/273351121" TargetMode="External" /><Relationship Id="rId13" Type="http://schemas.openxmlformats.org/officeDocument/2006/relationships/hyperlink" Target="https://podminky.urs.cz/item/CS_URS_2022_01/273351122" TargetMode="External" /><Relationship Id="rId14" Type="http://schemas.openxmlformats.org/officeDocument/2006/relationships/hyperlink" Target="https://podminky.urs.cz/item/CS_URS_2022_01/273362021" TargetMode="External" /><Relationship Id="rId15" Type="http://schemas.openxmlformats.org/officeDocument/2006/relationships/hyperlink" Target="https://podminky.urs.cz/item/CS_URS_2022_01/274313511" TargetMode="External" /><Relationship Id="rId16" Type="http://schemas.openxmlformats.org/officeDocument/2006/relationships/hyperlink" Target="https://podminky.urs.cz/item/CS_URS_2022_01/275351121" TargetMode="External" /><Relationship Id="rId17" Type="http://schemas.openxmlformats.org/officeDocument/2006/relationships/hyperlink" Target="https://podminky.urs.cz/item/CS_URS_2022_01/275351122" TargetMode="External" /><Relationship Id="rId18" Type="http://schemas.openxmlformats.org/officeDocument/2006/relationships/hyperlink" Target="https://podminky.urs.cz/item/CS_URS_2022_01/311272227" TargetMode="External" /><Relationship Id="rId19" Type="http://schemas.openxmlformats.org/officeDocument/2006/relationships/hyperlink" Target="https://podminky.urs.cz/item/CS_URS_2022_01/317142422" TargetMode="External" /><Relationship Id="rId20" Type="http://schemas.openxmlformats.org/officeDocument/2006/relationships/hyperlink" Target="https://podminky.urs.cz/item/CS_URS_2022_01/317168053" TargetMode="External" /><Relationship Id="rId21" Type="http://schemas.openxmlformats.org/officeDocument/2006/relationships/hyperlink" Target="https://podminky.urs.cz/item/CS_URS_2022_01/317168054" TargetMode="External" /><Relationship Id="rId22" Type="http://schemas.openxmlformats.org/officeDocument/2006/relationships/hyperlink" Target="https://podminky.urs.cz/item/CS_URS_2022_01/317168058" TargetMode="External" /><Relationship Id="rId23" Type="http://schemas.openxmlformats.org/officeDocument/2006/relationships/hyperlink" Target="https://podminky.urs.cz/item/CS_URS_2022_01/317234410" TargetMode="External" /><Relationship Id="rId24" Type="http://schemas.openxmlformats.org/officeDocument/2006/relationships/hyperlink" Target="https://podminky.urs.cz/item/CS_URS_2022_01/317941123" TargetMode="External" /><Relationship Id="rId25" Type="http://schemas.openxmlformats.org/officeDocument/2006/relationships/hyperlink" Target="https://podminky.urs.cz/item/CS_URS_2022_01/342272215" TargetMode="External" /><Relationship Id="rId26" Type="http://schemas.openxmlformats.org/officeDocument/2006/relationships/hyperlink" Target="https://podminky.urs.cz/item/CS_URS_2022_01/342272225" TargetMode="External" /><Relationship Id="rId27" Type="http://schemas.openxmlformats.org/officeDocument/2006/relationships/hyperlink" Target="https://podminky.urs.cz/item/CS_URS_2022_01/342291111" TargetMode="External" /><Relationship Id="rId28" Type="http://schemas.openxmlformats.org/officeDocument/2006/relationships/hyperlink" Target="https://podminky.urs.cz/item/CS_URS_2022_01/342291121" TargetMode="External" /><Relationship Id="rId29" Type="http://schemas.openxmlformats.org/officeDocument/2006/relationships/hyperlink" Target="https://podminky.urs.cz/item/CS_URS_2022_01/346244381" TargetMode="External" /><Relationship Id="rId30" Type="http://schemas.openxmlformats.org/officeDocument/2006/relationships/hyperlink" Target="https://podminky.urs.cz/item/CS_URS_2022_01/346481112" TargetMode="External" /><Relationship Id="rId31" Type="http://schemas.openxmlformats.org/officeDocument/2006/relationships/hyperlink" Target="https://podminky.urs.cz/item/CS_URS_2022_01/417321414" TargetMode="External" /><Relationship Id="rId32" Type="http://schemas.openxmlformats.org/officeDocument/2006/relationships/hyperlink" Target="https://podminky.urs.cz/item/CS_URS_2022_01/417351115" TargetMode="External" /><Relationship Id="rId33" Type="http://schemas.openxmlformats.org/officeDocument/2006/relationships/hyperlink" Target="https://podminky.urs.cz/item/CS_URS_2022_01/417351116" TargetMode="External" /><Relationship Id="rId34" Type="http://schemas.openxmlformats.org/officeDocument/2006/relationships/hyperlink" Target="https://podminky.urs.cz/item/CS_URS_2022_01/417361821" TargetMode="External" /><Relationship Id="rId35" Type="http://schemas.openxmlformats.org/officeDocument/2006/relationships/hyperlink" Target="https://podminky.urs.cz/item/CS_URS_2022_01/564730001" TargetMode="External" /><Relationship Id="rId36" Type="http://schemas.openxmlformats.org/officeDocument/2006/relationships/hyperlink" Target="https://podminky.urs.cz/item/CS_URS_2022_01/564730101" TargetMode="External" /><Relationship Id="rId37" Type="http://schemas.openxmlformats.org/officeDocument/2006/relationships/hyperlink" Target="https://podminky.urs.cz/item/CS_URS_2022_01/564831011" TargetMode="External" /><Relationship Id="rId38" Type="http://schemas.openxmlformats.org/officeDocument/2006/relationships/hyperlink" Target="https://podminky.urs.cz/item/CS_URS_2022_01/596211111" TargetMode="External" /><Relationship Id="rId39" Type="http://schemas.openxmlformats.org/officeDocument/2006/relationships/hyperlink" Target="https://podminky.urs.cz/item/CS_URS_2022_01/612131121" TargetMode="External" /><Relationship Id="rId40" Type="http://schemas.openxmlformats.org/officeDocument/2006/relationships/hyperlink" Target="https://podminky.urs.cz/item/CS_URS_2022_01/612142001" TargetMode="External" /><Relationship Id="rId41" Type="http://schemas.openxmlformats.org/officeDocument/2006/relationships/hyperlink" Target="https://podminky.urs.cz/item/CS_URS_2022_01/612311131" TargetMode="External" /><Relationship Id="rId42" Type="http://schemas.openxmlformats.org/officeDocument/2006/relationships/hyperlink" Target="https://podminky.urs.cz/item/CS_URS_2022_01/612325402" TargetMode="External" /><Relationship Id="rId43" Type="http://schemas.openxmlformats.org/officeDocument/2006/relationships/hyperlink" Target="https://podminky.urs.cz/item/CS_URS_2022_01/622143004" TargetMode="External" /><Relationship Id="rId44" Type="http://schemas.openxmlformats.org/officeDocument/2006/relationships/hyperlink" Target="https://podminky.urs.cz/item/CS_URS_2022_01/622151001" TargetMode="External" /><Relationship Id="rId45" Type="http://schemas.openxmlformats.org/officeDocument/2006/relationships/hyperlink" Target="https://podminky.urs.cz/item/CS_URS_2022_01/622151021" TargetMode="External" /><Relationship Id="rId46" Type="http://schemas.openxmlformats.org/officeDocument/2006/relationships/hyperlink" Target="https://podminky.urs.cz/item/CS_URS_2022_01/622211011" TargetMode="External" /><Relationship Id="rId47" Type="http://schemas.openxmlformats.org/officeDocument/2006/relationships/hyperlink" Target="https://podminky.urs.cz/item/CS_URS_2022_01/622211032" TargetMode="External" /><Relationship Id="rId48" Type="http://schemas.openxmlformats.org/officeDocument/2006/relationships/hyperlink" Target="https://podminky.urs.cz/item/CS_URS_2022_01/622252001" TargetMode="External" /><Relationship Id="rId49" Type="http://schemas.openxmlformats.org/officeDocument/2006/relationships/hyperlink" Target="https://podminky.urs.cz/item/CS_URS_2022_01/622252002" TargetMode="External" /><Relationship Id="rId50" Type="http://schemas.openxmlformats.org/officeDocument/2006/relationships/hyperlink" Target="https://podminky.urs.cz/item/CS_URS_2022_01/622511112" TargetMode="External" /><Relationship Id="rId51" Type="http://schemas.openxmlformats.org/officeDocument/2006/relationships/hyperlink" Target="https://podminky.urs.cz/item/CS_URS_2022_01/622531012" TargetMode="External" /><Relationship Id="rId52" Type="http://schemas.openxmlformats.org/officeDocument/2006/relationships/hyperlink" Target="https://podminky.urs.cz/item/CS_URS_2022_01/629991011" TargetMode="External" /><Relationship Id="rId53" Type="http://schemas.openxmlformats.org/officeDocument/2006/relationships/hyperlink" Target="https://podminky.urs.cz/item/CS_URS_2022_01/629995101" TargetMode="External" /><Relationship Id="rId54" Type="http://schemas.openxmlformats.org/officeDocument/2006/relationships/hyperlink" Target="https://podminky.urs.cz/item/CS_URS_2022_01/631311115" TargetMode="External" /><Relationship Id="rId55" Type="http://schemas.openxmlformats.org/officeDocument/2006/relationships/hyperlink" Target="https://podminky.urs.cz/item/CS_URS_2022_01/631319202" TargetMode="External" /><Relationship Id="rId56" Type="http://schemas.openxmlformats.org/officeDocument/2006/relationships/hyperlink" Target="https://podminky.urs.cz/item/CS_URS_2022_01/632481213" TargetMode="External" /><Relationship Id="rId57" Type="http://schemas.openxmlformats.org/officeDocument/2006/relationships/hyperlink" Target="https://podminky.urs.cz/item/CS_URS_2022_01/634112123" TargetMode="External" /><Relationship Id="rId58" Type="http://schemas.openxmlformats.org/officeDocument/2006/relationships/hyperlink" Target="https://podminky.urs.cz/item/CS_URS_2022_01/916331112" TargetMode="External" /><Relationship Id="rId59" Type="http://schemas.openxmlformats.org/officeDocument/2006/relationships/hyperlink" Target="https://podminky.urs.cz/item/CS_URS_2022_01/916991121" TargetMode="External" /><Relationship Id="rId60" Type="http://schemas.openxmlformats.org/officeDocument/2006/relationships/hyperlink" Target="https://podminky.urs.cz/item/CS_URS_2022_01/941211111" TargetMode="External" /><Relationship Id="rId61" Type="http://schemas.openxmlformats.org/officeDocument/2006/relationships/hyperlink" Target="https://podminky.urs.cz/item/CS_URS_2022_01/941211211" TargetMode="External" /><Relationship Id="rId62" Type="http://schemas.openxmlformats.org/officeDocument/2006/relationships/hyperlink" Target="https://podminky.urs.cz/item/CS_URS_2022_01/941211811" TargetMode="External" /><Relationship Id="rId63" Type="http://schemas.openxmlformats.org/officeDocument/2006/relationships/hyperlink" Target="https://podminky.urs.cz/item/CS_URS_2022_01/944511111" TargetMode="External" /><Relationship Id="rId64" Type="http://schemas.openxmlformats.org/officeDocument/2006/relationships/hyperlink" Target="https://podminky.urs.cz/item/CS_URS_2022_01/944511211" TargetMode="External" /><Relationship Id="rId65" Type="http://schemas.openxmlformats.org/officeDocument/2006/relationships/hyperlink" Target="https://podminky.urs.cz/item/CS_URS_2022_01/944511811" TargetMode="External" /><Relationship Id="rId66" Type="http://schemas.openxmlformats.org/officeDocument/2006/relationships/hyperlink" Target="https://podminky.urs.cz/item/CS_URS_2022_01/949101111" TargetMode="External" /><Relationship Id="rId67" Type="http://schemas.openxmlformats.org/officeDocument/2006/relationships/hyperlink" Target="https://podminky.urs.cz/item/CS_URS_2022_01/952901111" TargetMode="External" /><Relationship Id="rId68" Type="http://schemas.openxmlformats.org/officeDocument/2006/relationships/hyperlink" Target="https://podminky.urs.cz/item/CS_URS_2022_01/998011001" TargetMode="External" /><Relationship Id="rId69" Type="http://schemas.openxmlformats.org/officeDocument/2006/relationships/hyperlink" Target="https://podminky.urs.cz/item/CS_URS_2022_01/711471053" TargetMode="External" /><Relationship Id="rId70" Type="http://schemas.openxmlformats.org/officeDocument/2006/relationships/hyperlink" Target="https://podminky.urs.cz/item/CS_URS_2022_01/711472053" TargetMode="External" /><Relationship Id="rId71" Type="http://schemas.openxmlformats.org/officeDocument/2006/relationships/hyperlink" Target="https://podminky.urs.cz/item/CS_URS_2022_01/711491171" TargetMode="External" /><Relationship Id="rId72" Type="http://schemas.openxmlformats.org/officeDocument/2006/relationships/hyperlink" Target="https://podminky.urs.cz/item/CS_URS_2022_01/711491172" TargetMode="External" /><Relationship Id="rId73" Type="http://schemas.openxmlformats.org/officeDocument/2006/relationships/hyperlink" Target="https://podminky.urs.cz/item/CS_URS_2022_01/711491271" TargetMode="External" /><Relationship Id="rId74" Type="http://schemas.openxmlformats.org/officeDocument/2006/relationships/hyperlink" Target="https://podminky.urs.cz/item/CS_URS_2022_01/711491272" TargetMode="External" /><Relationship Id="rId75" Type="http://schemas.openxmlformats.org/officeDocument/2006/relationships/hyperlink" Target="https://podminky.urs.cz/item/CS_URS_2022_01/711772111" TargetMode="External" /><Relationship Id="rId76" Type="http://schemas.openxmlformats.org/officeDocument/2006/relationships/hyperlink" Target="https://podminky.urs.cz/item/CS_URS_2022_01/998711101" TargetMode="External" /><Relationship Id="rId77" Type="http://schemas.openxmlformats.org/officeDocument/2006/relationships/hyperlink" Target="https://podminky.urs.cz/item/CS_URS_2022_01/713121121" TargetMode="External" /><Relationship Id="rId78" Type="http://schemas.openxmlformats.org/officeDocument/2006/relationships/hyperlink" Target="https://podminky.urs.cz/item/CS_URS_2022_01/713151111" TargetMode="External" /><Relationship Id="rId79" Type="http://schemas.openxmlformats.org/officeDocument/2006/relationships/hyperlink" Target="https://podminky.urs.cz/item/CS_URS_2022_01/713151121" TargetMode="External" /><Relationship Id="rId80" Type="http://schemas.openxmlformats.org/officeDocument/2006/relationships/hyperlink" Target="https://podminky.urs.cz/item/CS_URS_2022_01/998713101" TargetMode="External" /><Relationship Id="rId81" Type="http://schemas.openxmlformats.org/officeDocument/2006/relationships/hyperlink" Target="https://podminky.urs.cz/item/CS_URS_2022_01/762083122" TargetMode="External" /><Relationship Id="rId82" Type="http://schemas.openxmlformats.org/officeDocument/2006/relationships/hyperlink" Target="https://podminky.urs.cz/item/CS_URS_2022_01/762085103" TargetMode="External" /><Relationship Id="rId83" Type="http://schemas.openxmlformats.org/officeDocument/2006/relationships/hyperlink" Target="https://podminky.urs.cz/item/CS_URS_2022_01/762332132" TargetMode="External" /><Relationship Id="rId84" Type="http://schemas.openxmlformats.org/officeDocument/2006/relationships/hyperlink" Target="https://podminky.urs.cz/item/CS_URS_2022_01/762332133" TargetMode="External" /><Relationship Id="rId85" Type="http://schemas.openxmlformats.org/officeDocument/2006/relationships/hyperlink" Target="https://podminky.urs.cz/item/CS_URS_2022_01/762332134" TargetMode="External" /><Relationship Id="rId86" Type="http://schemas.openxmlformats.org/officeDocument/2006/relationships/hyperlink" Target="https://podminky.urs.cz/item/CS_URS_2022_01/762341210" TargetMode="External" /><Relationship Id="rId87" Type="http://schemas.openxmlformats.org/officeDocument/2006/relationships/hyperlink" Target="https://podminky.urs.cz/item/CS_URS_2022_01/762342511" TargetMode="External" /><Relationship Id="rId88" Type="http://schemas.openxmlformats.org/officeDocument/2006/relationships/hyperlink" Target="https://podminky.urs.cz/item/CS_URS_2022_01/762395000" TargetMode="External" /><Relationship Id="rId89" Type="http://schemas.openxmlformats.org/officeDocument/2006/relationships/hyperlink" Target="https://podminky.urs.cz/item/CS_URS_2022_01/762842231" TargetMode="External" /><Relationship Id="rId90" Type="http://schemas.openxmlformats.org/officeDocument/2006/relationships/hyperlink" Target="https://podminky.urs.cz/item/CS_URS_2022_01/762895000" TargetMode="External" /><Relationship Id="rId91" Type="http://schemas.openxmlformats.org/officeDocument/2006/relationships/hyperlink" Target="https://podminky.urs.cz/item/CS_URS_2022_01/998762101" TargetMode="External" /><Relationship Id="rId92" Type="http://schemas.openxmlformats.org/officeDocument/2006/relationships/hyperlink" Target="https://podminky.urs.cz/item/CS_URS_2022_01/763131551" TargetMode="External" /><Relationship Id="rId93" Type="http://schemas.openxmlformats.org/officeDocument/2006/relationships/hyperlink" Target="https://podminky.urs.cz/item/CS_URS_2022_01/763131714" TargetMode="External" /><Relationship Id="rId94" Type="http://schemas.openxmlformats.org/officeDocument/2006/relationships/hyperlink" Target="https://podminky.urs.cz/item/CS_URS_2022_01/763131751" TargetMode="External" /><Relationship Id="rId95" Type="http://schemas.openxmlformats.org/officeDocument/2006/relationships/hyperlink" Target="https://podminky.urs.cz/item/CS_URS_2022_01/763431001" TargetMode="External" /><Relationship Id="rId96" Type="http://schemas.openxmlformats.org/officeDocument/2006/relationships/hyperlink" Target="https://podminky.urs.cz/item/CS_URS_2022_01/763431201" TargetMode="External" /><Relationship Id="rId97" Type="http://schemas.openxmlformats.org/officeDocument/2006/relationships/hyperlink" Target="https://podminky.urs.cz/item/CS_URS_2022_01/998763301" TargetMode="External" /><Relationship Id="rId98" Type="http://schemas.openxmlformats.org/officeDocument/2006/relationships/hyperlink" Target="https://podminky.urs.cz/item/CS_URS_2022_01/764111641" TargetMode="External" /><Relationship Id="rId99" Type="http://schemas.openxmlformats.org/officeDocument/2006/relationships/hyperlink" Target="https://podminky.urs.cz/item/CS_URS_2022_01/764215606" TargetMode="External" /><Relationship Id="rId100" Type="http://schemas.openxmlformats.org/officeDocument/2006/relationships/hyperlink" Target="https://podminky.urs.cz/item/CS_URS_2022_01/764216643" TargetMode="External" /><Relationship Id="rId101" Type="http://schemas.openxmlformats.org/officeDocument/2006/relationships/hyperlink" Target="https://podminky.urs.cz/item/CS_URS_2022_01/764216665" TargetMode="External" /><Relationship Id="rId102" Type="http://schemas.openxmlformats.org/officeDocument/2006/relationships/hyperlink" Target="https://podminky.urs.cz/item/CS_URS_2022_01/764316622" TargetMode="External" /><Relationship Id="rId103" Type="http://schemas.openxmlformats.org/officeDocument/2006/relationships/hyperlink" Target="https://podminky.urs.cz/item/CS_URS_2022_01/764316625" TargetMode="External" /><Relationship Id="rId104" Type="http://schemas.openxmlformats.org/officeDocument/2006/relationships/hyperlink" Target="https://podminky.urs.cz/item/CS_URS_2022_01/764511602" TargetMode="External" /><Relationship Id="rId105" Type="http://schemas.openxmlformats.org/officeDocument/2006/relationships/hyperlink" Target="https://podminky.urs.cz/item/CS_URS_2022_01/764518621" TargetMode="External" /><Relationship Id="rId106" Type="http://schemas.openxmlformats.org/officeDocument/2006/relationships/hyperlink" Target="https://podminky.urs.cz/item/CS_URS_2022_01/765191001" TargetMode="External" /><Relationship Id="rId107" Type="http://schemas.openxmlformats.org/officeDocument/2006/relationships/hyperlink" Target="https://podminky.urs.cz/item/CS_URS_2022_01/998764101" TargetMode="External" /><Relationship Id="rId108" Type="http://schemas.openxmlformats.org/officeDocument/2006/relationships/hyperlink" Target="https://podminky.urs.cz/item/CS_URS_2022_01/766622131" TargetMode="External" /><Relationship Id="rId109" Type="http://schemas.openxmlformats.org/officeDocument/2006/relationships/hyperlink" Target="https://podminky.urs.cz/item/CS_URS_2022_01/766622216" TargetMode="External" /><Relationship Id="rId110" Type="http://schemas.openxmlformats.org/officeDocument/2006/relationships/hyperlink" Target="https://podminky.urs.cz/item/CS_URS_2022_01/766629214" TargetMode="External" /><Relationship Id="rId111" Type="http://schemas.openxmlformats.org/officeDocument/2006/relationships/hyperlink" Target="https://podminky.urs.cz/item/CS_URS_2022_01/766660451" TargetMode="External" /><Relationship Id="rId112" Type="http://schemas.openxmlformats.org/officeDocument/2006/relationships/hyperlink" Target="https://podminky.urs.cz/item/CS_URS_2022_01/766660411" TargetMode="External" /><Relationship Id="rId113" Type="http://schemas.openxmlformats.org/officeDocument/2006/relationships/hyperlink" Target="https://podminky.urs.cz/item/CS_URS_2022_01/766694111" TargetMode="External" /><Relationship Id="rId114" Type="http://schemas.openxmlformats.org/officeDocument/2006/relationships/hyperlink" Target="https://podminky.urs.cz/item/CS_URS_2022_01/766694112" TargetMode="External" /><Relationship Id="rId115" Type="http://schemas.openxmlformats.org/officeDocument/2006/relationships/hyperlink" Target="https://podminky.urs.cz/item/CS_URS_2022_01/766694114" TargetMode="External" /><Relationship Id="rId116" Type="http://schemas.openxmlformats.org/officeDocument/2006/relationships/hyperlink" Target="https://podminky.urs.cz/item/CS_URS_2022_01/998766101" TargetMode="External" /><Relationship Id="rId117" Type="http://schemas.openxmlformats.org/officeDocument/2006/relationships/hyperlink" Target="https://podminky.urs.cz/item/CS_URS_2022_01/998766181" TargetMode="External" /><Relationship Id="rId118" Type="http://schemas.openxmlformats.org/officeDocument/2006/relationships/hyperlink" Target="https://podminky.urs.cz/item/CS_URS_2022_01/767531111" TargetMode="External" /><Relationship Id="rId119" Type="http://schemas.openxmlformats.org/officeDocument/2006/relationships/hyperlink" Target="https://podminky.urs.cz/item/CS_URS_2022_01/767531121" TargetMode="External" /><Relationship Id="rId120" Type="http://schemas.openxmlformats.org/officeDocument/2006/relationships/hyperlink" Target="https://podminky.urs.cz/item/CS_URS_2022_01/767640311" TargetMode="External" /><Relationship Id="rId121" Type="http://schemas.openxmlformats.org/officeDocument/2006/relationships/hyperlink" Target="https://podminky.urs.cz/item/CS_URS_2022_01/767640322" TargetMode="External" /><Relationship Id="rId122" Type="http://schemas.openxmlformats.org/officeDocument/2006/relationships/hyperlink" Target="https://podminky.urs.cz/item/CS_URS_2022_01/766660728" TargetMode="External" /><Relationship Id="rId123" Type="http://schemas.openxmlformats.org/officeDocument/2006/relationships/hyperlink" Target="https://podminky.urs.cz/item/CS_URS_2022_01/766660729" TargetMode="External" /><Relationship Id="rId124" Type="http://schemas.openxmlformats.org/officeDocument/2006/relationships/hyperlink" Target="https://podminky.urs.cz/item/CS_URS_2022_01/998767101" TargetMode="External" /><Relationship Id="rId125" Type="http://schemas.openxmlformats.org/officeDocument/2006/relationships/hyperlink" Target="https://podminky.urs.cz/item/CS_URS_2022_01/771121011" TargetMode="External" /><Relationship Id="rId126" Type="http://schemas.openxmlformats.org/officeDocument/2006/relationships/hyperlink" Target="https://podminky.urs.cz/item/CS_URS_2022_01/771151012" TargetMode="External" /><Relationship Id="rId127" Type="http://schemas.openxmlformats.org/officeDocument/2006/relationships/hyperlink" Target="https://podminky.urs.cz/item/CS_URS_2022_01/771474113" TargetMode="External" /><Relationship Id="rId128" Type="http://schemas.openxmlformats.org/officeDocument/2006/relationships/hyperlink" Target="https://podminky.urs.cz/item/CS_URS_2022_01/771574263" TargetMode="External" /><Relationship Id="rId129" Type="http://schemas.openxmlformats.org/officeDocument/2006/relationships/hyperlink" Target="https://podminky.urs.cz/item/CS_URS_2022_01/771577111" TargetMode="External" /><Relationship Id="rId130" Type="http://schemas.openxmlformats.org/officeDocument/2006/relationships/hyperlink" Target="https://podminky.urs.cz/item/CS_URS_2022_01/771591112" TargetMode="External" /><Relationship Id="rId131" Type="http://schemas.openxmlformats.org/officeDocument/2006/relationships/hyperlink" Target="https://podminky.urs.cz/item/CS_URS_2022_01/771592011" TargetMode="External" /><Relationship Id="rId132" Type="http://schemas.openxmlformats.org/officeDocument/2006/relationships/hyperlink" Target="https://podminky.urs.cz/item/CS_URS_2022_01/998771101" TargetMode="External" /><Relationship Id="rId133" Type="http://schemas.openxmlformats.org/officeDocument/2006/relationships/hyperlink" Target="https://podminky.urs.cz/item/CS_URS_2022_01/776121321" TargetMode="External" /><Relationship Id="rId134" Type="http://schemas.openxmlformats.org/officeDocument/2006/relationships/hyperlink" Target="https://podminky.urs.cz/item/CS_URS_2022_01/776141112" TargetMode="External" /><Relationship Id="rId135" Type="http://schemas.openxmlformats.org/officeDocument/2006/relationships/hyperlink" Target="https://podminky.urs.cz/item/CS_URS_2022_01/776231111" TargetMode="External" /><Relationship Id="rId136" Type="http://schemas.openxmlformats.org/officeDocument/2006/relationships/hyperlink" Target="https://podminky.urs.cz/item/CS_URS_2022_01/776411111" TargetMode="External" /><Relationship Id="rId137" Type="http://schemas.openxmlformats.org/officeDocument/2006/relationships/hyperlink" Target="https://podminky.urs.cz/item/CS_URS_2022_01/776991121" TargetMode="External" /><Relationship Id="rId138" Type="http://schemas.openxmlformats.org/officeDocument/2006/relationships/hyperlink" Target="https://podminky.urs.cz/item/CS_URS_2022_01/998776101" TargetMode="External" /><Relationship Id="rId139" Type="http://schemas.openxmlformats.org/officeDocument/2006/relationships/hyperlink" Target="https://podminky.urs.cz/item/CS_URS_2022_01/781121011" TargetMode="External" /><Relationship Id="rId140" Type="http://schemas.openxmlformats.org/officeDocument/2006/relationships/hyperlink" Target="https://podminky.urs.cz/item/CS_URS_2022_01/781131112" TargetMode="External" /><Relationship Id="rId141" Type="http://schemas.openxmlformats.org/officeDocument/2006/relationships/hyperlink" Target="https://podminky.urs.cz/item/CS_URS_2022_01/781131241" TargetMode="External" /><Relationship Id="rId142" Type="http://schemas.openxmlformats.org/officeDocument/2006/relationships/hyperlink" Target="https://podminky.urs.cz/item/CS_URS_2022_01/781131264" TargetMode="External" /><Relationship Id="rId143" Type="http://schemas.openxmlformats.org/officeDocument/2006/relationships/hyperlink" Target="https://podminky.urs.cz/item/CS_URS_2022_01/781474115" TargetMode="External" /><Relationship Id="rId144" Type="http://schemas.openxmlformats.org/officeDocument/2006/relationships/hyperlink" Target="https://podminky.urs.cz/item/CS_URS_2022_01/781494111" TargetMode="External" /><Relationship Id="rId145" Type="http://schemas.openxmlformats.org/officeDocument/2006/relationships/hyperlink" Target="https://podminky.urs.cz/item/CS_URS_2022_01/781494511" TargetMode="External" /><Relationship Id="rId146" Type="http://schemas.openxmlformats.org/officeDocument/2006/relationships/hyperlink" Target="https://podminky.urs.cz/item/CS_URS_2022_01/781495115" TargetMode="External" /><Relationship Id="rId147" Type="http://schemas.openxmlformats.org/officeDocument/2006/relationships/hyperlink" Target="https://podminky.urs.cz/item/CS_URS_2022_01/781495141" TargetMode="External" /><Relationship Id="rId148" Type="http://schemas.openxmlformats.org/officeDocument/2006/relationships/hyperlink" Target="https://podminky.urs.cz/item/CS_URS_2022_01/781495142" TargetMode="External" /><Relationship Id="rId149" Type="http://schemas.openxmlformats.org/officeDocument/2006/relationships/hyperlink" Target="https://podminky.urs.cz/item/CS_URS_2022_01/998781101" TargetMode="External" /><Relationship Id="rId150" Type="http://schemas.openxmlformats.org/officeDocument/2006/relationships/hyperlink" Target="https://podminky.urs.cz/item/CS_URS_2022_01/783213111" TargetMode="External" /><Relationship Id="rId151" Type="http://schemas.openxmlformats.org/officeDocument/2006/relationships/hyperlink" Target="https://podminky.urs.cz/item/CS_URS_2022_01/783218111" TargetMode="External" /><Relationship Id="rId152" Type="http://schemas.openxmlformats.org/officeDocument/2006/relationships/hyperlink" Target="https://podminky.urs.cz/item/CS_URS_2022_01/783501503" TargetMode="External" /><Relationship Id="rId153" Type="http://schemas.openxmlformats.org/officeDocument/2006/relationships/hyperlink" Target="https://podminky.urs.cz/item/CS_URS_2022_01/783506801" TargetMode="External" /><Relationship Id="rId154" Type="http://schemas.openxmlformats.org/officeDocument/2006/relationships/hyperlink" Target="https://podminky.urs.cz/item/CS_URS_2022_01/783543001" TargetMode="External" /><Relationship Id="rId155" Type="http://schemas.openxmlformats.org/officeDocument/2006/relationships/hyperlink" Target="https://podminky.urs.cz/item/CS_URS_2022_01/783547001" TargetMode="External" /><Relationship Id="rId156" Type="http://schemas.openxmlformats.org/officeDocument/2006/relationships/hyperlink" Target="https://podminky.urs.cz/item/CS_URS_2022_01/784181101" TargetMode="External" /><Relationship Id="rId157" Type="http://schemas.openxmlformats.org/officeDocument/2006/relationships/hyperlink" Target="https://podminky.urs.cz/item/CS_URS_2022_01/784211101" TargetMode="External" /><Relationship Id="rId158" Type="http://schemas.openxmlformats.org/officeDocument/2006/relationships/hyperlink" Target="https://podminky.urs.cz/item/CS_URS_2022_01/786626111" TargetMode="External" /><Relationship Id="rId159" Type="http://schemas.openxmlformats.org/officeDocument/2006/relationships/hyperlink" Target="https://podminky.urs.cz/item/CS_URS_2022_01/786681003" TargetMode="External" /><Relationship Id="rId160" Type="http://schemas.openxmlformats.org/officeDocument/2006/relationships/hyperlink" Target="https://podminky.urs.cz/item/CS_URS_2022_01/998786101" TargetMode="External" /><Relationship Id="rId161" Type="http://schemas.openxmlformats.org/officeDocument/2006/relationships/drawing" Target="../drawings/drawing3.xm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31244494" TargetMode="External" /><Relationship Id="rId2" Type="http://schemas.openxmlformats.org/officeDocument/2006/relationships/hyperlink" Target="https://podminky.urs.cz/item/CS_URS_2022_01/731810331" TargetMode="External" /><Relationship Id="rId3" Type="http://schemas.openxmlformats.org/officeDocument/2006/relationships/hyperlink" Target="https://podminky.urs.cz/item/CS_URS_2022_01/731810341" TargetMode="External" /><Relationship Id="rId4" Type="http://schemas.openxmlformats.org/officeDocument/2006/relationships/hyperlink" Target="https://podminky.urs.cz/item/CS_URS_2022_01/998731101" TargetMode="External" /><Relationship Id="rId5" Type="http://schemas.openxmlformats.org/officeDocument/2006/relationships/hyperlink" Target="https://podminky.urs.cz/item/CS_URS_2022_01/998732101" TargetMode="External" /><Relationship Id="rId6" Type="http://schemas.openxmlformats.org/officeDocument/2006/relationships/hyperlink" Target="https://podminky.urs.cz/item/CS_URS_2022_01/733223202" TargetMode="External" /><Relationship Id="rId7" Type="http://schemas.openxmlformats.org/officeDocument/2006/relationships/hyperlink" Target="https://podminky.urs.cz/item/CS_URS_2022_01/733223203" TargetMode="External" /><Relationship Id="rId8" Type="http://schemas.openxmlformats.org/officeDocument/2006/relationships/hyperlink" Target="https://podminky.urs.cz/item/CS_URS_2022_01/733223204" TargetMode="External" /><Relationship Id="rId9" Type="http://schemas.openxmlformats.org/officeDocument/2006/relationships/hyperlink" Target="https://podminky.urs.cz/item/CS_URS_2022_01/733223205" TargetMode="External" /><Relationship Id="rId10" Type="http://schemas.openxmlformats.org/officeDocument/2006/relationships/hyperlink" Target="https://podminky.urs.cz/item/CS_URS_2022_01/733224222" TargetMode="External" /><Relationship Id="rId11" Type="http://schemas.openxmlformats.org/officeDocument/2006/relationships/hyperlink" Target="https://podminky.urs.cz/item/CS_URS_2022_01/733291101" TargetMode="External" /><Relationship Id="rId12" Type="http://schemas.openxmlformats.org/officeDocument/2006/relationships/hyperlink" Target="https://podminky.urs.cz/item/CS_URS_2022_01/998733101" TargetMode="External" /><Relationship Id="rId13" Type="http://schemas.openxmlformats.org/officeDocument/2006/relationships/hyperlink" Target="https://podminky.urs.cz/item/CS_URS_2022_01/734209115" TargetMode="External" /><Relationship Id="rId14" Type="http://schemas.openxmlformats.org/officeDocument/2006/relationships/hyperlink" Target="https://podminky.urs.cz/item/CS_URS_2022_01/734211120" TargetMode="External" /><Relationship Id="rId15" Type="http://schemas.openxmlformats.org/officeDocument/2006/relationships/hyperlink" Target="https://podminky.urs.cz/item/CS_URS_2022_01/734242413" TargetMode="External" /><Relationship Id="rId16" Type="http://schemas.openxmlformats.org/officeDocument/2006/relationships/hyperlink" Target="https://podminky.urs.cz/item/CS_URS_2022_01/734291123" TargetMode="External" /><Relationship Id="rId17" Type="http://schemas.openxmlformats.org/officeDocument/2006/relationships/hyperlink" Target="https://podminky.urs.cz/item/CS_URS_2022_01/734292714" TargetMode="External" /><Relationship Id="rId18" Type="http://schemas.openxmlformats.org/officeDocument/2006/relationships/hyperlink" Target="https://podminky.urs.cz/item/CS_URS_2022_01/734292715" TargetMode="External" /><Relationship Id="rId19" Type="http://schemas.openxmlformats.org/officeDocument/2006/relationships/hyperlink" Target="https://podminky.urs.cz/item/CS_URS_2022_01/734411101" TargetMode="External" /><Relationship Id="rId20" Type="http://schemas.openxmlformats.org/officeDocument/2006/relationships/hyperlink" Target="https://podminky.urs.cz/item/CS_URS_2022_01/998734101" TargetMode="External" /><Relationship Id="rId21" Type="http://schemas.openxmlformats.org/officeDocument/2006/relationships/hyperlink" Target="https://podminky.urs.cz/item/CS_URS_2022_01/998713101" TargetMode="External" /><Relationship Id="rId22" Type="http://schemas.openxmlformats.org/officeDocument/2006/relationships/drawing" Target="../drawings/drawing4.xm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1173316" TargetMode="External" /><Relationship Id="rId2" Type="http://schemas.openxmlformats.org/officeDocument/2006/relationships/hyperlink" Target="https://podminky.urs.cz/item/CS_URS_2022_01/721173317" TargetMode="External" /><Relationship Id="rId3" Type="http://schemas.openxmlformats.org/officeDocument/2006/relationships/hyperlink" Target="https://podminky.urs.cz/item/CS_URS_2022_01/721173401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4024" TargetMode="External" /><Relationship Id="rId7" Type="http://schemas.openxmlformats.org/officeDocument/2006/relationships/hyperlink" Target="https://podminky.urs.cz/item/CS_URS_2022_01/721174025" TargetMode="External" /><Relationship Id="rId8" Type="http://schemas.openxmlformats.org/officeDocument/2006/relationships/hyperlink" Target="https://podminky.urs.cz/item/CS_URS_2022_01/721174042" TargetMode="External" /><Relationship Id="rId9" Type="http://schemas.openxmlformats.org/officeDocument/2006/relationships/hyperlink" Target="https://podminky.urs.cz/item/CS_URS_2022_01/721174043" TargetMode="External" /><Relationship Id="rId10" Type="http://schemas.openxmlformats.org/officeDocument/2006/relationships/hyperlink" Target="https://podminky.urs.cz/item/CS_URS_2022_01/721174044" TargetMode="External" /><Relationship Id="rId11" Type="http://schemas.openxmlformats.org/officeDocument/2006/relationships/hyperlink" Target="https://podminky.urs.cz/item/CS_URS_2022_01/721174045" TargetMode="External" /><Relationship Id="rId12" Type="http://schemas.openxmlformats.org/officeDocument/2006/relationships/hyperlink" Target="https://podminky.urs.cz/item/CS_URS_2022_01/721194104" TargetMode="External" /><Relationship Id="rId13" Type="http://schemas.openxmlformats.org/officeDocument/2006/relationships/hyperlink" Target="https://podminky.urs.cz/item/CS_URS_2022_01/721194105" TargetMode="External" /><Relationship Id="rId14" Type="http://schemas.openxmlformats.org/officeDocument/2006/relationships/hyperlink" Target="https://podminky.urs.cz/item/CS_URS_2022_01/721194109" TargetMode="External" /><Relationship Id="rId15" Type="http://schemas.openxmlformats.org/officeDocument/2006/relationships/hyperlink" Target="https://podminky.urs.cz/item/CS_URS_2022_01/721212121" TargetMode="External" /><Relationship Id="rId16" Type="http://schemas.openxmlformats.org/officeDocument/2006/relationships/hyperlink" Target="https://podminky.urs.cz/item/CS_URS_2022_01/721241102" TargetMode="External" /><Relationship Id="rId17" Type="http://schemas.openxmlformats.org/officeDocument/2006/relationships/hyperlink" Target="https://podminky.urs.cz/item/CS_URS_2022_01/721273153" TargetMode="External" /><Relationship Id="rId18" Type="http://schemas.openxmlformats.org/officeDocument/2006/relationships/hyperlink" Target="https://podminky.urs.cz/item/CS_URS_2022_01/721290111" TargetMode="External" /><Relationship Id="rId19" Type="http://schemas.openxmlformats.org/officeDocument/2006/relationships/hyperlink" Target="https://podminky.urs.cz/item/CS_URS_2022_01/721290112" TargetMode="External" /><Relationship Id="rId20" Type="http://schemas.openxmlformats.org/officeDocument/2006/relationships/hyperlink" Target="https://podminky.urs.cz/item/CS_URS_2022_01/998721101" TargetMode="External" /><Relationship Id="rId21" Type="http://schemas.openxmlformats.org/officeDocument/2006/relationships/hyperlink" Target="https://podminky.urs.cz/item/CS_URS_2022_01/722174002" TargetMode="External" /><Relationship Id="rId22" Type="http://schemas.openxmlformats.org/officeDocument/2006/relationships/hyperlink" Target="https://podminky.urs.cz/item/CS_URS_2022_01/722174003" TargetMode="External" /><Relationship Id="rId23" Type="http://schemas.openxmlformats.org/officeDocument/2006/relationships/hyperlink" Target="https://podminky.urs.cz/item/CS_URS_2022_01/722174004" TargetMode="External" /><Relationship Id="rId24" Type="http://schemas.openxmlformats.org/officeDocument/2006/relationships/hyperlink" Target="https://podminky.urs.cz/item/CS_URS_2022_01/722174005" TargetMode="External" /><Relationship Id="rId25" Type="http://schemas.openxmlformats.org/officeDocument/2006/relationships/hyperlink" Target="https://podminky.urs.cz/item/CS_URS_2022_01/722181231" TargetMode="External" /><Relationship Id="rId26" Type="http://schemas.openxmlformats.org/officeDocument/2006/relationships/hyperlink" Target="https://podminky.urs.cz/item/CS_URS_2022_01/722181232" TargetMode="External" /><Relationship Id="rId27" Type="http://schemas.openxmlformats.org/officeDocument/2006/relationships/hyperlink" Target="https://podminky.urs.cz/item/CS_URS_2022_01/722181241" TargetMode="External" /><Relationship Id="rId28" Type="http://schemas.openxmlformats.org/officeDocument/2006/relationships/hyperlink" Target="https://podminky.urs.cz/item/CS_URS_2022_01/722181242" TargetMode="External" /><Relationship Id="rId29" Type="http://schemas.openxmlformats.org/officeDocument/2006/relationships/hyperlink" Target="https://podminky.urs.cz/item/CS_URS_2022_01/722220111" TargetMode="External" /><Relationship Id="rId30" Type="http://schemas.openxmlformats.org/officeDocument/2006/relationships/hyperlink" Target="https://podminky.urs.cz/item/CS_URS_2022_01/722220121" TargetMode="External" /><Relationship Id="rId31" Type="http://schemas.openxmlformats.org/officeDocument/2006/relationships/hyperlink" Target="https://podminky.urs.cz/item/CS_URS_2022_01/722224115" TargetMode="External" /><Relationship Id="rId32" Type="http://schemas.openxmlformats.org/officeDocument/2006/relationships/hyperlink" Target="https://podminky.urs.cz/item/CS_URS_2022_01/722224152" TargetMode="External" /><Relationship Id="rId33" Type="http://schemas.openxmlformats.org/officeDocument/2006/relationships/hyperlink" Target="https://podminky.urs.cz/item/CS_URS_2022_01/722229101" TargetMode="External" /><Relationship Id="rId34" Type="http://schemas.openxmlformats.org/officeDocument/2006/relationships/hyperlink" Target="https://podminky.urs.cz/item/CS_URS_2022_01/722229102" TargetMode="External" /><Relationship Id="rId35" Type="http://schemas.openxmlformats.org/officeDocument/2006/relationships/hyperlink" Target="https://podminky.urs.cz/item/CS_URS_2022_01/722231072" TargetMode="External" /><Relationship Id="rId36" Type="http://schemas.openxmlformats.org/officeDocument/2006/relationships/hyperlink" Target="https://podminky.urs.cz/item/CS_URS_2022_01/722231074" TargetMode="External" /><Relationship Id="rId37" Type="http://schemas.openxmlformats.org/officeDocument/2006/relationships/hyperlink" Target="https://podminky.urs.cz/item/CS_URS_2022_01/722232043" TargetMode="External" /><Relationship Id="rId38" Type="http://schemas.openxmlformats.org/officeDocument/2006/relationships/hyperlink" Target="https://podminky.urs.cz/item/CS_URS_2022_01/722232045" TargetMode="External" /><Relationship Id="rId39" Type="http://schemas.openxmlformats.org/officeDocument/2006/relationships/hyperlink" Target="https://podminky.urs.cz/item/CS_URS_2022_01/722232046" TargetMode="External" /><Relationship Id="rId40" Type="http://schemas.openxmlformats.org/officeDocument/2006/relationships/hyperlink" Target="https://podminky.urs.cz/item/CS_URS_2022_01/722234263" TargetMode="External" /><Relationship Id="rId41" Type="http://schemas.openxmlformats.org/officeDocument/2006/relationships/hyperlink" Target="https://podminky.urs.cz/item/CS_URS_2022_01/722239101" TargetMode="External" /><Relationship Id="rId42" Type="http://schemas.openxmlformats.org/officeDocument/2006/relationships/hyperlink" Target="https://podminky.urs.cz/item/CS_URS_2022_01/722239102" TargetMode="External" /><Relationship Id="rId43" Type="http://schemas.openxmlformats.org/officeDocument/2006/relationships/hyperlink" Target="https://podminky.urs.cz/item/CS_URS_2022_01/722239104" TargetMode="External" /><Relationship Id="rId44" Type="http://schemas.openxmlformats.org/officeDocument/2006/relationships/hyperlink" Target="https://podminky.urs.cz/item/CS_URS_2022_01/722290234" TargetMode="External" /><Relationship Id="rId45" Type="http://schemas.openxmlformats.org/officeDocument/2006/relationships/hyperlink" Target="https://podminky.urs.cz/item/CS_URS_2022_01/725813111" TargetMode="External" /><Relationship Id="rId46" Type="http://schemas.openxmlformats.org/officeDocument/2006/relationships/hyperlink" Target="https://podminky.urs.cz/item/CS_URS_2022_01/734411101" TargetMode="External" /><Relationship Id="rId47" Type="http://schemas.openxmlformats.org/officeDocument/2006/relationships/hyperlink" Target="https://podminky.urs.cz/item/CS_URS_2022_01/734421102" TargetMode="External" /><Relationship Id="rId48" Type="http://schemas.openxmlformats.org/officeDocument/2006/relationships/hyperlink" Target="https://podminky.urs.cz/item/CS_URS_2022_01/732331134" TargetMode="External" /><Relationship Id="rId49" Type="http://schemas.openxmlformats.org/officeDocument/2006/relationships/hyperlink" Target="https://podminky.urs.cz/item/CS_URS_2022_01/998722101" TargetMode="External" /><Relationship Id="rId50" Type="http://schemas.openxmlformats.org/officeDocument/2006/relationships/hyperlink" Target="https://podminky.urs.cz/item/CS_URS_2022_01/725119125" TargetMode="External" /><Relationship Id="rId51" Type="http://schemas.openxmlformats.org/officeDocument/2006/relationships/hyperlink" Target="https://podminky.urs.cz/item/CS_URS_2022_01/725121525" TargetMode="External" /><Relationship Id="rId52" Type="http://schemas.openxmlformats.org/officeDocument/2006/relationships/hyperlink" Target="https://podminky.urs.cz/item/CS_URS_2022_01/725219102" TargetMode="External" /><Relationship Id="rId53" Type="http://schemas.openxmlformats.org/officeDocument/2006/relationships/hyperlink" Target="https://podminky.urs.cz/item/CS_URS_2022_01/725319111" TargetMode="External" /><Relationship Id="rId54" Type="http://schemas.openxmlformats.org/officeDocument/2006/relationships/hyperlink" Target="https://podminky.urs.cz/item/CS_URS_2022_01/725821325" TargetMode="External" /><Relationship Id="rId55" Type="http://schemas.openxmlformats.org/officeDocument/2006/relationships/hyperlink" Target="https://podminky.urs.cz/item/CS_URS_2022_01/725339111" TargetMode="External" /><Relationship Id="rId56" Type="http://schemas.openxmlformats.org/officeDocument/2006/relationships/hyperlink" Target="https://podminky.urs.cz/item/CS_URS_2022_01/725821312" TargetMode="External" /><Relationship Id="rId57" Type="http://schemas.openxmlformats.org/officeDocument/2006/relationships/hyperlink" Target="https://podminky.urs.cz/item/CS_URS_2022_01/725822611" TargetMode="External" /><Relationship Id="rId58" Type="http://schemas.openxmlformats.org/officeDocument/2006/relationships/hyperlink" Target="https://podminky.urs.cz/item/CS_URS_2022_01/725851325" TargetMode="External" /><Relationship Id="rId59" Type="http://schemas.openxmlformats.org/officeDocument/2006/relationships/hyperlink" Target="https://podminky.urs.cz/item/CS_URS_2022_01/725869101" TargetMode="External" /><Relationship Id="rId60" Type="http://schemas.openxmlformats.org/officeDocument/2006/relationships/hyperlink" Target="https://podminky.urs.cz/item/CS_URS_2022_01/725980122" TargetMode="External" /><Relationship Id="rId61" Type="http://schemas.openxmlformats.org/officeDocument/2006/relationships/hyperlink" Target="https://podminky.urs.cz/item/CS_URS_2022_01/998725101" TargetMode="External" /><Relationship Id="rId62" Type="http://schemas.openxmlformats.org/officeDocument/2006/relationships/hyperlink" Target="https://podminky.urs.cz/item/CS_URS_2022_01/726121001" TargetMode="External" /><Relationship Id="rId63" Type="http://schemas.openxmlformats.org/officeDocument/2006/relationships/hyperlink" Target="https://podminky.urs.cz/item/CS_URS_2022_01/998726111" TargetMode="External" /><Relationship Id="rId64" Type="http://schemas.openxmlformats.org/officeDocument/2006/relationships/drawing" Target="../drawings/drawing5.xml" /><Relationship Id="rId6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3150365" TargetMode="External" /><Relationship Id="rId2" Type="http://schemas.openxmlformats.org/officeDocument/2006/relationships/hyperlink" Target="https://podminky.urs.cz/item/CS_URS_2022_01/723160204" TargetMode="External" /><Relationship Id="rId3" Type="http://schemas.openxmlformats.org/officeDocument/2006/relationships/hyperlink" Target="https://podminky.urs.cz/item/CS_URS_2022_01/723160334" TargetMode="External" /><Relationship Id="rId4" Type="http://schemas.openxmlformats.org/officeDocument/2006/relationships/hyperlink" Target="https://podminky.urs.cz/item/CS_URS_2022_01/723181023" TargetMode="External" /><Relationship Id="rId5" Type="http://schemas.openxmlformats.org/officeDocument/2006/relationships/hyperlink" Target="https://podminky.urs.cz/item/CS_URS_2022_01/723181024" TargetMode="External" /><Relationship Id="rId6" Type="http://schemas.openxmlformats.org/officeDocument/2006/relationships/hyperlink" Target="https://podminky.urs.cz/item/CS_URS_2022_01/723190907R" TargetMode="External" /><Relationship Id="rId7" Type="http://schemas.openxmlformats.org/officeDocument/2006/relationships/hyperlink" Target="https://podminky.urs.cz/item/CS_URS_2022_01/723231163" TargetMode="External" /><Relationship Id="rId8" Type="http://schemas.openxmlformats.org/officeDocument/2006/relationships/hyperlink" Target="https://podminky.urs.cz/item/CS_URS_2022_01/723231164" TargetMode="External" /><Relationship Id="rId9" Type="http://schemas.openxmlformats.org/officeDocument/2006/relationships/hyperlink" Target="https://podminky.urs.cz/item/CS_URS_2022_01/723234312" TargetMode="External" /><Relationship Id="rId10" Type="http://schemas.openxmlformats.org/officeDocument/2006/relationships/hyperlink" Target="https://podminky.urs.cz/item/CS_URS_2022_01/998723101" TargetMode="External" /><Relationship Id="rId11" Type="http://schemas.openxmlformats.org/officeDocument/2006/relationships/drawing" Target="../drawings/drawing6.xm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2270102" TargetMode="External" /><Relationship Id="rId2" Type="http://schemas.openxmlformats.org/officeDocument/2006/relationships/hyperlink" Target="https://podminky.urs.cz/item/CS_URS_2022_01/871161141" TargetMode="External" /><Relationship Id="rId3" Type="http://schemas.openxmlformats.org/officeDocument/2006/relationships/hyperlink" Target="https://podminky.urs.cz/item/CS_URS_2022_01/877161101" TargetMode="External" /><Relationship Id="rId4" Type="http://schemas.openxmlformats.org/officeDocument/2006/relationships/hyperlink" Target="https://podminky.urs.cz/item/CS_URS_2022_01/871315221" TargetMode="External" /><Relationship Id="rId5" Type="http://schemas.openxmlformats.org/officeDocument/2006/relationships/hyperlink" Target="https://podminky.urs.cz/item/CS_URS_2022_01/877310310" TargetMode="External" /><Relationship Id="rId6" Type="http://schemas.openxmlformats.org/officeDocument/2006/relationships/hyperlink" Target="https://podminky.urs.cz/item/CS_URS_2022_01/877310330" TargetMode="External" /><Relationship Id="rId7" Type="http://schemas.openxmlformats.org/officeDocument/2006/relationships/hyperlink" Target="https://podminky.urs.cz/item/CS_URS_2022_01/892312121" TargetMode="External" /><Relationship Id="rId8" Type="http://schemas.openxmlformats.org/officeDocument/2006/relationships/hyperlink" Target="https://podminky.urs.cz/item/CS_URS_2022_01/894811143" TargetMode="External" /><Relationship Id="rId9" Type="http://schemas.openxmlformats.org/officeDocument/2006/relationships/hyperlink" Target="https://podminky.urs.cz/item/CS_URS_2022_01/894811243" TargetMode="External" /><Relationship Id="rId10" Type="http://schemas.openxmlformats.org/officeDocument/2006/relationships/hyperlink" Target="https://podminky.urs.cz/item/CS_URS_2022_01/998276101" TargetMode="External" /><Relationship Id="rId11" Type="http://schemas.openxmlformats.org/officeDocument/2006/relationships/drawing" Target="../drawings/drawing7.xm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3"/>
  <sheetViews>
    <sheetView showGridLines="0" workbookViewId="0" topLeftCell="AT45">
      <selection activeCell="AZ59" sqref="AZ5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customWidth="1"/>
    <col min="48" max="49" width="21.7109375" style="1" customWidth="1"/>
    <col min="50" max="51" width="25.00390625" style="1" customWidth="1"/>
    <col min="52" max="52" width="21.7109375" style="1" customWidth="1"/>
    <col min="53" max="53" width="19.140625" style="1" customWidth="1"/>
    <col min="54" max="54" width="25.00390625" style="1" customWidth="1"/>
    <col min="55" max="55" width="21.7109375" style="1" customWidth="1"/>
    <col min="56" max="56" width="19.140625" style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29" t="s">
        <v>6</v>
      </c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50" t="s">
        <v>15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R5" s="22"/>
      <c r="BE5" s="347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51" t="s">
        <v>18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R6" s="22"/>
      <c r="BE6" s="348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48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48"/>
      <c r="BS8" s="19" t="s">
        <v>7</v>
      </c>
    </row>
    <row r="9" spans="2:71" s="1" customFormat="1" ht="14.45" customHeight="1">
      <c r="B9" s="22"/>
      <c r="AR9" s="22"/>
      <c r="BE9" s="348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48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348"/>
      <c r="BS11" s="19" t="s">
        <v>7</v>
      </c>
    </row>
    <row r="12" spans="2:71" s="1" customFormat="1" ht="6.95" customHeight="1">
      <c r="B12" s="22"/>
      <c r="AR12" s="22"/>
      <c r="BE12" s="348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48"/>
      <c r="BS13" s="19" t="s">
        <v>7</v>
      </c>
    </row>
    <row r="14" spans="2:71" ht="12.75">
      <c r="B14" s="22"/>
      <c r="E14" s="352" t="s">
        <v>30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29" t="s">
        <v>28</v>
      </c>
      <c r="AN14" s="31" t="s">
        <v>30</v>
      </c>
      <c r="AR14" s="22"/>
      <c r="BE14" s="348"/>
      <c r="BS14" s="19" t="s">
        <v>7</v>
      </c>
    </row>
    <row r="15" spans="2:71" s="1" customFormat="1" ht="6.95" customHeight="1">
      <c r="B15" s="22"/>
      <c r="AR15" s="22"/>
      <c r="BE15" s="348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48"/>
      <c r="BS16" s="19" t="s">
        <v>4</v>
      </c>
    </row>
    <row r="17" spans="2:71" s="1" customFormat="1" ht="18.4" customHeight="1">
      <c r="B17" s="22"/>
      <c r="E17" s="27" t="s">
        <v>32</v>
      </c>
      <c r="AK17" s="29" t="s">
        <v>28</v>
      </c>
      <c r="AN17" s="27" t="s">
        <v>3</v>
      </c>
      <c r="AR17" s="22"/>
      <c r="BE17" s="348"/>
      <c r="BS17" s="19" t="s">
        <v>33</v>
      </c>
    </row>
    <row r="18" spans="2:71" s="1" customFormat="1" ht="6.95" customHeight="1">
      <c r="B18" s="22"/>
      <c r="AR18" s="22"/>
      <c r="BE18" s="348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48"/>
      <c r="BS19" s="19" t="s">
        <v>7</v>
      </c>
    </row>
    <row r="20" spans="2:71" s="1" customFormat="1" ht="18.4" customHeight="1">
      <c r="B20" s="22"/>
      <c r="E20" s="27" t="s">
        <v>22</v>
      </c>
      <c r="AK20" s="29" t="s">
        <v>28</v>
      </c>
      <c r="AN20" s="27" t="s">
        <v>3</v>
      </c>
      <c r="AR20" s="22"/>
      <c r="BE20" s="348"/>
      <c r="BS20" s="19" t="s">
        <v>4</v>
      </c>
    </row>
    <row r="21" spans="2:57" s="1" customFormat="1" ht="6.95" customHeight="1">
      <c r="B21" s="22"/>
      <c r="AR21" s="22"/>
      <c r="BE21" s="348"/>
    </row>
    <row r="22" spans="2:57" s="1" customFormat="1" ht="12" customHeight="1">
      <c r="B22" s="22"/>
      <c r="D22" s="29" t="s">
        <v>35</v>
      </c>
      <c r="AR22" s="22"/>
      <c r="BE22" s="348"/>
    </row>
    <row r="23" spans="2:57" s="1" customFormat="1" ht="47.25" customHeight="1">
      <c r="B23" s="22"/>
      <c r="E23" s="354" t="s">
        <v>36</v>
      </c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R23" s="22"/>
      <c r="BE23" s="348"/>
    </row>
    <row r="24" spans="2:57" s="1" customFormat="1" ht="6.95" customHeight="1">
      <c r="B24" s="22"/>
      <c r="AR24" s="22"/>
      <c r="BE24" s="348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48"/>
    </row>
    <row r="26" spans="1:57" s="2" customFormat="1" ht="25.9" customHeight="1">
      <c r="A26" s="34"/>
      <c r="B26" s="35"/>
      <c r="C26" s="34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55">
        <f>ROUND(AG54,2)</f>
        <v>0</v>
      </c>
      <c r="AL26" s="356"/>
      <c r="AM26" s="356"/>
      <c r="AN26" s="356"/>
      <c r="AO26" s="356"/>
      <c r="AP26" s="34"/>
      <c r="AQ26" s="34"/>
      <c r="AR26" s="35"/>
      <c r="BE26" s="348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48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57" t="s">
        <v>38</v>
      </c>
      <c r="M28" s="357"/>
      <c r="N28" s="357"/>
      <c r="O28" s="357"/>
      <c r="P28" s="357"/>
      <c r="Q28" s="34"/>
      <c r="R28" s="34"/>
      <c r="S28" s="34"/>
      <c r="T28" s="34"/>
      <c r="U28" s="34"/>
      <c r="V28" s="34"/>
      <c r="W28" s="357" t="s">
        <v>39</v>
      </c>
      <c r="X28" s="357"/>
      <c r="Y28" s="357"/>
      <c r="Z28" s="357"/>
      <c r="AA28" s="357"/>
      <c r="AB28" s="357"/>
      <c r="AC28" s="357"/>
      <c r="AD28" s="357"/>
      <c r="AE28" s="357"/>
      <c r="AF28" s="34"/>
      <c r="AG28" s="34"/>
      <c r="AH28" s="34"/>
      <c r="AI28" s="34"/>
      <c r="AJ28" s="34"/>
      <c r="AK28" s="357" t="s">
        <v>40</v>
      </c>
      <c r="AL28" s="357"/>
      <c r="AM28" s="357"/>
      <c r="AN28" s="357"/>
      <c r="AO28" s="357"/>
      <c r="AP28" s="34"/>
      <c r="AQ28" s="34"/>
      <c r="AR28" s="35"/>
      <c r="BE28" s="348"/>
    </row>
    <row r="29" spans="2:57" s="3" customFormat="1" ht="14.45" customHeight="1">
      <c r="B29" s="39"/>
      <c r="D29" s="29" t="s">
        <v>41</v>
      </c>
      <c r="F29" s="29" t="s">
        <v>42</v>
      </c>
      <c r="L29" s="337">
        <v>0.21</v>
      </c>
      <c r="M29" s="338"/>
      <c r="N29" s="338"/>
      <c r="O29" s="338"/>
      <c r="P29" s="338"/>
      <c r="W29" s="339">
        <f>ROUND(AZ54,2)</f>
        <v>0</v>
      </c>
      <c r="X29" s="338"/>
      <c r="Y29" s="338"/>
      <c r="Z29" s="338"/>
      <c r="AA29" s="338"/>
      <c r="AB29" s="338"/>
      <c r="AC29" s="338"/>
      <c r="AD29" s="338"/>
      <c r="AE29" s="338"/>
      <c r="AK29" s="339">
        <f>ROUND(AV54,2)</f>
        <v>0</v>
      </c>
      <c r="AL29" s="338"/>
      <c r="AM29" s="338"/>
      <c r="AN29" s="338"/>
      <c r="AO29" s="338"/>
      <c r="AR29" s="39"/>
      <c r="BE29" s="349"/>
    </row>
    <row r="30" spans="2:57" s="3" customFormat="1" ht="14.45" customHeight="1">
      <c r="B30" s="39"/>
      <c r="F30" s="29" t="s">
        <v>43</v>
      </c>
      <c r="L30" s="337">
        <v>0.15</v>
      </c>
      <c r="M30" s="338"/>
      <c r="N30" s="338"/>
      <c r="O30" s="338"/>
      <c r="P30" s="338"/>
      <c r="W30" s="339">
        <f>ROUND(BA54,2)</f>
        <v>0</v>
      </c>
      <c r="X30" s="338"/>
      <c r="Y30" s="338"/>
      <c r="Z30" s="338"/>
      <c r="AA30" s="338"/>
      <c r="AB30" s="338"/>
      <c r="AC30" s="338"/>
      <c r="AD30" s="338"/>
      <c r="AE30" s="338"/>
      <c r="AK30" s="339">
        <f>ROUND(AW54,2)</f>
        <v>0</v>
      </c>
      <c r="AL30" s="338"/>
      <c r="AM30" s="338"/>
      <c r="AN30" s="338"/>
      <c r="AO30" s="338"/>
      <c r="AR30" s="39"/>
      <c r="BE30" s="349"/>
    </row>
    <row r="31" spans="2:57" s="3" customFormat="1" ht="14.45" customHeight="1" hidden="1">
      <c r="B31" s="39"/>
      <c r="F31" s="29" t="s">
        <v>44</v>
      </c>
      <c r="L31" s="337">
        <v>0.21</v>
      </c>
      <c r="M31" s="338"/>
      <c r="N31" s="338"/>
      <c r="O31" s="338"/>
      <c r="P31" s="338"/>
      <c r="W31" s="339">
        <f>ROUND(BB54,2)</f>
        <v>0</v>
      </c>
      <c r="X31" s="338"/>
      <c r="Y31" s="338"/>
      <c r="Z31" s="338"/>
      <c r="AA31" s="338"/>
      <c r="AB31" s="338"/>
      <c r="AC31" s="338"/>
      <c r="AD31" s="338"/>
      <c r="AE31" s="338"/>
      <c r="AK31" s="339">
        <v>0</v>
      </c>
      <c r="AL31" s="338"/>
      <c r="AM31" s="338"/>
      <c r="AN31" s="338"/>
      <c r="AO31" s="338"/>
      <c r="AR31" s="39"/>
      <c r="BE31" s="349"/>
    </row>
    <row r="32" spans="2:57" s="3" customFormat="1" ht="14.45" customHeight="1" hidden="1">
      <c r="B32" s="39"/>
      <c r="F32" s="29" t="s">
        <v>45</v>
      </c>
      <c r="L32" s="337">
        <v>0.15</v>
      </c>
      <c r="M32" s="338"/>
      <c r="N32" s="338"/>
      <c r="O32" s="338"/>
      <c r="P32" s="338"/>
      <c r="W32" s="339">
        <f>ROUND(BC54,2)</f>
        <v>0</v>
      </c>
      <c r="X32" s="338"/>
      <c r="Y32" s="338"/>
      <c r="Z32" s="338"/>
      <c r="AA32" s="338"/>
      <c r="AB32" s="338"/>
      <c r="AC32" s="338"/>
      <c r="AD32" s="338"/>
      <c r="AE32" s="338"/>
      <c r="AK32" s="339">
        <v>0</v>
      </c>
      <c r="AL32" s="338"/>
      <c r="AM32" s="338"/>
      <c r="AN32" s="338"/>
      <c r="AO32" s="338"/>
      <c r="AR32" s="39"/>
      <c r="BE32" s="349"/>
    </row>
    <row r="33" spans="2:44" s="3" customFormat="1" ht="14.45" customHeight="1" hidden="1">
      <c r="B33" s="39"/>
      <c r="F33" s="29" t="s">
        <v>46</v>
      </c>
      <c r="L33" s="337">
        <v>0</v>
      </c>
      <c r="M33" s="338"/>
      <c r="N33" s="338"/>
      <c r="O33" s="338"/>
      <c r="P33" s="338"/>
      <c r="W33" s="339">
        <f>ROUND(BD54,2)</f>
        <v>0</v>
      </c>
      <c r="X33" s="338"/>
      <c r="Y33" s="338"/>
      <c r="Z33" s="338"/>
      <c r="AA33" s="338"/>
      <c r="AB33" s="338"/>
      <c r="AC33" s="338"/>
      <c r="AD33" s="338"/>
      <c r="AE33" s="338"/>
      <c r="AK33" s="339">
        <v>0</v>
      </c>
      <c r="AL33" s="338"/>
      <c r="AM33" s="338"/>
      <c r="AN33" s="338"/>
      <c r="AO33" s="338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343" t="s">
        <v>49</v>
      </c>
      <c r="Y35" s="341"/>
      <c r="Z35" s="341"/>
      <c r="AA35" s="341"/>
      <c r="AB35" s="341"/>
      <c r="AC35" s="42"/>
      <c r="AD35" s="42"/>
      <c r="AE35" s="42"/>
      <c r="AF35" s="42"/>
      <c r="AG35" s="42"/>
      <c r="AH35" s="42"/>
      <c r="AI35" s="42"/>
      <c r="AJ35" s="42"/>
      <c r="AK35" s="340">
        <f>SUM(AK26:AK33)</f>
        <v>0</v>
      </c>
      <c r="AL35" s="341"/>
      <c r="AM35" s="341"/>
      <c r="AN35" s="341"/>
      <c r="AO35" s="342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16/2022</v>
      </c>
      <c r="AR44" s="48"/>
    </row>
    <row r="45" spans="2:44" s="5" customFormat="1" ht="36.95" customHeight="1">
      <c r="B45" s="49"/>
      <c r="C45" s="50" t="s">
        <v>17</v>
      </c>
      <c r="L45" s="358" t="str">
        <f>K6</f>
        <v>Stavební úpravy, přístavba a nástavba sportovního zázemí v Obratani</v>
      </c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33" t="str">
        <f>IF(AN8="","",AN8)</f>
        <v>23. 6. 2022</v>
      </c>
      <c r="AN47" s="333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Obec Obrataň, č.p. 204, 394 12 Obrataň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34" t="str">
        <f>IF(E17="","",E17)</f>
        <v>Ing. Patrik Příhoda</v>
      </c>
      <c r="AN49" s="335"/>
      <c r="AO49" s="335"/>
      <c r="AP49" s="335"/>
      <c r="AQ49" s="34"/>
      <c r="AR49" s="35"/>
      <c r="AS49" s="325" t="s">
        <v>51</v>
      </c>
      <c r="AT49" s="326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34" t="str">
        <f>IF(E20="","",E20)</f>
        <v xml:space="preserve"> </v>
      </c>
      <c r="AN50" s="335"/>
      <c r="AO50" s="335"/>
      <c r="AP50" s="335"/>
      <c r="AQ50" s="34"/>
      <c r="AR50" s="35"/>
      <c r="AS50" s="327"/>
      <c r="AT50" s="328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27"/>
      <c r="AT51" s="328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60" t="s">
        <v>52</v>
      </c>
      <c r="D52" s="332"/>
      <c r="E52" s="332"/>
      <c r="F52" s="332"/>
      <c r="G52" s="332"/>
      <c r="H52" s="57"/>
      <c r="I52" s="336" t="s">
        <v>53</v>
      </c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1" t="s">
        <v>54</v>
      </c>
      <c r="AH52" s="332"/>
      <c r="AI52" s="332"/>
      <c r="AJ52" s="332"/>
      <c r="AK52" s="332"/>
      <c r="AL52" s="332"/>
      <c r="AM52" s="332"/>
      <c r="AN52" s="336" t="s">
        <v>55</v>
      </c>
      <c r="AO52" s="332"/>
      <c r="AP52" s="332"/>
      <c r="AQ52" s="58" t="s">
        <v>56</v>
      </c>
      <c r="AR52" s="35"/>
      <c r="AS52" s="59" t="s">
        <v>57</v>
      </c>
      <c r="AT52" s="60" t="s">
        <v>58</v>
      </c>
      <c r="AU52" s="60" t="s">
        <v>59</v>
      </c>
      <c r="AV52" s="60" t="s">
        <v>60</v>
      </c>
      <c r="AW52" s="60" t="s">
        <v>61</v>
      </c>
      <c r="AX52" s="60" t="s">
        <v>62</v>
      </c>
      <c r="AY52" s="60" t="s">
        <v>63</v>
      </c>
      <c r="AZ52" s="60" t="s">
        <v>64</v>
      </c>
      <c r="BA52" s="60" t="s">
        <v>65</v>
      </c>
      <c r="BB52" s="60" t="s">
        <v>66</v>
      </c>
      <c r="BC52" s="60" t="s">
        <v>67</v>
      </c>
      <c r="BD52" s="61" t="s">
        <v>68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69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46">
        <f>ROUND(AG55+AG58+AG63+AG65+AG70,2)</f>
        <v>0</v>
      </c>
      <c r="AH54" s="346"/>
      <c r="AI54" s="346"/>
      <c r="AJ54" s="346"/>
      <c r="AK54" s="346"/>
      <c r="AL54" s="346"/>
      <c r="AM54" s="346"/>
      <c r="AN54" s="324">
        <f aca="true" t="shared" si="0" ref="AN54:AN71">SUM(AG54,AT54)</f>
        <v>0</v>
      </c>
      <c r="AO54" s="324"/>
      <c r="AP54" s="324"/>
      <c r="AQ54" s="69" t="s">
        <v>3</v>
      </c>
      <c r="AR54" s="65"/>
      <c r="AS54" s="70">
        <f>ROUND(AS55+AS58+AS63+AS65+AS70,2)</f>
        <v>0</v>
      </c>
      <c r="AT54" s="71">
        <f aca="true" t="shared" si="1" ref="AT54:AT71">ROUND(SUM(AV54:AW54),2)</f>
        <v>0</v>
      </c>
      <c r="AU54" s="72">
        <f>ROUND(AU55+AU58+AU63+AU65+AU70,5)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ROUND(AZ55+AZ58+AZ63+AZ65+AZ70,2)</f>
        <v>0</v>
      </c>
      <c r="BA54" s="71">
        <f>ROUND(BA55+BA58+BA63+BA65+BA70,2)</f>
        <v>0</v>
      </c>
      <c r="BB54" s="71">
        <f>ROUND(BB55+BB58+BB63+BB65+BB70,2)</f>
        <v>0</v>
      </c>
      <c r="BC54" s="71">
        <f>ROUND(BC55+BC58+BC63+BC65+BC70,2)</f>
        <v>0</v>
      </c>
      <c r="BD54" s="73">
        <f>ROUND(BD55+BD58+BD63+BD65+BD70,2)</f>
        <v>0</v>
      </c>
      <c r="BS54" s="74" t="s">
        <v>70</v>
      </c>
      <c r="BT54" s="74" t="s">
        <v>71</v>
      </c>
      <c r="BU54" s="75" t="s">
        <v>72</v>
      </c>
      <c r="BV54" s="74" t="s">
        <v>73</v>
      </c>
      <c r="BW54" s="74" t="s">
        <v>5</v>
      </c>
      <c r="BX54" s="74" t="s">
        <v>74</v>
      </c>
      <c r="CL54" s="74" t="s">
        <v>3</v>
      </c>
    </row>
    <row r="55" spans="2:91" s="7" customFormat="1" ht="16.5" customHeight="1">
      <c r="B55" s="76"/>
      <c r="C55" s="77"/>
      <c r="D55" s="345" t="s">
        <v>75</v>
      </c>
      <c r="E55" s="345"/>
      <c r="F55" s="345"/>
      <c r="G55" s="345"/>
      <c r="H55" s="345"/>
      <c r="I55" s="78"/>
      <c r="J55" s="345" t="s">
        <v>76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23">
        <f>ROUND(SUM(AG56:AG57),2)</f>
        <v>0</v>
      </c>
      <c r="AH55" s="322"/>
      <c r="AI55" s="322"/>
      <c r="AJ55" s="322"/>
      <c r="AK55" s="322"/>
      <c r="AL55" s="322"/>
      <c r="AM55" s="322"/>
      <c r="AN55" s="321">
        <f t="shared" si="0"/>
        <v>0</v>
      </c>
      <c r="AO55" s="322"/>
      <c r="AP55" s="322"/>
      <c r="AQ55" s="79" t="s">
        <v>77</v>
      </c>
      <c r="AR55" s="76"/>
      <c r="AS55" s="80">
        <f>ROUND(SUM(AS56:AS57),2)</f>
        <v>0</v>
      </c>
      <c r="AT55" s="81">
        <f t="shared" si="1"/>
        <v>0</v>
      </c>
      <c r="AU55" s="82">
        <f>ROUND(SUM(AU56:AU57),5)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ROUND(SUM(AZ56:AZ57),2)</f>
        <v>0</v>
      </c>
      <c r="BA55" s="81">
        <f>ROUND(SUM(BA56:BA57),2)</f>
        <v>0</v>
      </c>
      <c r="BB55" s="81">
        <f>ROUND(SUM(BB56:BB57),2)</f>
        <v>0</v>
      </c>
      <c r="BC55" s="81">
        <f>ROUND(SUM(BC56:BC57),2)</f>
        <v>0</v>
      </c>
      <c r="BD55" s="83">
        <f>ROUND(SUM(BD56:BD57),2)</f>
        <v>0</v>
      </c>
      <c r="BS55" s="84" t="s">
        <v>70</v>
      </c>
      <c r="BT55" s="84" t="s">
        <v>78</v>
      </c>
      <c r="BU55" s="84" t="s">
        <v>72</v>
      </c>
      <c r="BV55" s="84" t="s">
        <v>73</v>
      </c>
      <c r="BW55" s="84" t="s">
        <v>79</v>
      </c>
      <c r="BX55" s="84" t="s">
        <v>5</v>
      </c>
      <c r="CL55" s="84" t="s">
        <v>3</v>
      </c>
      <c r="CM55" s="84" t="s">
        <v>80</v>
      </c>
    </row>
    <row r="56" spans="1:90" s="4" customFormat="1" ht="16.5" customHeight="1">
      <c r="A56" s="85" t="s">
        <v>81</v>
      </c>
      <c r="B56" s="48"/>
      <c r="C56" s="10"/>
      <c r="D56" s="10"/>
      <c r="E56" s="344" t="s">
        <v>75</v>
      </c>
      <c r="F56" s="344"/>
      <c r="G56" s="344"/>
      <c r="H56" s="344"/>
      <c r="I56" s="344"/>
      <c r="J56" s="10"/>
      <c r="K56" s="344" t="s">
        <v>82</v>
      </c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19">
        <f>'01 - Bourání'!J32</f>
        <v>0</v>
      </c>
      <c r="AH56" s="320"/>
      <c r="AI56" s="320"/>
      <c r="AJ56" s="320"/>
      <c r="AK56" s="320"/>
      <c r="AL56" s="320"/>
      <c r="AM56" s="320"/>
      <c r="AN56" s="319">
        <f t="shared" si="0"/>
        <v>0</v>
      </c>
      <c r="AO56" s="320"/>
      <c r="AP56" s="320"/>
      <c r="AQ56" s="86" t="s">
        <v>83</v>
      </c>
      <c r="AR56" s="48"/>
      <c r="AS56" s="87">
        <v>0</v>
      </c>
      <c r="AT56" s="88">
        <f t="shared" si="1"/>
        <v>0</v>
      </c>
      <c r="AU56" s="89">
        <f>'01 - Bourání'!P92</f>
        <v>0</v>
      </c>
      <c r="AV56" s="88">
        <f>'01 - Bourání'!J35</f>
        <v>0</v>
      </c>
      <c r="AW56" s="88">
        <f>'01 - Bourání'!J36</f>
        <v>0</v>
      </c>
      <c r="AX56" s="88">
        <f>'01 - Bourání'!J37</f>
        <v>0</v>
      </c>
      <c r="AY56" s="88">
        <f>'01 - Bourání'!J38</f>
        <v>0</v>
      </c>
      <c r="AZ56" s="88">
        <f>'01 - Bourání'!F35</f>
        <v>0</v>
      </c>
      <c r="BA56" s="88">
        <f>'01 - Bourání'!F36</f>
        <v>0</v>
      </c>
      <c r="BB56" s="88">
        <f>'01 - Bourání'!F37</f>
        <v>0</v>
      </c>
      <c r="BC56" s="88">
        <f>'01 - Bourání'!F38</f>
        <v>0</v>
      </c>
      <c r="BD56" s="90">
        <f>'01 - Bourání'!F39</f>
        <v>0</v>
      </c>
      <c r="BT56" s="27" t="s">
        <v>80</v>
      </c>
      <c r="BV56" s="27" t="s">
        <v>73</v>
      </c>
      <c r="BW56" s="27" t="s">
        <v>84</v>
      </c>
      <c r="BX56" s="27" t="s">
        <v>79</v>
      </c>
      <c r="CL56" s="27" t="s">
        <v>3</v>
      </c>
    </row>
    <row r="57" spans="1:90" s="4" customFormat="1" ht="16.5" customHeight="1">
      <c r="A57" s="85" t="s">
        <v>81</v>
      </c>
      <c r="B57" s="48"/>
      <c r="C57" s="10"/>
      <c r="D57" s="10"/>
      <c r="E57" s="344" t="s">
        <v>85</v>
      </c>
      <c r="F57" s="344"/>
      <c r="G57" s="344"/>
      <c r="H57" s="344"/>
      <c r="I57" s="344"/>
      <c r="J57" s="10"/>
      <c r="K57" s="344" t="s">
        <v>86</v>
      </c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19">
        <f>'02 - Stavební část'!J32</f>
        <v>0</v>
      </c>
      <c r="AH57" s="320"/>
      <c r="AI57" s="320"/>
      <c r="AJ57" s="320"/>
      <c r="AK57" s="320"/>
      <c r="AL57" s="320"/>
      <c r="AM57" s="320"/>
      <c r="AN57" s="319">
        <f t="shared" si="0"/>
        <v>0</v>
      </c>
      <c r="AO57" s="320"/>
      <c r="AP57" s="320"/>
      <c r="AQ57" s="86" t="s">
        <v>83</v>
      </c>
      <c r="AR57" s="48"/>
      <c r="AS57" s="87">
        <v>0</v>
      </c>
      <c r="AT57" s="88">
        <f t="shared" si="1"/>
        <v>0</v>
      </c>
      <c r="AU57" s="89">
        <f>'02 - Stavební část'!P108</f>
        <v>0</v>
      </c>
      <c r="AV57" s="88">
        <f>'02 - Stavební část'!J35</f>
        <v>0</v>
      </c>
      <c r="AW57" s="88">
        <f>'02 - Stavební část'!J36</f>
        <v>0</v>
      </c>
      <c r="AX57" s="88">
        <f>'02 - Stavební část'!J37</f>
        <v>0</v>
      </c>
      <c r="AY57" s="88">
        <f>'02 - Stavební část'!J38</f>
        <v>0</v>
      </c>
      <c r="AZ57" s="88">
        <f>'02 - Stavební část'!F35</f>
        <v>0</v>
      </c>
      <c r="BA57" s="88">
        <f>'02 - Stavební část'!F36</f>
        <v>0</v>
      </c>
      <c r="BB57" s="88">
        <f>'02 - Stavební část'!F37</f>
        <v>0</v>
      </c>
      <c r="BC57" s="88">
        <f>'02 - Stavební část'!F38</f>
        <v>0</v>
      </c>
      <c r="BD57" s="90">
        <f>'02 - Stavební část'!F39</f>
        <v>0</v>
      </c>
      <c r="BT57" s="27" t="s">
        <v>80</v>
      </c>
      <c r="BV57" s="27" t="s">
        <v>73</v>
      </c>
      <c r="BW57" s="27" t="s">
        <v>87</v>
      </c>
      <c r="BX57" s="27" t="s">
        <v>79</v>
      </c>
      <c r="CL57" s="27" t="s">
        <v>3</v>
      </c>
    </row>
    <row r="58" spans="2:91" s="7" customFormat="1" ht="16.5" customHeight="1">
      <c r="B58" s="76"/>
      <c r="C58" s="77"/>
      <c r="D58" s="345" t="s">
        <v>85</v>
      </c>
      <c r="E58" s="345"/>
      <c r="F58" s="345"/>
      <c r="G58" s="345"/>
      <c r="H58" s="345"/>
      <c r="I58" s="78"/>
      <c r="J58" s="345" t="s">
        <v>88</v>
      </c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23">
        <f>ROUND(SUM(AG59:AG62),2)</f>
        <v>0</v>
      </c>
      <c r="AH58" s="322"/>
      <c r="AI58" s="322"/>
      <c r="AJ58" s="322"/>
      <c r="AK58" s="322"/>
      <c r="AL58" s="322"/>
      <c r="AM58" s="322"/>
      <c r="AN58" s="321">
        <f t="shared" si="0"/>
        <v>0</v>
      </c>
      <c r="AO58" s="322"/>
      <c r="AP58" s="322"/>
      <c r="AQ58" s="79" t="s">
        <v>77</v>
      </c>
      <c r="AR58" s="76"/>
      <c r="AS58" s="80">
        <f>ROUND(SUM(AS59:AS62),2)</f>
        <v>0</v>
      </c>
      <c r="AT58" s="81">
        <f t="shared" si="1"/>
        <v>0</v>
      </c>
      <c r="AU58" s="82">
        <f>ROUND(SUM(AU59:AU62),5)</f>
        <v>0</v>
      </c>
      <c r="AV58" s="81">
        <f>ROUND(AZ58*L29,2)</f>
        <v>0</v>
      </c>
      <c r="AW58" s="81">
        <f>ROUND(BA58*L30,2)</f>
        <v>0</v>
      </c>
      <c r="AX58" s="81">
        <f>ROUND(BB58*L29,2)</f>
        <v>0</v>
      </c>
      <c r="AY58" s="81">
        <f>ROUND(BC58*L30,2)</f>
        <v>0</v>
      </c>
      <c r="AZ58" s="81">
        <f>ROUND(SUM(AZ59:AZ62),2)</f>
        <v>0</v>
      </c>
      <c r="BA58" s="81">
        <f>ROUND(SUM(BA59:BA62),2)</f>
        <v>0</v>
      </c>
      <c r="BB58" s="81">
        <f>ROUND(SUM(BB59:BB62),2)</f>
        <v>0</v>
      </c>
      <c r="BC58" s="81">
        <f>ROUND(SUM(BC59:BC62),2)</f>
        <v>0</v>
      </c>
      <c r="BD58" s="83">
        <f>ROUND(SUM(BD59:BD62),2)</f>
        <v>0</v>
      </c>
      <c r="BS58" s="84" t="s">
        <v>70</v>
      </c>
      <c r="BT58" s="84" t="s">
        <v>78</v>
      </c>
      <c r="BU58" s="84" t="s">
        <v>72</v>
      </c>
      <c r="BV58" s="84" t="s">
        <v>73</v>
      </c>
      <c r="BW58" s="84" t="s">
        <v>89</v>
      </c>
      <c r="BX58" s="84" t="s">
        <v>5</v>
      </c>
      <c r="CL58" s="84" t="s">
        <v>3</v>
      </c>
      <c r="CM58" s="84" t="s">
        <v>80</v>
      </c>
    </row>
    <row r="59" spans="1:90" s="4" customFormat="1" ht="16.5" customHeight="1">
      <c r="A59" s="85" t="s">
        <v>81</v>
      </c>
      <c r="B59" s="48"/>
      <c r="C59" s="10"/>
      <c r="D59" s="10"/>
      <c r="E59" s="344" t="s">
        <v>75</v>
      </c>
      <c r="F59" s="344"/>
      <c r="G59" s="344"/>
      <c r="H59" s="344"/>
      <c r="I59" s="344"/>
      <c r="J59" s="10"/>
      <c r="K59" s="344" t="s">
        <v>90</v>
      </c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19">
        <f>'01 - Vytápění'!J32</f>
        <v>0</v>
      </c>
      <c r="AH59" s="320"/>
      <c r="AI59" s="320"/>
      <c r="AJ59" s="320"/>
      <c r="AK59" s="320"/>
      <c r="AL59" s="320"/>
      <c r="AM59" s="320"/>
      <c r="AN59" s="319">
        <f t="shared" si="0"/>
        <v>0</v>
      </c>
      <c r="AO59" s="320"/>
      <c r="AP59" s="320"/>
      <c r="AQ59" s="86" t="s">
        <v>83</v>
      </c>
      <c r="AR59" s="48"/>
      <c r="AS59" s="87">
        <v>0</v>
      </c>
      <c r="AT59" s="88">
        <f t="shared" si="1"/>
        <v>0</v>
      </c>
      <c r="AU59" s="89">
        <f>'01 - Vytápění'!P93</f>
        <v>0</v>
      </c>
      <c r="AV59" s="88">
        <f>'01 - Vytápění'!J35</f>
        <v>0</v>
      </c>
      <c r="AW59" s="88">
        <f>'01 - Vytápění'!J36</f>
        <v>0</v>
      </c>
      <c r="AX59" s="88">
        <f>'01 - Vytápění'!J37</f>
        <v>0</v>
      </c>
      <c r="AY59" s="88">
        <f>'01 - Vytápění'!J38</f>
        <v>0</v>
      </c>
      <c r="AZ59" s="88">
        <f>'01 - Vytápění'!F35</f>
        <v>0</v>
      </c>
      <c r="BA59" s="88">
        <f>'01 - Vytápění'!F36</f>
        <v>0</v>
      </c>
      <c r="BB59" s="88">
        <f>'01 - Vytápění'!F37</f>
        <v>0</v>
      </c>
      <c r="BC59" s="88">
        <f>'01 - Vytápění'!F38</f>
        <v>0</v>
      </c>
      <c r="BD59" s="90">
        <f>'01 - Vytápění'!F39</f>
        <v>0</v>
      </c>
      <c r="BT59" s="27" t="s">
        <v>80</v>
      </c>
      <c r="BV59" s="27" t="s">
        <v>73</v>
      </c>
      <c r="BW59" s="27" t="s">
        <v>91</v>
      </c>
      <c r="BX59" s="27" t="s">
        <v>89</v>
      </c>
      <c r="CL59" s="27" t="s">
        <v>3</v>
      </c>
    </row>
    <row r="60" spans="1:90" s="4" customFormat="1" ht="16.5" customHeight="1">
      <c r="A60" s="85" t="s">
        <v>81</v>
      </c>
      <c r="B60" s="48"/>
      <c r="C60" s="10"/>
      <c r="D60" s="10"/>
      <c r="E60" s="344" t="s">
        <v>85</v>
      </c>
      <c r="F60" s="344"/>
      <c r="G60" s="344"/>
      <c r="H60" s="344"/>
      <c r="I60" s="344"/>
      <c r="J60" s="10"/>
      <c r="K60" s="344" t="s">
        <v>92</v>
      </c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19">
        <f>'02 - Zdravotechnika'!J32</f>
        <v>0</v>
      </c>
      <c r="AH60" s="320"/>
      <c r="AI60" s="320"/>
      <c r="AJ60" s="320"/>
      <c r="AK60" s="320"/>
      <c r="AL60" s="320"/>
      <c r="AM60" s="320"/>
      <c r="AN60" s="319">
        <f t="shared" si="0"/>
        <v>0</v>
      </c>
      <c r="AO60" s="320"/>
      <c r="AP60" s="320"/>
      <c r="AQ60" s="86" t="s">
        <v>83</v>
      </c>
      <c r="AR60" s="48"/>
      <c r="AS60" s="87">
        <v>0</v>
      </c>
      <c r="AT60" s="88">
        <f t="shared" si="1"/>
        <v>0</v>
      </c>
      <c r="AU60" s="89">
        <f>'02 - Zdravotechnika'!P90</f>
        <v>0</v>
      </c>
      <c r="AV60" s="88">
        <f>'02 - Zdravotechnika'!J35</f>
        <v>0</v>
      </c>
      <c r="AW60" s="88">
        <f>'02 - Zdravotechnika'!J36</f>
        <v>0</v>
      </c>
      <c r="AX60" s="88">
        <f>'02 - Zdravotechnika'!J37</f>
        <v>0</v>
      </c>
      <c r="AY60" s="88">
        <f>'02 - Zdravotechnika'!J38</f>
        <v>0</v>
      </c>
      <c r="AZ60" s="88">
        <f>'02 - Zdravotechnika'!F35</f>
        <v>0</v>
      </c>
      <c r="BA60" s="88">
        <f>'02 - Zdravotechnika'!F36</f>
        <v>0</v>
      </c>
      <c r="BB60" s="88">
        <f>'02 - Zdravotechnika'!F37</f>
        <v>0</v>
      </c>
      <c r="BC60" s="88">
        <f>'02 - Zdravotechnika'!F38</f>
        <v>0</v>
      </c>
      <c r="BD60" s="90">
        <f>'02 - Zdravotechnika'!F39</f>
        <v>0</v>
      </c>
      <c r="BT60" s="27" t="s">
        <v>80</v>
      </c>
      <c r="BV60" s="27" t="s">
        <v>73</v>
      </c>
      <c r="BW60" s="27" t="s">
        <v>93</v>
      </c>
      <c r="BX60" s="27" t="s">
        <v>89</v>
      </c>
      <c r="CL60" s="27" t="s">
        <v>3</v>
      </c>
    </row>
    <row r="61" spans="1:90" s="4" customFormat="1" ht="16.5" customHeight="1">
      <c r="A61" s="85" t="s">
        <v>81</v>
      </c>
      <c r="B61" s="48"/>
      <c r="C61" s="10"/>
      <c r="D61" s="10"/>
      <c r="E61" s="344" t="s">
        <v>94</v>
      </c>
      <c r="F61" s="344"/>
      <c r="G61" s="344"/>
      <c r="H61" s="344"/>
      <c r="I61" s="344"/>
      <c r="J61" s="10"/>
      <c r="K61" s="344" t="s">
        <v>95</v>
      </c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19">
        <f>'03 - Plynová odběrná zaří...'!J32</f>
        <v>0</v>
      </c>
      <c r="AH61" s="320"/>
      <c r="AI61" s="320"/>
      <c r="AJ61" s="320"/>
      <c r="AK61" s="320"/>
      <c r="AL61" s="320"/>
      <c r="AM61" s="320"/>
      <c r="AN61" s="319">
        <f t="shared" si="0"/>
        <v>0</v>
      </c>
      <c r="AO61" s="320"/>
      <c r="AP61" s="320"/>
      <c r="AQ61" s="86" t="s">
        <v>83</v>
      </c>
      <c r="AR61" s="48"/>
      <c r="AS61" s="87">
        <v>0</v>
      </c>
      <c r="AT61" s="88">
        <f t="shared" si="1"/>
        <v>0</v>
      </c>
      <c r="AU61" s="89">
        <f>'03 - Plynová odběrná zaří...'!P87</f>
        <v>0</v>
      </c>
      <c r="AV61" s="88">
        <f>'03 - Plynová odběrná zaří...'!J35</f>
        <v>0</v>
      </c>
      <c r="AW61" s="88">
        <f>'03 - Plynová odběrná zaří...'!J36</f>
        <v>0</v>
      </c>
      <c r="AX61" s="88">
        <f>'03 - Plynová odběrná zaří...'!J37</f>
        <v>0</v>
      </c>
      <c r="AY61" s="88">
        <f>'03 - Plynová odběrná zaří...'!J38</f>
        <v>0</v>
      </c>
      <c r="AZ61" s="88">
        <f>'03 - Plynová odběrná zaří...'!F35</f>
        <v>0</v>
      </c>
      <c r="BA61" s="88">
        <f>'03 - Plynová odběrná zaří...'!F36</f>
        <v>0</v>
      </c>
      <c r="BB61" s="88">
        <f>'03 - Plynová odběrná zaří...'!F37</f>
        <v>0</v>
      </c>
      <c r="BC61" s="88">
        <f>'03 - Plynová odběrná zaří...'!F38</f>
        <v>0</v>
      </c>
      <c r="BD61" s="90">
        <f>'03 - Plynová odběrná zaří...'!F39</f>
        <v>0</v>
      </c>
      <c r="BT61" s="27" t="s">
        <v>80</v>
      </c>
      <c r="BV61" s="27" t="s">
        <v>73</v>
      </c>
      <c r="BW61" s="27" t="s">
        <v>96</v>
      </c>
      <c r="BX61" s="27" t="s">
        <v>89</v>
      </c>
      <c r="CL61" s="27" t="s">
        <v>3</v>
      </c>
    </row>
    <row r="62" spans="1:90" s="4" customFormat="1" ht="16.5" customHeight="1">
      <c r="A62" s="85" t="s">
        <v>81</v>
      </c>
      <c r="B62" s="48"/>
      <c r="C62" s="10"/>
      <c r="D62" s="10"/>
      <c r="E62" s="344" t="s">
        <v>97</v>
      </c>
      <c r="F62" s="344"/>
      <c r="G62" s="344"/>
      <c r="H62" s="344"/>
      <c r="I62" s="344"/>
      <c r="J62" s="10"/>
      <c r="K62" s="344" t="s">
        <v>98</v>
      </c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19">
        <f>'04 - Pripojka vody a kana...'!J32</f>
        <v>0</v>
      </c>
      <c r="AH62" s="320"/>
      <c r="AI62" s="320"/>
      <c r="AJ62" s="320"/>
      <c r="AK62" s="320"/>
      <c r="AL62" s="320"/>
      <c r="AM62" s="320"/>
      <c r="AN62" s="319">
        <f t="shared" si="0"/>
        <v>0</v>
      </c>
      <c r="AO62" s="320"/>
      <c r="AP62" s="320"/>
      <c r="AQ62" s="86" t="s">
        <v>83</v>
      </c>
      <c r="AR62" s="48"/>
      <c r="AS62" s="87">
        <v>0</v>
      </c>
      <c r="AT62" s="88">
        <f t="shared" si="1"/>
        <v>0</v>
      </c>
      <c r="AU62" s="89">
        <f>'04 - Pripojka vody a kana...'!P87</f>
        <v>0</v>
      </c>
      <c r="AV62" s="88">
        <f>'04 - Pripojka vody a kana...'!J35</f>
        <v>0</v>
      </c>
      <c r="AW62" s="88">
        <f>'04 - Pripojka vody a kana...'!J36</f>
        <v>0</v>
      </c>
      <c r="AX62" s="88">
        <f>'04 - Pripojka vody a kana...'!J37</f>
        <v>0</v>
      </c>
      <c r="AY62" s="88">
        <f>'04 - Pripojka vody a kana...'!J38</f>
        <v>0</v>
      </c>
      <c r="AZ62" s="88">
        <f>'04 - Pripojka vody a kana...'!F35</f>
        <v>0</v>
      </c>
      <c r="BA62" s="88">
        <f>'04 - Pripojka vody a kana...'!F36</f>
        <v>0</v>
      </c>
      <c r="BB62" s="88">
        <f>'04 - Pripojka vody a kana...'!F37</f>
        <v>0</v>
      </c>
      <c r="BC62" s="88">
        <f>'04 - Pripojka vody a kana...'!F38</f>
        <v>0</v>
      </c>
      <c r="BD62" s="90">
        <f>'04 - Pripojka vody a kana...'!F39</f>
        <v>0</v>
      </c>
      <c r="BT62" s="27" t="s">
        <v>80</v>
      </c>
      <c r="BV62" s="27" t="s">
        <v>73</v>
      </c>
      <c r="BW62" s="27" t="s">
        <v>99</v>
      </c>
      <c r="BX62" s="27" t="s">
        <v>89</v>
      </c>
      <c r="CL62" s="27" t="s">
        <v>3</v>
      </c>
    </row>
    <row r="63" spans="2:91" s="7" customFormat="1" ht="16.5" customHeight="1">
      <c r="B63" s="76"/>
      <c r="C63" s="77"/>
      <c r="D63" s="345" t="s">
        <v>94</v>
      </c>
      <c r="E63" s="345"/>
      <c r="F63" s="345"/>
      <c r="G63" s="345"/>
      <c r="H63" s="345"/>
      <c r="I63" s="78"/>
      <c r="J63" s="345" t="s">
        <v>100</v>
      </c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23">
        <f>ROUND(AG64,2)</f>
        <v>0</v>
      </c>
      <c r="AH63" s="322"/>
      <c r="AI63" s="322"/>
      <c r="AJ63" s="322"/>
      <c r="AK63" s="322"/>
      <c r="AL63" s="322"/>
      <c r="AM63" s="322"/>
      <c r="AN63" s="321">
        <f t="shared" si="0"/>
        <v>0</v>
      </c>
      <c r="AO63" s="322"/>
      <c r="AP63" s="322"/>
      <c r="AQ63" s="79" t="s">
        <v>77</v>
      </c>
      <c r="AR63" s="76"/>
      <c r="AS63" s="80">
        <f>ROUND(AS64,2)</f>
        <v>0</v>
      </c>
      <c r="AT63" s="81">
        <f t="shared" si="1"/>
        <v>0</v>
      </c>
      <c r="AU63" s="82">
        <f>ROUND(AU64,5)</f>
        <v>0</v>
      </c>
      <c r="AV63" s="81">
        <f>ROUND(AZ63*L29,2)</f>
        <v>0</v>
      </c>
      <c r="AW63" s="81">
        <f>ROUND(BA63*L30,2)</f>
        <v>0</v>
      </c>
      <c r="AX63" s="81">
        <f>ROUND(BB63*L29,2)</f>
        <v>0</v>
      </c>
      <c r="AY63" s="81">
        <f>ROUND(BC63*L30,2)</f>
        <v>0</v>
      </c>
      <c r="AZ63" s="81">
        <f>ROUND(AZ64,2)</f>
        <v>0</v>
      </c>
      <c r="BA63" s="81">
        <f>ROUND(BA64,2)</f>
        <v>0</v>
      </c>
      <c r="BB63" s="81">
        <f>ROUND(BB64,2)</f>
        <v>0</v>
      </c>
      <c r="BC63" s="81">
        <f>ROUND(BC64,2)</f>
        <v>0</v>
      </c>
      <c r="BD63" s="83">
        <f>ROUND(BD64,2)</f>
        <v>0</v>
      </c>
      <c r="BS63" s="84" t="s">
        <v>70</v>
      </c>
      <c r="BT63" s="84" t="s">
        <v>78</v>
      </c>
      <c r="BU63" s="84" t="s">
        <v>72</v>
      </c>
      <c r="BV63" s="84" t="s">
        <v>73</v>
      </c>
      <c r="BW63" s="84" t="s">
        <v>101</v>
      </c>
      <c r="BX63" s="84" t="s">
        <v>5</v>
      </c>
      <c r="CL63" s="84" t="s">
        <v>3</v>
      </c>
      <c r="CM63" s="84" t="s">
        <v>80</v>
      </c>
    </row>
    <row r="64" spans="1:90" s="4" customFormat="1" ht="16.5" customHeight="1">
      <c r="A64" s="85" t="s">
        <v>81</v>
      </c>
      <c r="B64" s="48"/>
      <c r="C64" s="10"/>
      <c r="D64" s="10"/>
      <c r="E64" s="344" t="s">
        <v>75</v>
      </c>
      <c r="F64" s="344"/>
      <c r="G64" s="344"/>
      <c r="H64" s="344"/>
      <c r="I64" s="344"/>
      <c r="J64" s="10"/>
      <c r="K64" s="344" t="s">
        <v>102</v>
      </c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19">
        <f>'01 - Větrání'!J32</f>
        <v>0</v>
      </c>
      <c r="AH64" s="320"/>
      <c r="AI64" s="320"/>
      <c r="AJ64" s="320"/>
      <c r="AK64" s="320"/>
      <c r="AL64" s="320"/>
      <c r="AM64" s="320"/>
      <c r="AN64" s="319">
        <f t="shared" si="0"/>
        <v>0</v>
      </c>
      <c r="AO64" s="320"/>
      <c r="AP64" s="320"/>
      <c r="AQ64" s="86" t="s">
        <v>83</v>
      </c>
      <c r="AR64" s="48"/>
      <c r="AS64" s="87">
        <v>0</v>
      </c>
      <c r="AT64" s="88">
        <f t="shared" si="1"/>
        <v>0</v>
      </c>
      <c r="AU64" s="89">
        <f>'01 - Větrání'!P87</f>
        <v>0</v>
      </c>
      <c r="AV64" s="88">
        <f>'01 - Větrání'!J35</f>
        <v>0</v>
      </c>
      <c r="AW64" s="88">
        <f>'01 - Větrání'!J36</f>
        <v>0</v>
      </c>
      <c r="AX64" s="88">
        <f>'01 - Větrání'!J37</f>
        <v>0</v>
      </c>
      <c r="AY64" s="88">
        <f>'01 - Větrání'!J38</f>
        <v>0</v>
      </c>
      <c r="AZ64" s="88">
        <f>'01 - Větrání'!F35</f>
        <v>0</v>
      </c>
      <c r="BA64" s="88">
        <f>'01 - Větrání'!F36</f>
        <v>0</v>
      </c>
      <c r="BB64" s="88">
        <f>'01 - Větrání'!F37</f>
        <v>0</v>
      </c>
      <c r="BC64" s="88">
        <f>'01 - Větrání'!F38</f>
        <v>0</v>
      </c>
      <c r="BD64" s="90">
        <f>'01 - Větrání'!F39</f>
        <v>0</v>
      </c>
      <c r="BT64" s="27" t="s">
        <v>80</v>
      </c>
      <c r="BV64" s="27" t="s">
        <v>73</v>
      </c>
      <c r="BW64" s="27" t="s">
        <v>103</v>
      </c>
      <c r="BX64" s="27" t="s">
        <v>101</v>
      </c>
      <c r="CL64" s="27" t="s">
        <v>3</v>
      </c>
    </row>
    <row r="65" spans="2:91" s="7" customFormat="1" ht="16.5" customHeight="1">
      <c r="B65" s="76"/>
      <c r="C65" s="77"/>
      <c r="D65" s="345" t="s">
        <v>97</v>
      </c>
      <c r="E65" s="345"/>
      <c r="F65" s="345"/>
      <c r="G65" s="345"/>
      <c r="H65" s="345"/>
      <c r="I65" s="78"/>
      <c r="J65" s="345" t="s">
        <v>104</v>
      </c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23">
        <f>ROUND(SUM(AG66:AG69),2)</f>
        <v>0</v>
      </c>
      <c r="AH65" s="322"/>
      <c r="AI65" s="322"/>
      <c r="AJ65" s="322"/>
      <c r="AK65" s="322"/>
      <c r="AL65" s="322"/>
      <c r="AM65" s="322"/>
      <c r="AN65" s="321">
        <f t="shared" si="0"/>
        <v>0</v>
      </c>
      <c r="AO65" s="322"/>
      <c r="AP65" s="322"/>
      <c r="AQ65" s="79" t="s">
        <v>77</v>
      </c>
      <c r="AR65" s="76"/>
      <c r="AS65" s="80">
        <f>ROUND(SUM(AS66:AS69),2)</f>
        <v>0</v>
      </c>
      <c r="AT65" s="81">
        <f t="shared" si="1"/>
        <v>0</v>
      </c>
      <c r="AU65" s="82">
        <f>ROUND(SUM(AU66:AU69),5)</f>
        <v>0</v>
      </c>
      <c r="AV65" s="81">
        <f>ROUND(AZ65*L29,2)</f>
        <v>0</v>
      </c>
      <c r="AW65" s="81">
        <f>ROUND(BA65*L30,2)</f>
        <v>0</v>
      </c>
      <c r="AX65" s="81">
        <f>ROUND(BB65*L29,2)</f>
        <v>0</v>
      </c>
      <c r="AY65" s="81">
        <f>ROUND(BC65*L30,2)</f>
        <v>0</v>
      </c>
      <c r="AZ65" s="81">
        <f>ROUND(SUM(AZ66:AZ69),2)</f>
        <v>0</v>
      </c>
      <c r="BA65" s="81">
        <f>ROUND(SUM(BA66:BA69),2)</f>
        <v>0</v>
      </c>
      <c r="BB65" s="81">
        <f>ROUND(SUM(BB66:BB69),2)</f>
        <v>0</v>
      </c>
      <c r="BC65" s="81">
        <f>ROUND(SUM(BC66:BC69),2)</f>
        <v>0</v>
      </c>
      <c r="BD65" s="83">
        <f>ROUND(SUM(BD66:BD69),2)</f>
        <v>0</v>
      </c>
      <c r="BS65" s="84" t="s">
        <v>70</v>
      </c>
      <c r="BT65" s="84" t="s">
        <v>78</v>
      </c>
      <c r="BU65" s="84" t="s">
        <v>72</v>
      </c>
      <c r="BV65" s="84" t="s">
        <v>73</v>
      </c>
      <c r="BW65" s="84" t="s">
        <v>105</v>
      </c>
      <c r="BX65" s="84" t="s">
        <v>5</v>
      </c>
      <c r="CL65" s="84" t="s">
        <v>3</v>
      </c>
      <c r="CM65" s="84" t="s">
        <v>80</v>
      </c>
    </row>
    <row r="66" spans="1:90" s="4" customFormat="1" ht="23.25" customHeight="1">
      <c r="A66" s="85" t="s">
        <v>81</v>
      </c>
      <c r="B66" s="48"/>
      <c r="C66" s="10"/>
      <c r="D66" s="10"/>
      <c r="E66" s="344" t="s">
        <v>75</v>
      </c>
      <c r="F66" s="344"/>
      <c r="G66" s="344"/>
      <c r="H66" s="344"/>
      <c r="I66" s="344"/>
      <c r="J66" s="10"/>
      <c r="K66" s="344" t="s">
        <v>106</v>
      </c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19">
        <f>'01 - Úprava hlavního přív...'!J32</f>
        <v>0</v>
      </c>
      <c r="AH66" s="320"/>
      <c r="AI66" s="320"/>
      <c r="AJ66" s="320"/>
      <c r="AK66" s="320"/>
      <c r="AL66" s="320"/>
      <c r="AM66" s="320"/>
      <c r="AN66" s="319">
        <f t="shared" si="0"/>
        <v>0</v>
      </c>
      <c r="AO66" s="320"/>
      <c r="AP66" s="320"/>
      <c r="AQ66" s="86" t="s">
        <v>83</v>
      </c>
      <c r="AR66" s="48"/>
      <c r="AS66" s="87">
        <v>0</v>
      </c>
      <c r="AT66" s="88">
        <f t="shared" si="1"/>
        <v>0</v>
      </c>
      <c r="AU66" s="89">
        <f>'01 - Úprava hlavního přív...'!P91</f>
        <v>0</v>
      </c>
      <c r="AV66" s="88">
        <f>'01 - Úprava hlavního přív...'!J35</f>
        <v>0</v>
      </c>
      <c r="AW66" s="88">
        <f>'01 - Úprava hlavního přív...'!J36</f>
        <v>0</v>
      </c>
      <c r="AX66" s="88">
        <f>'01 - Úprava hlavního přív...'!J37</f>
        <v>0</v>
      </c>
      <c r="AY66" s="88">
        <f>'01 - Úprava hlavního přív...'!J38</f>
        <v>0</v>
      </c>
      <c r="AZ66" s="88">
        <f>'01 - Úprava hlavního přív...'!F35</f>
        <v>0</v>
      </c>
      <c r="BA66" s="88">
        <f>'01 - Úprava hlavního přív...'!F36</f>
        <v>0</v>
      </c>
      <c r="BB66" s="88">
        <f>'01 - Úprava hlavního přív...'!F37</f>
        <v>0</v>
      </c>
      <c r="BC66" s="88">
        <f>'01 - Úprava hlavního přív...'!F38</f>
        <v>0</v>
      </c>
      <c r="BD66" s="90">
        <f>'01 - Úprava hlavního přív...'!F39</f>
        <v>0</v>
      </c>
      <c r="BT66" s="27" t="s">
        <v>80</v>
      </c>
      <c r="BV66" s="27" t="s">
        <v>73</v>
      </c>
      <c r="BW66" s="27" t="s">
        <v>107</v>
      </c>
      <c r="BX66" s="27" t="s">
        <v>105</v>
      </c>
      <c r="CL66" s="27" t="s">
        <v>3</v>
      </c>
    </row>
    <row r="67" spans="1:90" s="4" customFormat="1" ht="16.5" customHeight="1">
      <c r="A67" s="85" t="s">
        <v>81</v>
      </c>
      <c r="B67" s="48"/>
      <c r="C67" s="10"/>
      <c r="D67" s="10"/>
      <c r="E67" s="344" t="s">
        <v>85</v>
      </c>
      <c r="F67" s="344"/>
      <c r="G67" s="344"/>
      <c r="H67" s="344"/>
      <c r="I67" s="344"/>
      <c r="J67" s="10"/>
      <c r="K67" s="344" t="s">
        <v>108</v>
      </c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19">
        <f>'02 - Silnoproud'!J32</f>
        <v>0</v>
      </c>
      <c r="AH67" s="320"/>
      <c r="AI67" s="320"/>
      <c r="AJ67" s="320"/>
      <c r="AK67" s="320"/>
      <c r="AL67" s="320"/>
      <c r="AM67" s="320"/>
      <c r="AN67" s="319">
        <f t="shared" si="0"/>
        <v>0</v>
      </c>
      <c r="AO67" s="320"/>
      <c r="AP67" s="320"/>
      <c r="AQ67" s="86" t="s">
        <v>83</v>
      </c>
      <c r="AR67" s="48"/>
      <c r="AS67" s="87">
        <v>0</v>
      </c>
      <c r="AT67" s="88">
        <f t="shared" si="1"/>
        <v>0</v>
      </c>
      <c r="AU67" s="89">
        <f>'02 - Silnoproud'!P89</f>
        <v>0</v>
      </c>
      <c r="AV67" s="88">
        <f>'02 - Silnoproud'!J35</f>
        <v>0</v>
      </c>
      <c r="AW67" s="88">
        <f>'02 - Silnoproud'!J36</f>
        <v>0</v>
      </c>
      <c r="AX67" s="88">
        <f>'02 - Silnoproud'!J37</f>
        <v>0</v>
      </c>
      <c r="AY67" s="88">
        <f>'02 - Silnoproud'!J38</f>
        <v>0</v>
      </c>
      <c r="AZ67" s="88">
        <f>'02 - Silnoproud'!F35</f>
        <v>0</v>
      </c>
      <c r="BA67" s="88">
        <f>'02 - Silnoproud'!F36</f>
        <v>0</v>
      </c>
      <c r="BB67" s="88">
        <f>'02 - Silnoproud'!F37</f>
        <v>0</v>
      </c>
      <c r="BC67" s="88">
        <f>'02 - Silnoproud'!F38</f>
        <v>0</v>
      </c>
      <c r="BD67" s="90">
        <f>'02 - Silnoproud'!F39</f>
        <v>0</v>
      </c>
      <c r="BT67" s="27" t="s">
        <v>80</v>
      </c>
      <c r="BV67" s="27" t="s">
        <v>73</v>
      </c>
      <c r="BW67" s="27" t="s">
        <v>109</v>
      </c>
      <c r="BX67" s="27" t="s">
        <v>105</v>
      </c>
      <c r="CL67" s="27" t="s">
        <v>3</v>
      </c>
    </row>
    <row r="68" spans="1:90" s="4" customFormat="1" ht="16.5" customHeight="1">
      <c r="A68" s="85" t="s">
        <v>81</v>
      </c>
      <c r="B68" s="48"/>
      <c r="C68" s="10"/>
      <c r="D68" s="10"/>
      <c r="E68" s="344" t="s">
        <v>94</v>
      </c>
      <c r="F68" s="344"/>
      <c r="G68" s="344"/>
      <c r="H68" s="344"/>
      <c r="I68" s="344"/>
      <c r="J68" s="10"/>
      <c r="K68" s="344" t="s">
        <v>110</v>
      </c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19">
        <f>'03 - Hromosvod a uzemnění'!J32</f>
        <v>0</v>
      </c>
      <c r="AH68" s="320"/>
      <c r="AI68" s="320"/>
      <c r="AJ68" s="320"/>
      <c r="AK68" s="320"/>
      <c r="AL68" s="320"/>
      <c r="AM68" s="320"/>
      <c r="AN68" s="319">
        <f t="shared" si="0"/>
        <v>0</v>
      </c>
      <c r="AO68" s="320"/>
      <c r="AP68" s="320"/>
      <c r="AQ68" s="86" t="s">
        <v>83</v>
      </c>
      <c r="AR68" s="48"/>
      <c r="AS68" s="87">
        <v>0</v>
      </c>
      <c r="AT68" s="88">
        <f t="shared" si="1"/>
        <v>0</v>
      </c>
      <c r="AU68" s="89">
        <f>'03 - Hromosvod a uzemnění'!P89</f>
        <v>0</v>
      </c>
      <c r="AV68" s="88">
        <f>'03 - Hromosvod a uzemnění'!J35</f>
        <v>0</v>
      </c>
      <c r="AW68" s="88">
        <f>'03 - Hromosvod a uzemnění'!J36</f>
        <v>0</v>
      </c>
      <c r="AX68" s="88">
        <f>'03 - Hromosvod a uzemnění'!J37</f>
        <v>0</v>
      </c>
      <c r="AY68" s="88">
        <f>'03 - Hromosvod a uzemnění'!J38</f>
        <v>0</v>
      </c>
      <c r="AZ68" s="88">
        <f>'03 - Hromosvod a uzemnění'!F35</f>
        <v>0</v>
      </c>
      <c r="BA68" s="88">
        <f>'03 - Hromosvod a uzemnění'!F36</f>
        <v>0</v>
      </c>
      <c r="BB68" s="88">
        <f>'03 - Hromosvod a uzemnění'!F37</f>
        <v>0</v>
      </c>
      <c r="BC68" s="88">
        <f>'03 - Hromosvod a uzemnění'!F38</f>
        <v>0</v>
      </c>
      <c r="BD68" s="90">
        <f>'03 - Hromosvod a uzemnění'!F39</f>
        <v>0</v>
      </c>
      <c r="BT68" s="27" t="s">
        <v>80</v>
      </c>
      <c r="BV68" s="27" t="s">
        <v>73</v>
      </c>
      <c r="BW68" s="27" t="s">
        <v>111</v>
      </c>
      <c r="BX68" s="27" t="s">
        <v>105</v>
      </c>
      <c r="CL68" s="27" t="s">
        <v>3</v>
      </c>
    </row>
    <row r="69" spans="1:90" s="4" customFormat="1" ht="16.5" customHeight="1">
      <c r="A69" s="85" t="s">
        <v>81</v>
      </c>
      <c r="B69" s="48"/>
      <c r="C69" s="10"/>
      <c r="D69" s="10"/>
      <c r="E69" s="344" t="s">
        <v>97</v>
      </c>
      <c r="F69" s="344"/>
      <c r="G69" s="344"/>
      <c r="H69" s="344"/>
      <c r="I69" s="344"/>
      <c r="J69" s="10"/>
      <c r="K69" s="344" t="s">
        <v>112</v>
      </c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19">
        <f>'04 - Rozhlas'!J32</f>
        <v>0</v>
      </c>
      <c r="AH69" s="320"/>
      <c r="AI69" s="320"/>
      <c r="AJ69" s="320"/>
      <c r="AK69" s="320"/>
      <c r="AL69" s="320"/>
      <c r="AM69" s="320"/>
      <c r="AN69" s="319">
        <f t="shared" si="0"/>
        <v>0</v>
      </c>
      <c r="AO69" s="320"/>
      <c r="AP69" s="320"/>
      <c r="AQ69" s="86" t="s">
        <v>83</v>
      </c>
      <c r="AR69" s="48"/>
      <c r="AS69" s="87">
        <v>0</v>
      </c>
      <c r="AT69" s="88">
        <f t="shared" si="1"/>
        <v>0</v>
      </c>
      <c r="AU69" s="89">
        <f>'04 - Rozhlas'!P88</f>
        <v>0</v>
      </c>
      <c r="AV69" s="88">
        <f>'04 - Rozhlas'!J35</f>
        <v>0</v>
      </c>
      <c r="AW69" s="88">
        <f>'04 - Rozhlas'!J36</f>
        <v>0</v>
      </c>
      <c r="AX69" s="88">
        <f>'04 - Rozhlas'!J37</f>
        <v>0</v>
      </c>
      <c r="AY69" s="88">
        <f>'04 - Rozhlas'!J38</f>
        <v>0</v>
      </c>
      <c r="AZ69" s="88">
        <f>'04 - Rozhlas'!F35</f>
        <v>0</v>
      </c>
      <c r="BA69" s="88">
        <f>'04 - Rozhlas'!F36</f>
        <v>0</v>
      </c>
      <c r="BB69" s="88">
        <f>'04 - Rozhlas'!F37</f>
        <v>0</v>
      </c>
      <c r="BC69" s="88">
        <f>'04 - Rozhlas'!F38</f>
        <v>0</v>
      </c>
      <c r="BD69" s="90">
        <f>'04 - Rozhlas'!F39</f>
        <v>0</v>
      </c>
      <c r="BT69" s="27" t="s">
        <v>80</v>
      </c>
      <c r="BV69" s="27" t="s">
        <v>73</v>
      </c>
      <c r="BW69" s="27" t="s">
        <v>113</v>
      </c>
      <c r="BX69" s="27" t="s">
        <v>105</v>
      </c>
      <c r="CL69" s="27" t="s">
        <v>3</v>
      </c>
    </row>
    <row r="70" spans="2:91" s="7" customFormat="1" ht="16.5" customHeight="1">
      <c r="B70" s="76"/>
      <c r="C70" s="77"/>
      <c r="D70" s="345" t="s">
        <v>114</v>
      </c>
      <c r="E70" s="345"/>
      <c r="F70" s="345"/>
      <c r="G70" s="345"/>
      <c r="H70" s="345"/>
      <c r="I70" s="78"/>
      <c r="J70" s="345" t="s">
        <v>115</v>
      </c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23">
        <f>ROUND(AG71,2)</f>
        <v>0</v>
      </c>
      <c r="AH70" s="322"/>
      <c r="AI70" s="322"/>
      <c r="AJ70" s="322"/>
      <c r="AK70" s="322"/>
      <c r="AL70" s="322"/>
      <c r="AM70" s="322"/>
      <c r="AN70" s="321">
        <f t="shared" si="0"/>
        <v>0</v>
      </c>
      <c r="AO70" s="322"/>
      <c r="AP70" s="322"/>
      <c r="AQ70" s="79" t="s">
        <v>77</v>
      </c>
      <c r="AR70" s="76"/>
      <c r="AS70" s="80">
        <f>ROUND(AS71,2)</f>
        <v>0</v>
      </c>
      <c r="AT70" s="81">
        <f t="shared" si="1"/>
        <v>0</v>
      </c>
      <c r="AU70" s="82">
        <f>ROUND(AU71,5)</f>
        <v>0</v>
      </c>
      <c r="AV70" s="81">
        <f>ROUND(AZ70*L29,2)</f>
        <v>0</v>
      </c>
      <c r="AW70" s="81">
        <f>ROUND(BA70*L30,2)</f>
        <v>0</v>
      </c>
      <c r="AX70" s="81">
        <f>ROUND(BB70*L29,2)</f>
        <v>0</v>
      </c>
      <c r="AY70" s="81">
        <f>ROUND(BC70*L30,2)</f>
        <v>0</v>
      </c>
      <c r="AZ70" s="81">
        <f>ROUND(AZ71,2)</f>
        <v>0</v>
      </c>
      <c r="BA70" s="81">
        <f>ROUND(BA71,2)</f>
        <v>0</v>
      </c>
      <c r="BB70" s="81">
        <f>ROUND(BB71,2)</f>
        <v>0</v>
      </c>
      <c r="BC70" s="81">
        <f>ROUND(BC71,2)</f>
        <v>0</v>
      </c>
      <c r="BD70" s="83">
        <f>ROUND(BD71,2)</f>
        <v>0</v>
      </c>
      <c r="BS70" s="84" t="s">
        <v>70</v>
      </c>
      <c r="BT70" s="84" t="s">
        <v>78</v>
      </c>
      <c r="BU70" s="84" t="s">
        <v>72</v>
      </c>
      <c r="BV70" s="84" t="s">
        <v>73</v>
      </c>
      <c r="BW70" s="84" t="s">
        <v>116</v>
      </c>
      <c r="BX70" s="84" t="s">
        <v>5</v>
      </c>
      <c r="CL70" s="84" t="s">
        <v>3</v>
      </c>
      <c r="CM70" s="84" t="s">
        <v>80</v>
      </c>
    </row>
    <row r="71" spans="1:90" s="4" customFormat="1" ht="16.5" customHeight="1">
      <c r="A71" s="85" t="s">
        <v>81</v>
      </c>
      <c r="B71" s="48"/>
      <c r="C71" s="10"/>
      <c r="D71" s="10"/>
      <c r="E71" s="344" t="s">
        <v>75</v>
      </c>
      <c r="F71" s="344"/>
      <c r="G71" s="344"/>
      <c r="H71" s="344"/>
      <c r="I71" s="344"/>
      <c r="J71" s="10"/>
      <c r="K71" s="344" t="s">
        <v>115</v>
      </c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19">
        <f>'01 - Vedlejší rozpočtové ...'!J32</f>
        <v>0</v>
      </c>
      <c r="AH71" s="320"/>
      <c r="AI71" s="320"/>
      <c r="AJ71" s="320"/>
      <c r="AK71" s="320"/>
      <c r="AL71" s="320"/>
      <c r="AM71" s="320"/>
      <c r="AN71" s="319">
        <f t="shared" si="0"/>
        <v>0</v>
      </c>
      <c r="AO71" s="320"/>
      <c r="AP71" s="320"/>
      <c r="AQ71" s="86" t="s">
        <v>83</v>
      </c>
      <c r="AR71" s="48"/>
      <c r="AS71" s="91">
        <v>0</v>
      </c>
      <c r="AT71" s="92">
        <f t="shared" si="1"/>
        <v>0</v>
      </c>
      <c r="AU71" s="93">
        <f>'01 - Vedlejší rozpočtové ...'!P86</f>
        <v>0</v>
      </c>
      <c r="AV71" s="92">
        <f>'01 - Vedlejší rozpočtové ...'!J35</f>
        <v>0</v>
      </c>
      <c r="AW71" s="92">
        <f>'01 - Vedlejší rozpočtové ...'!J36</f>
        <v>0</v>
      </c>
      <c r="AX71" s="92">
        <f>'01 - Vedlejší rozpočtové ...'!J37</f>
        <v>0</v>
      </c>
      <c r="AY71" s="92">
        <f>'01 - Vedlejší rozpočtové ...'!J38</f>
        <v>0</v>
      </c>
      <c r="AZ71" s="92">
        <f>'01 - Vedlejší rozpočtové ...'!F35</f>
        <v>0</v>
      </c>
      <c r="BA71" s="92">
        <f>'01 - Vedlejší rozpočtové ...'!F36</f>
        <v>0</v>
      </c>
      <c r="BB71" s="92">
        <f>'01 - Vedlejší rozpočtové ...'!F37</f>
        <v>0</v>
      </c>
      <c r="BC71" s="92">
        <f>'01 - Vedlejší rozpočtové ...'!F38</f>
        <v>0</v>
      </c>
      <c r="BD71" s="94">
        <f>'01 - Vedlejší rozpočtové ...'!F39</f>
        <v>0</v>
      </c>
      <c r="BT71" s="27" t="s">
        <v>80</v>
      </c>
      <c r="BV71" s="27" t="s">
        <v>73</v>
      </c>
      <c r="BW71" s="27" t="s">
        <v>117</v>
      </c>
      <c r="BX71" s="27" t="s">
        <v>116</v>
      </c>
      <c r="CL71" s="27" t="s">
        <v>3</v>
      </c>
    </row>
    <row r="72" spans="1:57" s="2" customFormat="1" ht="30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5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35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</sheetData>
  <mergeCells count="106">
    <mergeCell ref="J55:AF55"/>
    <mergeCell ref="J63:AF63"/>
    <mergeCell ref="K60:AF60"/>
    <mergeCell ref="K57:AF57"/>
    <mergeCell ref="K59:AF59"/>
    <mergeCell ref="K56:AF56"/>
    <mergeCell ref="K61:AF61"/>
    <mergeCell ref="K62:AF62"/>
    <mergeCell ref="K64:AF64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N62:AP62"/>
    <mergeCell ref="AN58:AP58"/>
    <mergeCell ref="C52:G52"/>
    <mergeCell ref="D63:H63"/>
    <mergeCell ref="D58:H58"/>
    <mergeCell ref="D55:H55"/>
    <mergeCell ref="E64:I64"/>
    <mergeCell ref="E62:I62"/>
    <mergeCell ref="E60:I60"/>
    <mergeCell ref="E57:I57"/>
    <mergeCell ref="E59:I59"/>
    <mergeCell ref="E61:I61"/>
    <mergeCell ref="E56:I56"/>
    <mergeCell ref="I52:AF52"/>
    <mergeCell ref="J58:AF58"/>
    <mergeCell ref="E69:I69"/>
    <mergeCell ref="K69:AF69"/>
    <mergeCell ref="D70:H70"/>
    <mergeCell ref="J70:AF70"/>
    <mergeCell ref="E71:I71"/>
    <mergeCell ref="K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G59:AM59"/>
    <mergeCell ref="AG62:AM62"/>
    <mergeCell ref="AG63:AM63"/>
    <mergeCell ref="AG60:AM60"/>
    <mergeCell ref="AG64:AM64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64:AP64"/>
    <mergeCell ref="AN63:AP63"/>
    <mergeCell ref="AN52:AP52"/>
    <mergeCell ref="AN59:AP59"/>
    <mergeCell ref="AN55:AP55"/>
    <mergeCell ref="AN61:AP61"/>
    <mergeCell ref="AN60:AP60"/>
    <mergeCell ref="AN56:AP56"/>
    <mergeCell ref="AN57:AP57"/>
    <mergeCell ref="AN69:AP69"/>
    <mergeCell ref="AG69:AM69"/>
    <mergeCell ref="AN70:AP70"/>
    <mergeCell ref="AG70:AM70"/>
    <mergeCell ref="AN71:AP71"/>
    <mergeCell ref="AG71:AM71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</mergeCells>
  <hyperlinks>
    <hyperlink ref="A56" location="'01 - Bourání'!C2" display="/"/>
    <hyperlink ref="A57" location="'02 - Stavební část'!C2" display="/"/>
    <hyperlink ref="A59" location="'01 - Vytápění'!C2" display="/"/>
    <hyperlink ref="A60" location="'02 - Zdravotechnika'!C2" display="/"/>
    <hyperlink ref="A61" location="'03 - Plynová odběrná zaří...'!C2" display="/"/>
    <hyperlink ref="A62" location="'04 - Pripojka vody a kana...'!C2" display="/"/>
    <hyperlink ref="A64" location="'01 - Větrání'!C2" display="/"/>
    <hyperlink ref="A66" location="'01 - Úprava hlavního přív...'!C2" display="/"/>
    <hyperlink ref="A67" location="'02 - Silnoproud'!C2" display="/"/>
    <hyperlink ref="A68" location="'03 - Hromosvod a uzemnění'!C2" display="/"/>
    <hyperlink ref="A69" location="'04 - Rozhlas'!C2" display="/"/>
    <hyperlink ref="A71" location="'01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109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2338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2459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2340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28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ROUND(J89,2)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ROUND((SUM(BE89:BE234)),2)</f>
        <v>0</v>
      </c>
      <c r="G35" s="34"/>
      <c r="H35" s="34"/>
      <c r="I35" s="103">
        <v>0.21</v>
      </c>
      <c r="J35" s="102">
        <f>ROUND(((SUM(BE89:BE234))*I35),2)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ROUND((SUM(BF89:BF234)),2)</f>
        <v>0</v>
      </c>
      <c r="G36" s="34"/>
      <c r="H36" s="34"/>
      <c r="I36" s="103">
        <v>0.15</v>
      </c>
      <c r="J36" s="102">
        <f>ROUND(((SUM(BF89:BF234))*I36),2)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ROUND((SUM(BG89:BG234)),2)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ROUND((SUM(BH89:BH234)),2)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ROUND((SUM(BI89:BI234)),2)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2338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02 - Silnoproud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Obrataň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J89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J90</f>
        <v>0</v>
      </c>
      <c r="L64" s="113"/>
    </row>
    <row r="65" spans="2:12" s="10" customFormat="1" ht="19.9" customHeight="1">
      <c r="B65" s="117"/>
      <c r="D65" s="118" t="s">
        <v>2460</v>
      </c>
      <c r="E65" s="119"/>
      <c r="F65" s="119"/>
      <c r="G65" s="119"/>
      <c r="H65" s="119"/>
      <c r="I65" s="119"/>
      <c r="J65" s="120">
        <f>J91</f>
        <v>0</v>
      </c>
      <c r="L65" s="117"/>
    </row>
    <row r="66" spans="2:12" s="10" customFormat="1" ht="19.9" customHeight="1">
      <c r="B66" s="117"/>
      <c r="D66" s="118" t="s">
        <v>2341</v>
      </c>
      <c r="E66" s="119"/>
      <c r="F66" s="119"/>
      <c r="G66" s="119"/>
      <c r="H66" s="119"/>
      <c r="I66" s="119"/>
      <c r="J66" s="120">
        <f>J98</f>
        <v>0</v>
      </c>
      <c r="L66" s="117"/>
    </row>
    <row r="67" spans="2:12" s="9" customFormat="1" ht="24.95" customHeight="1">
      <c r="B67" s="113"/>
      <c r="D67" s="114" t="s">
        <v>2345</v>
      </c>
      <c r="E67" s="115"/>
      <c r="F67" s="115"/>
      <c r="G67" s="115"/>
      <c r="H67" s="115"/>
      <c r="I67" s="115"/>
      <c r="J67" s="116">
        <f>J229</f>
        <v>0</v>
      </c>
      <c r="L67" s="113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134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62" t="str">
        <f>E7</f>
        <v>Stavební úpravy, přístavba a nástavba sportovního zázemí v Obratani</v>
      </c>
      <c r="F77" s="363"/>
      <c r="G77" s="363"/>
      <c r="H77" s="363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2"/>
      <c r="C78" s="29" t="s">
        <v>119</v>
      </c>
      <c r="L78" s="22"/>
    </row>
    <row r="79" spans="1:31" s="2" customFormat="1" ht="16.5" customHeight="1">
      <c r="A79" s="34"/>
      <c r="B79" s="35"/>
      <c r="C79" s="34"/>
      <c r="D79" s="34"/>
      <c r="E79" s="362" t="s">
        <v>2338</v>
      </c>
      <c r="F79" s="361"/>
      <c r="G79" s="361"/>
      <c r="H79" s="361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121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58" t="str">
        <f>E11</f>
        <v>02 - Silnoproud</v>
      </c>
      <c r="F81" s="361"/>
      <c r="G81" s="361"/>
      <c r="H81" s="361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4"/>
      <c r="E83" s="34"/>
      <c r="F83" s="27" t="str">
        <f>F14</f>
        <v>Obrataň</v>
      </c>
      <c r="G83" s="34"/>
      <c r="H83" s="34"/>
      <c r="I83" s="29" t="s">
        <v>23</v>
      </c>
      <c r="J83" s="52" t="str">
        <f>IF(J14="","",J14)</f>
        <v>23. 6. 2022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4"/>
      <c r="E85" s="34"/>
      <c r="F85" s="27" t="str">
        <f>E17</f>
        <v>Obec Obrataň, č.p. 204, 394 12 Obrataň</v>
      </c>
      <c r="G85" s="34"/>
      <c r="H85" s="34"/>
      <c r="I85" s="29" t="s">
        <v>31</v>
      </c>
      <c r="J85" s="32" t="str">
        <f>E23</f>
        <v>Ing. Patrik Příhoda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4"/>
      <c r="E86" s="34"/>
      <c r="F86" s="27" t="str">
        <f>IF(E20="","",E20)</f>
        <v>Vyplň údaj</v>
      </c>
      <c r="G86" s="34"/>
      <c r="H86" s="34"/>
      <c r="I86" s="29" t="s">
        <v>34</v>
      </c>
      <c r="J86" s="32" t="str">
        <f>E26</f>
        <v xml:space="preserve"> 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21"/>
      <c r="B88" s="122"/>
      <c r="C88" s="123" t="s">
        <v>135</v>
      </c>
      <c r="D88" s="124" t="s">
        <v>56</v>
      </c>
      <c r="E88" s="124" t="s">
        <v>52</v>
      </c>
      <c r="F88" s="124" t="s">
        <v>53</v>
      </c>
      <c r="G88" s="124" t="s">
        <v>136</v>
      </c>
      <c r="H88" s="124" t="s">
        <v>137</v>
      </c>
      <c r="I88" s="124" t="s">
        <v>138</v>
      </c>
      <c r="J88" s="124" t="s">
        <v>125</v>
      </c>
      <c r="K88" s="125" t="s">
        <v>139</v>
      </c>
      <c r="L88" s="126"/>
      <c r="M88" s="59" t="s">
        <v>3</v>
      </c>
      <c r="N88" s="60" t="s">
        <v>41</v>
      </c>
      <c r="O88" s="60" t="s">
        <v>140</v>
      </c>
      <c r="P88" s="60" t="s">
        <v>141</v>
      </c>
      <c r="Q88" s="60" t="s">
        <v>142</v>
      </c>
      <c r="R88" s="60" t="s">
        <v>143</v>
      </c>
      <c r="S88" s="60" t="s">
        <v>144</v>
      </c>
      <c r="T88" s="61" t="s">
        <v>145</v>
      </c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63" s="2" customFormat="1" ht="22.9" customHeight="1">
      <c r="A89" s="34"/>
      <c r="B89" s="35"/>
      <c r="C89" s="66" t="s">
        <v>146</v>
      </c>
      <c r="D89" s="34"/>
      <c r="E89" s="34"/>
      <c r="F89" s="34"/>
      <c r="G89" s="34"/>
      <c r="H89" s="34"/>
      <c r="I89" s="34"/>
      <c r="J89" s="127">
        <f>BK89</f>
        <v>0</v>
      </c>
      <c r="K89" s="34"/>
      <c r="L89" s="35"/>
      <c r="M89" s="62"/>
      <c r="N89" s="53"/>
      <c r="O89" s="63"/>
      <c r="P89" s="128">
        <f>P90+P229</f>
        <v>0</v>
      </c>
      <c r="Q89" s="63"/>
      <c r="R89" s="128">
        <f>R90+R229</f>
        <v>0.32543</v>
      </c>
      <c r="S89" s="63"/>
      <c r="T89" s="129">
        <f>T90+T229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70</v>
      </c>
      <c r="AU89" s="19" t="s">
        <v>126</v>
      </c>
      <c r="BK89" s="130">
        <f>BK90+BK229</f>
        <v>0</v>
      </c>
    </row>
    <row r="90" spans="2:63" s="12" customFormat="1" ht="25.9" customHeight="1">
      <c r="B90" s="131"/>
      <c r="D90" s="132" t="s">
        <v>70</v>
      </c>
      <c r="E90" s="133" t="s">
        <v>220</v>
      </c>
      <c r="F90" s="133" t="s">
        <v>221</v>
      </c>
      <c r="I90" s="134"/>
      <c r="J90" s="135">
        <f>BK90</f>
        <v>0</v>
      </c>
      <c r="L90" s="131"/>
      <c r="M90" s="136"/>
      <c r="N90" s="137"/>
      <c r="O90" s="137"/>
      <c r="P90" s="138">
        <f>P91+P98</f>
        <v>0</v>
      </c>
      <c r="Q90" s="137"/>
      <c r="R90" s="138">
        <f>R91+R98</f>
        <v>0.32543</v>
      </c>
      <c r="S90" s="137"/>
      <c r="T90" s="139">
        <f>T91+T98</f>
        <v>0</v>
      </c>
      <c r="AR90" s="132" t="s">
        <v>80</v>
      </c>
      <c r="AT90" s="140" t="s">
        <v>70</v>
      </c>
      <c r="AU90" s="140" t="s">
        <v>71</v>
      </c>
      <c r="AY90" s="132" t="s">
        <v>149</v>
      </c>
      <c r="BK90" s="141">
        <f>BK91+BK98</f>
        <v>0</v>
      </c>
    </row>
    <row r="91" spans="2:63" s="12" customFormat="1" ht="22.9" customHeight="1">
      <c r="B91" s="131"/>
      <c r="D91" s="132" t="s">
        <v>70</v>
      </c>
      <c r="E91" s="142" t="s">
        <v>2461</v>
      </c>
      <c r="F91" s="142" t="s">
        <v>2462</v>
      </c>
      <c r="I91" s="134"/>
      <c r="J91" s="143">
        <f>BK91</f>
        <v>0</v>
      </c>
      <c r="L91" s="131"/>
      <c r="M91" s="136"/>
      <c r="N91" s="137"/>
      <c r="O91" s="137"/>
      <c r="P91" s="138">
        <f>SUM(P92:P97)</f>
        <v>0</v>
      </c>
      <c r="Q91" s="137"/>
      <c r="R91" s="138">
        <f>SUM(R92:R97)</f>
        <v>0.00075</v>
      </c>
      <c r="S91" s="137"/>
      <c r="T91" s="139">
        <f>SUM(T92:T97)</f>
        <v>0</v>
      </c>
      <c r="AR91" s="132" t="s">
        <v>80</v>
      </c>
      <c r="AT91" s="140" t="s">
        <v>70</v>
      </c>
      <c r="AU91" s="140" t="s">
        <v>78</v>
      </c>
      <c r="AY91" s="132" t="s">
        <v>149</v>
      </c>
      <c r="BK91" s="141">
        <f>SUM(BK92:BK97)</f>
        <v>0</v>
      </c>
    </row>
    <row r="92" spans="1:65" s="2" customFormat="1" ht="16.5" customHeight="1">
      <c r="A92" s="34"/>
      <c r="B92" s="144"/>
      <c r="C92" s="145" t="s">
        <v>1135</v>
      </c>
      <c r="D92" s="145" t="s">
        <v>152</v>
      </c>
      <c r="E92" s="146" t="s">
        <v>2463</v>
      </c>
      <c r="F92" s="147" t="s">
        <v>2464</v>
      </c>
      <c r="G92" s="148" t="s">
        <v>183</v>
      </c>
      <c r="H92" s="149">
        <v>3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227</v>
      </c>
      <c r="AT92" s="156" t="s">
        <v>152</v>
      </c>
      <c r="AU92" s="156" t="s">
        <v>80</v>
      </c>
      <c r="AY92" s="19" t="s">
        <v>149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78</v>
      </c>
      <c r="BK92" s="157">
        <f>ROUND(I92*H92,2)</f>
        <v>0</v>
      </c>
      <c r="BL92" s="19" t="s">
        <v>227</v>
      </c>
      <c r="BM92" s="156" t="s">
        <v>2465</v>
      </c>
    </row>
    <row r="93" spans="1:65" s="2" customFormat="1" ht="16.5" customHeight="1">
      <c r="A93" s="34"/>
      <c r="B93" s="144"/>
      <c r="C93" s="190" t="s">
        <v>1140</v>
      </c>
      <c r="D93" s="190" t="s">
        <v>411</v>
      </c>
      <c r="E93" s="191" t="s">
        <v>2466</v>
      </c>
      <c r="F93" s="192" t="s">
        <v>2467</v>
      </c>
      <c r="G93" s="193" t="s">
        <v>183</v>
      </c>
      <c r="H93" s="194">
        <v>3</v>
      </c>
      <c r="I93" s="195"/>
      <c r="J93" s="196">
        <f>ROUND(I93*H93,2)</f>
        <v>0</v>
      </c>
      <c r="K93" s="192" t="s">
        <v>3</v>
      </c>
      <c r="L93" s="197"/>
      <c r="M93" s="198" t="s">
        <v>3</v>
      </c>
      <c r="N93" s="199" t="s">
        <v>42</v>
      </c>
      <c r="O93" s="55"/>
      <c r="P93" s="154">
        <f>O93*H93</f>
        <v>0</v>
      </c>
      <c r="Q93" s="154">
        <v>0.0001</v>
      </c>
      <c r="R93" s="154">
        <f>Q93*H93</f>
        <v>0.00030000000000000003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446</v>
      </c>
      <c r="AT93" s="156" t="s">
        <v>411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2468</v>
      </c>
    </row>
    <row r="94" spans="2:51" s="13" customFormat="1" ht="12">
      <c r="B94" s="163"/>
      <c r="D94" s="164" t="s">
        <v>161</v>
      </c>
      <c r="E94" s="165" t="s">
        <v>3</v>
      </c>
      <c r="F94" s="166" t="s">
        <v>2469</v>
      </c>
      <c r="H94" s="167">
        <v>3</v>
      </c>
      <c r="I94" s="168"/>
      <c r="L94" s="163"/>
      <c r="M94" s="169"/>
      <c r="N94" s="170"/>
      <c r="O94" s="170"/>
      <c r="P94" s="170"/>
      <c r="Q94" s="170"/>
      <c r="R94" s="170"/>
      <c r="S94" s="170"/>
      <c r="T94" s="171"/>
      <c r="AT94" s="165" t="s">
        <v>161</v>
      </c>
      <c r="AU94" s="165" t="s">
        <v>80</v>
      </c>
      <c r="AV94" s="13" t="s">
        <v>80</v>
      </c>
      <c r="AW94" s="13" t="s">
        <v>33</v>
      </c>
      <c r="AX94" s="13" t="s">
        <v>78</v>
      </c>
      <c r="AY94" s="165" t="s">
        <v>149</v>
      </c>
    </row>
    <row r="95" spans="1:65" s="2" customFormat="1" ht="16.5" customHeight="1">
      <c r="A95" s="34"/>
      <c r="B95" s="144"/>
      <c r="C95" s="145" t="s">
        <v>1144</v>
      </c>
      <c r="D95" s="145" t="s">
        <v>152</v>
      </c>
      <c r="E95" s="146" t="s">
        <v>2470</v>
      </c>
      <c r="F95" s="147" t="s">
        <v>2471</v>
      </c>
      <c r="G95" s="148" t="s">
        <v>183</v>
      </c>
      <c r="H95" s="149">
        <v>3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227</v>
      </c>
      <c r="AT95" s="156" t="s">
        <v>152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227</v>
      </c>
      <c r="BM95" s="156" t="s">
        <v>2472</v>
      </c>
    </row>
    <row r="96" spans="1:65" s="2" customFormat="1" ht="16.5" customHeight="1">
      <c r="A96" s="34"/>
      <c r="B96" s="144"/>
      <c r="C96" s="190" t="s">
        <v>1149</v>
      </c>
      <c r="D96" s="190" t="s">
        <v>411</v>
      </c>
      <c r="E96" s="191" t="s">
        <v>2473</v>
      </c>
      <c r="F96" s="192" t="s">
        <v>2474</v>
      </c>
      <c r="G96" s="193" t="s">
        <v>183</v>
      </c>
      <c r="H96" s="194">
        <v>3</v>
      </c>
      <c r="I96" s="195"/>
      <c r="J96" s="196">
        <f>ROUND(I96*H96,2)</f>
        <v>0</v>
      </c>
      <c r="K96" s="192" t="s">
        <v>3</v>
      </c>
      <c r="L96" s="197"/>
      <c r="M96" s="198" t="s">
        <v>3</v>
      </c>
      <c r="N96" s="199" t="s">
        <v>42</v>
      </c>
      <c r="O96" s="55"/>
      <c r="P96" s="154">
        <f>O96*H96</f>
        <v>0</v>
      </c>
      <c r="Q96" s="154">
        <v>0.00015</v>
      </c>
      <c r="R96" s="154">
        <f>Q96*H96</f>
        <v>0.00045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446</v>
      </c>
      <c r="AT96" s="156" t="s">
        <v>411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2475</v>
      </c>
    </row>
    <row r="97" spans="2:51" s="13" customFormat="1" ht="12">
      <c r="B97" s="163"/>
      <c r="D97" s="164" t="s">
        <v>161</v>
      </c>
      <c r="E97" s="165" t="s">
        <v>3</v>
      </c>
      <c r="F97" s="166" t="s">
        <v>2469</v>
      </c>
      <c r="H97" s="167">
        <v>3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2:63" s="12" customFormat="1" ht="22.9" customHeight="1">
      <c r="B98" s="131"/>
      <c r="D98" s="132" t="s">
        <v>70</v>
      </c>
      <c r="E98" s="142" t="s">
        <v>2346</v>
      </c>
      <c r="F98" s="142" t="s">
        <v>2347</v>
      </c>
      <c r="I98" s="134"/>
      <c r="J98" s="143">
        <f>BK98</f>
        <v>0</v>
      </c>
      <c r="L98" s="131"/>
      <c r="M98" s="136"/>
      <c r="N98" s="137"/>
      <c r="O98" s="137"/>
      <c r="P98" s="138">
        <f>SUM(P99:P228)</f>
        <v>0</v>
      </c>
      <c r="Q98" s="137"/>
      <c r="R98" s="138">
        <f>SUM(R99:R228)</f>
        <v>0.32468</v>
      </c>
      <c r="S98" s="137"/>
      <c r="T98" s="139">
        <f>SUM(T99:T228)</f>
        <v>0</v>
      </c>
      <c r="AR98" s="132" t="s">
        <v>80</v>
      </c>
      <c r="AT98" s="140" t="s">
        <v>70</v>
      </c>
      <c r="AU98" s="140" t="s">
        <v>78</v>
      </c>
      <c r="AY98" s="132" t="s">
        <v>149</v>
      </c>
      <c r="BK98" s="141">
        <f>SUM(BK99:BK228)</f>
        <v>0</v>
      </c>
    </row>
    <row r="99" spans="1:65" s="2" customFormat="1" ht="16.5" customHeight="1">
      <c r="A99" s="34"/>
      <c r="B99" s="144"/>
      <c r="C99" s="145" t="s">
        <v>78</v>
      </c>
      <c r="D99" s="145" t="s">
        <v>152</v>
      </c>
      <c r="E99" s="146" t="s">
        <v>2476</v>
      </c>
      <c r="F99" s="147" t="s">
        <v>2477</v>
      </c>
      <c r="G99" s="148" t="s">
        <v>243</v>
      </c>
      <c r="H99" s="149">
        <v>24</v>
      </c>
      <c r="I99" s="150"/>
      <c r="J99" s="151">
        <f>ROUND(I99*H99,2)</f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2478</v>
      </c>
    </row>
    <row r="100" spans="1:65" s="2" customFormat="1" ht="16.5" customHeight="1">
      <c r="A100" s="34"/>
      <c r="B100" s="144"/>
      <c r="C100" s="190" t="s">
        <v>80</v>
      </c>
      <c r="D100" s="190" t="s">
        <v>411</v>
      </c>
      <c r="E100" s="191" t="s">
        <v>2479</v>
      </c>
      <c r="F100" s="192" t="s">
        <v>2480</v>
      </c>
      <c r="G100" s="193" t="s">
        <v>243</v>
      </c>
      <c r="H100" s="194">
        <v>24</v>
      </c>
      <c r="I100" s="195"/>
      <c r="J100" s="196">
        <f>ROUND(I100*H100,2)</f>
        <v>0</v>
      </c>
      <c r="K100" s="192" t="s">
        <v>3</v>
      </c>
      <c r="L100" s="197"/>
      <c r="M100" s="198" t="s">
        <v>3</v>
      </c>
      <c r="N100" s="199" t="s">
        <v>42</v>
      </c>
      <c r="O100" s="55"/>
      <c r="P100" s="154">
        <f>O100*H100</f>
        <v>0</v>
      </c>
      <c r="Q100" s="154">
        <v>7E-05</v>
      </c>
      <c r="R100" s="154">
        <f>Q100*H100</f>
        <v>0.0016799999999999999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446</v>
      </c>
      <c r="AT100" s="156" t="s">
        <v>411</v>
      </c>
      <c r="AU100" s="156" t="s">
        <v>80</v>
      </c>
      <c r="AY100" s="19" t="s">
        <v>149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78</v>
      </c>
      <c r="BK100" s="157">
        <f>ROUND(I100*H100,2)</f>
        <v>0</v>
      </c>
      <c r="BL100" s="19" t="s">
        <v>227</v>
      </c>
      <c r="BM100" s="156" t="s">
        <v>2481</v>
      </c>
    </row>
    <row r="101" spans="2:51" s="13" customFormat="1" ht="12">
      <c r="B101" s="163"/>
      <c r="D101" s="164" t="s">
        <v>161</v>
      </c>
      <c r="E101" s="165" t="s">
        <v>3</v>
      </c>
      <c r="F101" s="166" t="s">
        <v>2482</v>
      </c>
      <c r="H101" s="167">
        <v>24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968</v>
      </c>
      <c r="D102" s="145" t="s">
        <v>152</v>
      </c>
      <c r="E102" s="146" t="s">
        <v>2483</v>
      </c>
      <c r="F102" s="147" t="s">
        <v>2484</v>
      </c>
      <c r="G102" s="148" t="s">
        <v>243</v>
      </c>
      <c r="H102" s="149">
        <v>115</v>
      </c>
      <c r="I102" s="150"/>
      <c r="J102" s="151">
        <f>ROUND(I102*H102,2)</f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2485</v>
      </c>
    </row>
    <row r="103" spans="1:65" s="2" customFormat="1" ht="16.5" customHeight="1">
      <c r="A103" s="34"/>
      <c r="B103" s="144"/>
      <c r="C103" s="190" t="s">
        <v>980</v>
      </c>
      <c r="D103" s="190" t="s">
        <v>411</v>
      </c>
      <c r="E103" s="191" t="s">
        <v>2486</v>
      </c>
      <c r="F103" s="192" t="s">
        <v>2487</v>
      </c>
      <c r="G103" s="193" t="s">
        <v>243</v>
      </c>
      <c r="H103" s="194">
        <v>28</v>
      </c>
      <c r="I103" s="195"/>
      <c r="J103" s="196">
        <f>ROUND(I103*H103,2)</f>
        <v>0</v>
      </c>
      <c r="K103" s="192" t="s">
        <v>3</v>
      </c>
      <c r="L103" s="197"/>
      <c r="M103" s="198" t="s">
        <v>3</v>
      </c>
      <c r="N103" s="199" t="s">
        <v>42</v>
      </c>
      <c r="O103" s="55"/>
      <c r="P103" s="154">
        <f>O103*H103</f>
        <v>0</v>
      </c>
      <c r="Q103" s="154">
        <v>0.00021</v>
      </c>
      <c r="R103" s="154">
        <f>Q103*H103</f>
        <v>0.00588</v>
      </c>
      <c r="S103" s="154">
        <v>0</v>
      </c>
      <c r="T103" s="15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446</v>
      </c>
      <c r="AT103" s="156" t="s">
        <v>411</v>
      </c>
      <c r="AU103" s="156" t="s">
        <v>80</v>
      </c>
      <c r="AY103" s="19" t="s">
        <v>149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9" t="s">
        <v>78</v>
      </c>
      <c r="BK103" s="157">
        <f>ROUND(I103*H103,2)</f>
        <v>0</v>
      </c>
      <c r="BL103" s="19" t="s">
        <v>227</v>
      </c>
      <c r="BM103" s="156" t="s">
        <v>2488</v>
      </c>
    </row>
    <row r="104" spans="2:51" s="13" customFormat="1" ht="12">
      <c r="B104" s="163"/>
      <c r="D104" s="164" t="s">
        <v>161</v>
      </c>
      <c r="E104" s="165" t="s">
        <v>3</v>
      </c>
      <c r="F104" s="166" t="s">
        <v>2489</v>
      </c>
      <c r="H104" s="167">
        <v>28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90" t="s">
        <v>986</v>
      </c>
      <c r="D105" s="190" t="s">
        <v>411</v>
      </c>
      <c r="E105" s="191" t="s">
        <v>2490</v>
      </c>
      <c r="F105" s="192" t="s">
        <v>2491</v>
      </c>
      <c r="G105" s="193" t="s">
        <v>243</v>
      </c>
      <c r="H105" s="194">
        <v>45</v>
      </c>
      <c r="I105" s="195"/>
      <c r="J105" s="196">
        <f>ROUND(I105*H105,2)</f>
        <v>0</v>
      </c>
      <c r="K105" s="192" t="s">
        <v>3</v>
      </c>
      <c r="L105" s="197"/>
      <c r="M105" s="198" t="s">
        <v>3</v>
      </c>
      <c r="N105" s="199" t="s">
        <v>42</v>
      </c>
      <c r="O105" s="55"/>
      <c r="P105" s="154">
        <f>O105*H105</f>
        <v>0</v>
      </c>
      <c r="Q105" s="154">
        <v>0.00013</v>
      </c>
      <c r="R105" s="154">
        <f>Q105*H105</f>
        <v>0.005849999999999999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446</v>
      </c>
      <c r="AT105" s="156" t="s">
        <v>411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2492</v>
      </c>
    </row>
    <row r="106" spans="2:51" s="13" customFormat="1" ht="12">
      <c r="B106" s="163"/>
      <c r="D106" s="164" t="s">
        <v>161</v>
      </c>
      <c r="E106" s="165" t="s">
        <v>3</v>
      </c>
      <c r="F106" s="166" t="s">
        <v>2493</v>
      </c>
      <c r="H106" s="167">
        <v>45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16.5" customHeight="1">
      <c r="A107" s="34"/>
      <c r="B107" s="144"/>
      <c r="C107" s="190" t="s">
        <v>975</v>
      </c>
      <c r="D107" s="190" t="s">
        <v>411</v>
      </c>
      <c r="E107" s="191" t="s">
        <v>2494</v>
      </c>
      <c r="F107" s="192" t="s">
        <v>2495</v>
      </c>
      <c r="G107" s="193" t="s">
        <v>243</v>
      </c>
      <c r="H107" s="194">
        <v>42</v>
      </c>
      <c r="I107" s="195"/>
      <c r="J107" s="196">
        <f>ROUND(I107*H107,2)</f>
        <v>0</v>
      </c>
      <c r="K107" s="192" t="s">
        <v>3</v>
      </c>
      <c r="L107" s="197"/>
      <c r="M107" s="198" t="s">
        <v>3</v>
      </c>
      <c r="N107" s="199" t="s">
        <v>42</v>
      </c>
      <c r="O107" s="55"/>
      <c r="P107" s="154">
        <f>O107*H107</f>
        <v>0</v>
      </c>
      <c r="Q107" s="154">
        <v>0.00039</v>
      </c>
      <c r="R107" s="154">
        <f>Q107*H107</f>
        <v>0.01638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446</v>
      </c>
      <c r="AT107" s="156" t="s">
        <v>411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2496</v>
      </c>
    </row>
    <row r="108" spans="2:51" s="13" customFormat="1" ht="12">
      <c r="B108" s="163"/>
      <c r="D108" s="164" t="s">
        <v>161</v>
      </c>
      <c r="E108" s="165" t="s">
        <v>3</v>
      </c>
      <c r="F108" s="166" t="s">
        <v>2497</v>
      </c>
      <c r="H108" s="167">
        <v>40</v>
      </c>
      <c r="I108" s="168"/>
      <c r="L108" s="163"/>
      <c r="M108" s="169"/>
      <c r="N108" s="170"/>
      <c r="O108" s="170"/>
      <c r="P108" s="170"/>
      <c r="Q108" s="170"/>
      <c r="R108" s="170"/>
      <c r="S108" s="170"/>
      <c r="T108" s="171"/>
      <c r="AT108" s="165" t="s">
        <v>161</v>
      </c>
      <c r="AU108" s="165" t="s">
        <v>80</v>
      </c>
      <c r="AV108" s="13" t="s">
        <v>80</v>
      </c>
      <c r="AW108" s="13" t="s">
        <v>33</v>
      </c>
      <c r="AX108" s="13" t="s">
        <v>71</v>
      </c>
      <c r="AY108" s="165" t="s">
        <v>149</v>
      </c>
    </row>
    <row r="109" spans="2:51" s="13" customFormat="1" ht="12">
      <c r="B109" s="163"/>
      <c r="D109" s="164" t="s">
        <v>161</v>
      </c>
      <c r="E109" s="165" t="s">
        <v>3</v>
      </c>
      <c r="F109" s="166" t="s">
        <v>2498</v>
      </c>
      <c r="H109" s="167">
        <v>42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161</v>
      </c>
      <c r="AU109" s="165" t="s">
        <v>80</v>
      </c>
      <c r="AV109" s="13" t="s">
        <v>80</v>
      </c>
      <c r="AW109" s="13" t="s">
        <v>33</v>
      </c>
      <c r="AX109" s="13" t="s">
        <v>78</v>
      </c>
      <c r="AY109" s="165" t="s">
        <v>149</v>
      </c>
    </row>
    <row r="110" spans="1:65" s="2" customFormat="1" ht="16.5" customHeight="1">
      <c r="A110" s="34"/>
      <c r="B110" s="144"/>
      <c r="C110" s="145" t="s">
        <v>186</v>
      </c>
      <c r="D110" s="145" t="s">
        <v>152</v>
      </c>
      <c r="E110" s="146" t="s">
        <v>2499</v>
      </c>
      <c r="F110" s="147" t="s">
        <v>2500</v>
      </c>
      <c r="G110" s="148" t="s">
        <v>183</v>
      </c>
      <c r="H110" s="149">
        <v>3</v>
      </c>
      <c r="I110" s="150"/>
      <c r="J110" s="151">
        <f>ROUND(I110*H110,2)</f>
        <v>0</v>
      </c>
      <c r="K110" s="147" t="s">
        <v>3</v>
      </c>
      <c r="L110" s="35"/>
      <c r="M110" s="152" t="s">
        <v>3</v>
      </c>
      <c r="N110" s="153" t="s">
        <v>42</v>
      </c>
      <c r="O110" s="55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227</v>
      </c>
      <c r="AT110" s="156" t="s">
        <v>152</v>
      </c>
      <c r="AU110" s="156" t="s">
        <v>80</v>
      </c>
      <c r="AY110" s="19" t="s">
        <v>149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78</v>
      </c>
      <c r="BK110" s="157">
        <f>ROUND(I110*H110,2)</f>
        <v>0</v>
      </c>
      <c r="BL110" s="19" t="s">
        <v>227</v>
      </c>
      <c r="BM110" s="156" t="s">
        <v>2501</v>
      </c>
    </row>
    <row r="111" spans="1:65" s="2" customFormat="1" ht="16.5" customHeight="1">
      <c r="A111" s="34"/>
      <c r="B111" s="144"/>
      <c r="C111" s="190" t="s">
        <v>194</v>
      </c>
      <c r="D111" s="190" t="s">
        <v>411</v>
      </c>
      <c r="E111" s="191" t="s">
        <v>2502</v>
      </c>
      <c r="F111" s="192" t="s">
        <v>2503</v>
      </c>
      <c r="G111" s="193" t="s">
        <v>183</v>
      </c>
      <c r="H111" s="194">
        <v>3</v>
      </c>
      <c r="I111" s="195"/>
      <c r="J111" s="196">
        <f>ROUND(I111*H111,2)</f>
        <v>0</v>
      </c>
      <c r="K111" s="192" t="s">
        <v>3</v>
      </c>
      <c r="L111" s="197"/>
      <c r="M111" s="198" t="s">
        <v>3</v>
      </c>
      <c r="N111" s="199" t="s">
        <v>42</v>
      </c>
      <c r="O111" s="55"/>
      <c r="P111" s="154">
        <f>O111*H111</f>
        <v>0</v>
      </c>
      <c r="Q111" s="154">
        <v>0.00023</v>
      </c>
      <c r="R111" s="154">
        <f>Q111*H111</f>
        <v>0.0006900000000000001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446</v>
      </c>
      <c r="AT111" s="156" t="s">
        <v>411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227</v>
      </c>
      <c r="BM111" s="156" t="s">
        <v>2504</v>
      </c>
    </row>
    <row r="112" spans="2:51" s="13" customFormat="1" ht="12">
      <c r="B112" s="163"/>
      <c r="D112" s="164" t="s">
        <v>161</v>
      </c>
      <c r="E112" s="165" t="s">
        <v>3</v>
      </c>
      <c r="F112" s="166" t="s">
        <v>2469</v>
      </c>
      <c r="H112" s="167">
        <v>3</v>
      </c>
      <c r="I112" s="168"/>
      <c r="L112" s="163"/>
      <c r="M112" s="169"/>
      <c r="N112" s="170"/>
      <c r="O112" s="170"/>
      <c r="P112" s="170"/>
      <c r="Q112" s="170"/>
      <c r="R112" s="170"/>
      <c r="S112" s="170"/>
      <c r="T112" s="171"/>
      <c r="AT112" s="165" t="s">
        <v>161</v>
      </c>
      <c r="AU112" s="165" t="s">
        <v>80</v>
      </c>
      <c r="AV112" s="13" t="s">
        <v>80</v>
      </c>
      <c r="AW112" s="13" t="s">
        <v>33</v>
      </c>
      <c r="AX112" s="13" t="s">
        <v>78</v>
      </c>
      <c r="AY112" s="165" t="s">
        <v>149</v>
      </c>
    </row>
    <row r="113" spans="1:65" s="2" customFormat="1" ht="16.5" customHeight="1">
      <c r="A113" s="34"/>
      <c r="B113" s="144"/>
      <c r="C113" s="145" t="s">
        <v>200</v>
      </c>
      <c r="D113" s="145" t="s">
        <v>152</v>
      </c>
      <c r="E113" s="146" t="s">
        <v>2505</v>
      </c>
      <c r="F113" s="147" t="s">
        <v>2506</v>
      </c>
      <c r="G113" s="148" t="s">
        <v>183</v>
      </c>
      <c r="H113" s="149">
        <v>70</v>
      </c>
      <c r="I113" s="150"/>
      <c r="J113" s="151">
        <f>ROUND(I113*H113,2)</f>
        <v>0</v>
      </c>
      <c r="K113" s="147" t="s">
        <v>3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227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227</v>
      </c>
      <c r="BM113" s="156" t="s">
        <v>2507</v>
      </c>
    </row>
    <row r="114" spans="1:65" s="2" customFormat="1" ht="16.5" customHeight="1">
      <c r="A114" s="34"/>
      <c r="B114" s="144"/>
      <c r="C114" s="190" t="s">
        <v>150</v>
      </c>
      <c r="D114" s="190" t="s">
        <v>411</v>
      </c>
      <c r="E114" s="191" t="s">
        <v>2508</v>
      </c>
      <c r="F114" s="192" t="s">
        <v>2509</v>
      </c>
      <c r="G114" s="193" t="s">
        <v>183</v>
      </c>
      <c r="H114" s="194">
        <v>70</v>
      </c>
      <c r="I114" s="195"/>
      <c r="J114" s="196">
        <f>ROUND(I114*H114,2)</f>
        <v>0</v>
      </c>
      <c r="K114" s="192" t="s">
        <v>3</v>
      </c>
      <c r="L114" s="197"/>
      <c r="M114" s="198" t="s">
        <v>3</v>
      </c>
      <c r="N114" s="199" t="s">
        <v>42</v>
      </c>
      <c r="O114" s="55"/>
      <c r="P114" s="154">
        <f>O114*H114</f>
        <v>0</v>
      </c>
      <c r="Q114" s="154">
        <v>4E-05</v>
      </c>
      <c r="R114" s="154">
        <f>Q114*H114</f>
        <v>0.0028000000000000004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446</v>
      </c>
      <c r="AT114" s="156" t="s">
        <v>411</v>
      </c>
      <c r="AU114" s="156" t="s">
        <v>80</v>
      </c>
      <c r="AY114" s="19" t="s">
        <v>149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78</v>
      </c>
      <c r="BK114" s="157">
        <f>ROUND(I114*H114,2)</f>
        <v>0</v>
      </c>
      <c r="BL114" s="19" t="s">
        <v>227</v>
      </c>
      <c r="BM114" s="156" t="s">
        <v>2510</v>
      </c>
    </row>
    <row r="115" spans="1:65" s="2" customFormat="1" ht="16.5" customHeight="1">
      <c r="A115" s="34"/>
      <c r="B115" s="144"/>
      <c r="C115" s="145" t="s">
        <v>210</v>
      </c>
      <c r="D115" s="145" t="s">
        <v>152</v>
      </c>
      <c r="E115" s="146" t="s">
        <v>2511</v>
      </c>
      <c r="F115" s="147" t="s">
        <v>2512</v>
      </c>
      <c r="G115" s="148" t="s">
        <v>183</v>
      </c>
      <c r="H115" s="149">
        <v>26</v>
      </c>
      <c r="I115" s="150"/>
      <c r="J115" s="151">
        <f>ROUND(I115*H115,2)</f>
        <v>0</v>
      </c>
      <c r="K115" s="147" t="s">
        <v>3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227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227</v>
      </c>
      <c r="BM115" s="156" t="s">
        <v>2513</v>
      </c>
    </row>
    <row r="116" spans="1:65" s="2" customFormat="1" ht="16.5" customHeight="1">
      <c r="A116" s="34"/>
      <c r="B116" s="144"/>
      <c r="C116" s="190" t="s">
        <v>215</v>
      </c>
      <c r="D116" s="190" t="s">
        <v>411</v>
      </c>
      <c r="E116" s="191" t="s">
        <v>2514</v>
      </c>
      <c r="F116" s="192" t="s">
        <v>2515</v>
      </c>
      <c r="G116" s="193" t="s">
        <v>183</v>
      </c>
      <c r="H116" s="194">
        <v>15</v>
      </c>
      <c r="I116" s="195"/>
      <c r="J116" s="196">
        <f>ROUND(I116*H116,2)</f>
        <v>0</v>
      </c>
      <c r="K116" s="192" t="s">
        <v>3</v>
      </c>
      <c r="L116" s="197"/>
      <c r="M116" s="198" t="s">
        <v>3</v>
      </c>
      <c r="N116" s="199" t="s">
        <v>42</v>
      </c>
      <c r="O116" s="55"/>
      <c r="P116" s="154">
        <f>O116*H116</f>
        <v>0</v>
      </c>
      <c r="Q116" s="154">
        <v>9E-05</v>
      </c>
      <c r="R116" s="154">
        <f>Q116*H116</f>
        <v>0.00135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446</v>
      </c>
      <c r="AT116" s="156" t="s">
        <v>411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227</v>
      </c>
      <c r="BM116" s="156" t="s">
        <v>2516</v>
      </c>
    </row>
    <row r="117" spans="2:51" s="13" customFormat="1" ht="12">
      <c r="B117" s="163"/>
      <c r="D117" s="164" t="s">
        <v>161</v>
      </c>
      <c r="E117" s="165" t="s">
        <v>3</v>
      </c>
      <c r="F117" s="166" t="s">
        <v>2517</v>
      </c>
      <c r="H117" s="167">
        <v>15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161</v>
      </c>
      <c r="AU117" s="165" t="s">
        <v>80</v>
      </c>
      <c r="AV117" s="13" t="s">
        <v>80</v>
      </c>
      <c r="AW117" s="13" t="s">
        <v>33</v>
      </c>
      <c r="AX117" s="13" t="s">
        <v>78</v>
      </c>
      <c r="AY117" s="165" t="s">
        <v>149</v>
      </c>
    </row>
    <row r="118" spans="1:65" s="2" customFormat="1" ht="16.5" customHeight="1">
      <c r="A118" s="34"/>
      <c r="B118" s="144"/>
      <c r="C118" s="190" t="s">
        <v>224</v>
      </c>
      <c r="D118" s="190" t="s">
        <v>411</v>
      </c>
      <c r="E118" s="191" t="s">
        <v>2518</v>
      </c>
      <c r="F118" s="192" t="s">
        <v>2519</v>
      </c>
      <c r="G118" s="193" t="s">
        <v>183</v>
      </c>
      <c r="H118" s="194">
        <v>11</v>
      </c>
      <c r="I118" s="195"/>
      <c r="J118" s="196">
        <f>ROUND(I118*H118,2)</f>
        <v>0</v>
      </c>
      <c r="K118" s="192" t="s">
        <v>3</v>
      </c>
      <c r="L118" s="197"/>
      <c r="M118" s="198" t="s">
        <v>3</v>
      </c>
      <c r="N118" s="199" t="s">
        <v>42</v>
      </c>
      <c r="O118" s="55"/>
      <c r="P118" s="154">
        <f>O118*H118</f>
        <v>0</v>
      </c>
      <c r="Q118" s="154">
        <v>0.00019</v>
      </c>
      <c r="R118" s="154">
        <f>Q118*H118</f>
        <v>0.0020900000000000003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446</v>
      </c>
      <c r="AT118" s="156" t="s">
        <v>411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2520</v>
      </c>
    </row>
    <row r="119" spans="2:51" s="13" customFormat="1" ht="12">
      <c r="B119" s="163"/>
      <c r="D119" s="164" t="s">
        <v>161</v>
      </c>
      <c r="E119" s="165" t="s">
        <v>3</v>
      </c>
      <c r="F119" s="166" t="s">
        <v>2521</v>
      </c>
      <c r="H119" s="167">
        <v>11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45" t="s">
        <v>232</v>
      </c>
      <c r="D120" s="145" t="s">
        <v>152</v>
      </c>
      <c r="E120" s="146" t="s">
        <v>2522</v>
      </c>
      <c r="F120" s="147" t="s">
        <v>2523</v>
      </c>
      <c r="G120" s="148" t="s">
        <v>183</v>
      </c>
      <c r="H120" s="149">
        <v>38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227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2524</v>
      </c>
    </row>
    <row r="121" spans="1:65" s="2" customFormat="1" ht="16.5" customHeight="1">
      <c r="A121" s="34"/>
      <c r="B121" s="144"/>
      <c r="C121" s="190" t="s">
        <v>240</v>
      </c>
      <c r="D121" s="190" t="s">
        <v>411</v>
      </c>
      <c r="E121" s="191" t="s">
        <v>2525</v>
      </c>
      <c r="F121" s="192" t="s">
        <v>2526</v>
      </c>
      <c r="G121" s="193" t="s">
        <v>183</v>
      </c>
      <c r="H121" s="194">
        <v>38</v>
      </c>
      <c r="I121" s="195"/>
      <c r="J121" s="196">
        <f>ROUND(I121*H121,2)</f>
        <v>0</v>
      </c>
      <c r="K121" s="192" t="s">
        <v>3</v>
      </c>
      <c r="L121" s="197"/>
      <c r="M121" s="198" t="s">
        <v>3</v>
      </c>
      <c r="N121" s="199" t="s">
        <v>42</v>
      </c>
      <c r="O121" s="55"/>
      <c r="P121" s="154">
        <f>O121*H121</f>
        <v>0</v>
      </c>
      <c r="Q121" s="154">
        <v>0.00015</v>
      </c>
      <c r="R121" s="154">
        <f>Q121*H121</f>
        <v>0.005699999999999999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446</v>
      </c>
      <c r="AT121" s="156" t="s">
        <v>411</v>
      </c>
      <c r="AU121" s="156" t="s">
        <v>80</v>
      </c>
      <c r="AY121" s="19" t="s">
        <v>149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78</v>
      </c>
      <c r="BK121" s="157">
        <f>ROUND(I121*H121,2)</f>
        <v>0</v>
      </c>
      <c r="BL121" s="19" t="s">
        <v>227</v>
      </c>
      <c r="BM121" s="156" t="s">
        <v>2527</v>
      </c>
    </row>
    <row r="122" spans="2:51" s="13" customFormat="1" ht="12">
      <c r="B122" s="163"/>
      <c r="D122" s="164" t="s">
        <v>161</v>
      </c>
      <c r="E122" s="165" t="s">
        <v>3</v>
      </c>
      <c r="F122" s="166" t="s">
        <v>2528</v>
      </c>
      <c r="H122" s="167">
        <v>38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16.5" customHeight="1">
      <c r="A123" s="34"/>
      <c r="B123" s="144"/>
      <c r="C123" s="145" t="s">
        <v>366</v>
      </c>
      <c r="D123" s="145" t="s">
        <v>152</v>
      </c>
      <c r="E123" s="146" t="s">
        <v>2529</v>
      </c>
      <c r="F123" s="147" t="s">
        <v>2530</v>
      </c>
      <c r="G123" s="148" t="s">
        <v>243</v>
      </c>
      <c r="H123" s="149">
        <v>145</v>
      </c>
      <c r="I123" s="150"/>
      <c r="J123" s="151">
        <f>ROUND(I123*H123,2)</f>
        <v>0</v>
      </c>
      <c r="K123" s="147" t="s">
        <v>3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227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227</v>
      </c>
      <c r="BM123" s="156" t="s">
        <v>2531</v>
      </c>
    </row>
    <row r="124" spans="1:65" s="2" customFormat="1" ht="16.5" customHeight="1">
      <c r="A124" s="34"/>
      <c r="B124" s="144"/>
      <c r="C124" s="190" t="s">
        <v>377</v>
      </c>
      <c r="D124" s="190" t="s">
        <v>411</v>
      </c>
      <c r="E124" s="191" t="s">
        <v>2532</v>
      </c>
      <c r="F124" s="192" t="s">
        <v>2533</v>
      </c>
      <c r="G124" s="193" t="s">
        <v>243</v>
      </c>
      <c r="H124" s="194">
        <v>83</v>
      </c>
      <c r="I124" s="195"/>
      <c r="J124" s="196">
        <f>ROUND(I124*H124,2)</f>
        <v>0</v>
      </c>
      <c r="K124" s="192" t="s">
        <v>3</v>
      </c>
      <c r="L124" s="197"/>
      <c r="M124" s="198" t="s">
        <v>3</v>
      </c>
      <c r="N124" s="199" t="s">
        <v>42</v>
      </c>
      <c r="O124" s="55"/>
      <c r="P124" s="154">
        <f>O124*H124</f>
        <v>0</v>
      </c>
      <c r="Q124" s="154">
        <v>5E-05</v>
      </c>
      <c r="R124" s="154">
        <f>Q124*H124</f>
        <v>0.00415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446</v>
      </c>
      <c r="AT124" s="156" t="s">
        <v>411</v>
      </c>
      <c r="AU124" s="156" t="s">
        <v>80</v>
      </c>
      <c r="AY124" s="19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78</v>
      </c>
      <c r="BK124" s="157">
        <f>ROUND(I124*H124,2)</f>
        <v>0</v>
      </c>
      <c r="BL124" s="19" t="s">
        <v>227</v>
      </c>
      <c r="BM124" s="156" t="s">
        <v>2534</v>
      </c>
    </row>
    <row r="125" spans="2:51" s="13" customFormat="1" ht="12">
      <c r="B125" s="163"/>
      <c r="D125" s="164" t="s">
        <v>161</v>
      </c>
      <c r="E125" s="165" t="s">
        <v>3</v>
      </c>
      <c r="F125" s="166" t="s">
        <v>2535</v>
      </c>
      <c r="H125" s="167">
        <v>83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90" t="s">
        <v>8</v>
      </c>
      <c r="D126" s="190" t="s">
        <v>411</v>
      </c>
      <c r="E126" s="191" t="s">
        <v>2536</v>
      </c>
      <c r="F126" s="192" t="s">
        <v>2537</v>
      </c>
      <c r="G126" s="193" t="s">
        <v>243</v>
      </c>
      <c r="H126" s="194">
        <v>62</v>
      </c>
      <c r="I126" s="195"/>
      <c r="J126" s="196">
        <f>ROUND(I126*H126,2)</f>
        <v>0</v>
      </c>
      <c r="K126" s="192" t="s">
        <v>3</v>
      </c>
      <c r="L126" s="197"/>
      <c r="M126" s="198" t="s">
        <v>3</v>
      </c>
      <c r="N126" s="199" t="s">
        <v>42</v>
      </c>
      <c r="O126" s="55"/>
      <c r="P126" s="154">
        <f>O126*H126</f>
        <v>0</v>
      </c>
      <c r="Q126" s="154">
        <v>7E-05</v>
      </c>
      <c r="R126" s="154">
        <f>Q126*H126</f>
        <v>0.004339999999999999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446</v>
      </c>
      <c r="AT126" s="156" t="s">
        <v>411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2538</v>
      </c>
    </row>
    <row r="127" spans="2:51" s="13" customFormat="1" ht="12">
      <c r="B127" s="163"/>
      <c r="D127" s="164" t="s">
        <v>161</v>
      </c>
      <c r="E127" s="165" t="s">
        <v>3</v>
      </c>
      <c r="F127" s="166" t="s">
        <v>2539</v>
      </c>
      <c r="H127" s="167">
        <v>62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78</v>
      </c>
      <c r="AY127" s="165" t="s">
        <v>149</v>
      </c>
    </row>
    <row r="128" spans="1:65" s="2" customFormat="1" ht="16.5" customHeight="1">
      <c r="A128" s="34"/>
      <c r="B128" s="144"/>
      <c r="C128" s="145" t="s">
        <v>991</v>
      </c>
      <c r="D128" s="145" t="s">
        <v>152</v>
      </c>
      <c r="E128" s="146" t="s">
        <v>2540</v>
      </c>
      <c r="F128" s="147" t="s">
        <v>2541</v>
      </c>
      <c r="G128" s="148" t="s">
        <v>243</v>
      </c>
      <c r="H128" s="149">
        <v>3</v>
      </c>
      <c r="I128" s="150"/>
      <c r="J128" s="151">
        <f>ROUND(I128*H128,2)</f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227</v>
      </c>
      <c r="AT128" s="156" t="s">
        <v>152</v>
      </c>
      <c r="AU128" s="156" t="s">
        <v>80</v>
      </c>
      <c r="AY128" s="19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78</v>
      </c>
      <c r="BK128" s="157">
        <f>ROUND(I128*H128,2)</f>
        <v>0</v>
      </c>
      <c r="BL128" s="19" t="s">
        <v>227</v>
      </c>
      <c r="BM128" s="156" t="s">
        <v>2542</v>
      </c>
    </row>
    <row r="129" spans="1:65" s="2" customFormat="1" ht="16.5" customHeight="1">
      <c r="A129" s="34"/>
      <c r="B129" s="144"/>
      <c r="C129" s="190" t="s">
        <v>997</v>
      </c>
      <c r="D129" s="190" t="s">
        <v>411</v>
      </c>
      <c r="E129" s="191" t="s">
        <v>2543</v>
      </c>
      <c r="F129" s="192" t="s">
        <v>2544</v>
      </c>
      <c r="G129" s="193" t="s">
        <v>243</v>
      </c>
      <c r="H129" s="194">
        <v>3</v>
      </c>
      <c r="I129" s="195"/>
      <c r="J129" s="196">
        <f>ROUND(I129*H129,2)</f>
        <v>0</v>
      </c>
      <c r="K129" s="192" t="s">
        <v>3</v>
      </c>
      <c r="L129" s="197"/>
      <c r="M129" s="198" t="s">
        <v>3</v>
      </c>
      <c r="N129" s="199" t="s">
        <v>42</v>
      </c>
      <c r="O129" s="55"/>
      <c r="P129" s="154">
        <f>O129*H129</f>
        <v>0</v>
      </c>
      <c r="Q129" s="154">
        <v>0.00025</v>
      </c>
      <c r="R129" s="154">
        <f>Q129*H129</f>
        <v>0.00075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446</v>
      </c>
      <c r="AT129" s="156" t="s">
        <v>411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2545</v>
      </c>
    </row>
    <row r="130" spans="2:51" s="13" customFormat="1" ht="12">
      <c r="B130" s="163"/>
      <c r="D130" s="164" t="s">
        <v>161</v>
      </c>
      <c r="E130" s="165" t="s">
        <v>3</v>
      </c>
      <c r="F130" s="166" t="s">
        <v>2546</v>
      </c>
      <c r="H130" s="167">
        <v>3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161</v>
      </c>
      <c r="AU130" s="165" t="s">
        <v>80</v>
      </c>
      <c r="AV130" s="13" t="s">
        <v>80</v>
      </c>
      <c r="AW130" s="13" t="s">
        <v>33</v>
      </c>
      <c r="AX130" s="13" t="s">
        <v>78</v>
      </c>
      <c r="AY130" s="165" t="s">
        <v>149</v>
      </c>
    </row>
    <row r="131" spans="1:65" s="2" customFormat="1" ht="16.5" customHeight="1">
      <c r="A131" s="34"/>
      <c r="B131" s="144"/>
      <c r="C131" s="145" t="s">
        <v>410</v>
      </c>
      <c r="D131" s="145" t="s">
        <v>152</v>
      </c>
      <c r="E131" s="146" t="s">
        <v>2547</v>
      </c>
      <c r="F131" s="147" t="s">
        <v>2548</v>
      </c>
      <c r="G131" s="148" t="s">
        <v>243</v>
      </c>
      <c r="H131" s="149">
        <v>205</v>
      </c>
      <c r="I131" s="150"/>
      <c r="J131" s="151">
        <f>ROUND(I131*H131,2)</f>
        <v>0</v>
      </c>
      <c r="K131" s="147" t="s">
        <v>3</v>
      </c>
      <c r="L131" s="35"/>
      <c r="M131" s="152" t="s">
        <v>3</v>
      </c>
      <c r="N131" s="153" t="s">
        <v>42</v>
      </c>
      <c r="O131" s="55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227</v>
      </c>
      <c r="AT131" s="156" t="s">
        <v>152</v>
      </c>
      <c r="AU131" s="156" t="s">
        <v>80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227</v>
      </c>
      <c r="BM131" s="156" t="s">
        <v>2549</v>
      </c>
    </row>
    <row r="132" spans="1:65" s="2" customFormat="1" ht="16.5" customHeight="1">
      <c r="A132" s="34"/>
      <c r="B132" s="144"/>
      <c r="C132" s="190" t="s">
        <v>415</v>
      </c>
      <c r="D132" s="190" t="s">
        <v>411</v>
      </c>
      <c r="E132" s="191" t="s">
        <v>2550</v>
      </c>
      <c r="F132" s="192" t="s">
        <v>2551</v>
      </c>
      <c r="G132" s="193" t="s">
        <v>243</v>
      </c>
      <c r="H132" s="194">
        <v>169</v>
      </c>
      <c r="I132" s="195"/>
      <c r="J132" s="196">
        <f>ROUND(I132*H132,2)</f>
        <v>0</v>
      </c>
      <c r="K132" s="192" t="s">
        <v>3</v>
      </c>
      <c r="L132" s="197"/>
      <c r="M132" s="198" t="s">
        <v>3</v>
      </c>
      <c r="N132" s="199" t="s">
        <v>42</v>
      </c>
      <c r="O132" s="55"/>
      <c r="P132" s="154">
        <f>O132*H132</f>
        <v>0</v>
      </c>
      <c r="Q132" s="154">
        <v>0.0001</v>
      </c>
      <c r="R132" s="154">
        <f>Q132*H132</f>
        <v>0.016900000000000002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446</v>
      </c>
      <c r="AT132" s="156" t="s">
        <v>411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227</v>
      </c>
      <c r="BM132" s="156" t="s">
        <v>2552</v>
      </c>
    </row>
    <row r="133" spans="2:51" s="13" customFormat="1" ht="12">
      <c r="B133" s="163"/>
      <c r="D133" s="164" t="s">
        <v>161</v>
      </c>
      <c r="E133" s="165" t="s">
        <v>3</v>
      </c>
      <c r="F133" s="166" t="s">
        <v>2553</v>
      </c>
      <c r="H133" s="167">
        <v>169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161</v>
      </c>
      <c r="AU133" s="165" t="s">
        <v>80</v>
      </c>
      <c r="AV133" s="13" t="s">
        <v>80</v>
      </c>
      <c r="AW133" s="13" t="s">
        <v>33</v>
      </c>
      <c r="AX133" s="13" t="s">
        <v>78</v>
      </c>
      <c r="AY133" s="165" t="s">
        <v>149</v>
      </c>
    </row>
    <row r="134" spans="1:65" s="2" customFormat="1" ht="24.2" customHeight="1">
      <c r="A134" s="34"/>
      <c r="B134" s="144"/>
      <c r="C134" s="190" t="s">
        <v>419</v>
      </c>
      <c r="D134" s="190" t="s">
        <v>411</v>
      </c>
      <c r="E134" s="191" t="s">
        <v>2554</v>
      </c>
      <c r="F134" s="192" t="s">
        <v>2555</v>
      </c>
      <c r="G134" s="193" t="s">
        <v>243</v>
      </c>
      <c r="H134" s="194">
        <v>36</v>
      </c>
      <c r="I134" s="195"/>
      <c r="J134" s="196">
        <f>ROUND(I134*H134,2)</f>
        <v>0</v>
      </c>
      <c r="K134" s="192" t="s">
        <v>3</v>
      </c>
      <c r="L134" s="197"/>
      <c r="M134" s="198" t="s">
        <v>3</v>
      </c>
      <c r="N134" s="199" t="s">
        <v>42</v>
      </c>
      <c r="O134" s="55"/>
      <c r="P134" s="154">
        <f>O134*H134</f>
        <v>0</v>
      </c>
      <c r="Q134" s="154">
        <v>5E-05</v>
      </c>
      <c r="R134" s="154">
        <f>Q134*H134</f>
        <v>0.0018000000000000002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446</v>
      </c>
      <c r="AT134" s="156" t="s">
        <v>411</v>
      </c>
      <c r="AU134" s="156" t="s">
        <v>80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227</v>
      </c>
      <c r="BM134" s="156" t="s">
        <v>2556</v>
      </c>
    </row>
    <row r="135" spans="2:51" s="13" customFormat="1" ht="12">
      <c r="B135" s="163"/>
      <c r="D135" s="164" t="s">
        <v>161</v>
      </c>
      <c r="E135" s="165" t="s">
        <v>3</v>
      </c>
      <c r="F135" s="166" t="s">
        <v>2557</v>
      </c>
      <c r="H135" s="167">
        <v>36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65" s="2" customFormat="1" ht="16.5" customHeight="1">
      <c r="A136" s="34"/>
      <c r="B136" s="144"/>
      <c r="C136" s="145" t="s">
        <v>426</v>
      </c>
      <c r="D136" s="145" t="s">
        <v>152</v>
      </c>
      <c r="E136" s="146" t="s">
        <v>2558</v>
      </c>
      <c r="F136" s="147" t="s">
        <v>2559</v>
      </c>
      <c r="G136" s="148" t="s">
        <v>243</v>
      </c>
      <c r="H136" s="149">
        <v>381</v>
      </c>
      <c r="I136" s="150"/>
      <c r="J136" s="151">
        <f>ROUND(I136*H136,2)</f>
        <v>0</v>
      </c>
      <c r="K136" s="147" t="s">
        <v>3</v>
      </c>
      <c r="L136" s="35"/>
      <c r="M136" s="152" t="s">
        <v>3</v>
      </c>
      <c r="N136" s="153" t="s">
        <v>42</v>
      </c>
      <c r="O136" s="55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227</v>
      </c>
      <c r="AT136" s="156" t="s">
        <v>152</v>
      </c>
      <c r="AU136" s="156" t="s">
        <v>80</v>
      </c>
      <c r="AY136" s="19" t="s">
        <v>149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9" t="s">
        <v>78</v>
      </c>
      <c r="BK136" s="157">
        <f>ROUND(I136*H136,2)</f>
        <v>0</v>
      </c>
      <c r="BL136" s="19" t="s">
        <v>227</v>
      </c>
      <c r="BM136" s="156" t="s">
        <v>2560</v>
      </c>
    </row>
    <row r="137" spans="1:65" s="2" customFormat="1" ht="16.5" customHeight="1">
      <c r="A137" s="34"/>
      <c r="B137" s="144"/>
      <c r="C137" s="190" t="s">
        <v>433</v>
      </c>
      <c r="D137" s="190" t="s">
        <v>411</v>
      </c>
      <c r="E137" s="191" t="s">
        <v>2561</v>
      </c>
      <c r="F137" s="192" t="s">
        <v>2562</v>
      </c>
      <c r="G137" s="193" t="s">
        <v>243</v>
      </c>
      <c r="H137" s="194">
        <v>381</v>
      </c>
      <c r="I137" s="195"/>
      <c r="J137" s="196">
        <f>ROUND(I137*H137,2)</f>
        <v>0</v>
      </c>
      <c r="K137" s="192" t="s">
        <v>3</v>
      </c>
      <c r="L137" s="197"/>
      <c r="M137" s="198" t="s">
        <v>3</v>
      </c>
      <c r="N137" s="199" t="s">
        <v>42</v>
      </c>
      <c r="O137" s="55"/>
      <c r="P137" s="154">
        <f>O137*H137</f>
        <v>0</v>
      </c>
      <c r="Q137" s="154">
        <v>0.00012</v>
      </c>
      <c r="R137" s="154">
        <f>Q137*H137</f>
        <v>0.045720000000000004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446</v>
      </c>
      <c r="AT137" s="156" t="s">
        <v>411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227</v>
      </c>
      <c r="BM137" s="156" t="s">
        <v>2563</v>
      </c>
    </row>
    <row r="138" spans="2:51" s="13" customFormat="1" ht="12">
      <c r="B138" s="163"/>
      <c r="D138" s="164" t="s">
        <v>161</v>
      </c>
      <c r="E138" s="165" t="s">
        <v>3</v>
      </c>
      <c r="F138" s="166" t="s">
        <v>2564</v>
      </c>
      <c r="H138" s="167">
        <v>381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161</v>
      </c>
      <c r="AU138" s="165" t="s">
        <v>80</v>
      </c>
      <c r="AV138" s="13" t="s">
        <v>80</v>
      </c>
      <c r="AW138" s="13" t="s">
        <v>33</v>
      </c>
      <c r="AX138" s="13" t="s">
        <v>78</v>
      </c>
      <c r="AY138" s="165" t="s">
        <v>149</v>
      </c>
    </row>
    <row r="139" spans="1:65" s="2" customFormat="1" ht="16.5" customHeight="1">
      <c r="A139" s="34"/>
      <c r="B139" s="144"/>
      <c r="C139" s="145" t="s">
        <v>440</v>
      </c>
      <c r="D139" s="145" t="s">
        <v>152</v>
      </c>
      <c r="E139" s="146" t="s">
        <v>2565</v>
      </c>
      <c r="F139" s="147" t="s">
        <v>2566</v>
      </c>
      <c r="G139" s="148" t="s">
        <v>243</v>
      </c>
      <c r="H139" s="149">
        <v>421</v>
      </c>
      <c r="I139" s="150"/>
      <c r="J139" s="151">
        <f>ROUND(I139*H139,2)</f>
        <v>0</v>
      </c>
      <c r="K139" s="147" t="s">
        <v>3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227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227</v>
      </c>
      <c r="BM139" s="156" t="s">
        <v>2567</v>
      </c>
    </row>
    <row r="140" spans="1:65" s="2" customFormat="1" ht="16.5" customHeight="1">
      <c r="A140" s="34"/>
      <c r="B140" s="144"/>
      <c r="C140" s="190" t="s">
        <v>446</v>
      </c>
      <c r="D140" s="190" t="s">
        <v>411</v>
      </c>
      <c r="E140" s="191" t="s">
        <v>2568</v>
      </c>
      <c r="F140" s="192" t="s">
        <v>2569</v>
      </c>
      <c r="G140" s="193" t="s">
        <v>243</v>
      </c>
      <c r="H140" s="194">
        <v>421</v>
      </c>
      <c r="I140" s="195"/>
      <c r="J140" s="196">
        <f>ROUND(I140*H140,2)</f>
        <v>0</v>
      </c>
      <c r="K140" s="192" t="s">
        <v>3</v>
      </c>
      <c r="L140" s="197"/>
      <c r="M140" s="198" t="s">
        <v>3</v>
      </c>
      <c r="N140" s="199" t="s">
        <v>42</v>
      </c>
      <c r="O140" s="55"/>
      <c r="P140" s="154">
        <f>O140*H140</f>
        <v>0</v>
      </c>
      <c r="Q140" s="154">
        <v>0.00017</v>
      </c>
      <c r="R140" s="154">
        <f>Q140*H140</f>
        <v>0.07157000000000001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446</v>
      </c>
      <c r="AT140" s="156" t="s">
        <v>411</v>
      </c>
      <c r="AU140" s="156" t="s">
        <v>80</v>
      </c>
      <c r="AY140" s="19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78</v>
      </c>
      <c r="BK140" s="157">
        <f>ROUND(I140*H140,2)</f>
        <v>0</v>
      </c>
      <c r="BL140" s="19" t="s">
        <v>227</v>
      </c>
      <c r="BM140" s="156" t="s">
        <v>2570</v>
      </c>
    </row>
    <row r="141" spans="2:51" s="13" customFormat="1" ht="12">
      <c r="B141" s="163"/>
      <c r="D141" s="164" t="s">
        <v>161</v>
      </c>
      <c r="E141" s="165" t="s">
        <v>3</v>
      </c>
      <c r="F141" s="166" t="s">
        <v>2571</v>
      </c>
      <c r="H141" s="167">
        <v>421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161</v>
      </c>
      <c r="AU141" s="165" t="s">
        <v>80</v>
      </c>
      <c r="AV141" s="13" t="s">
        <v>80</v>
      </c>
      <c r="AW141" s="13" t="s">
        <v>33</v>
      </c>
      <c r="AX141" s="13" t="s">
        <v>78</v>
      </c>
      <c r="AY141" s="165" t="s">
        <v>149</v>
      </c>
    </row>
    <row r="142" spans="1:65" s="2" customFormat="1" ht="16.5" customHeight="1">
      <c r="A142" s="34"/>
      <c r="B142" s="144"/>
      <c r="C142" s="145" t="s">
        <v>461</v>
      </c>
      <c r="D142" s="145" t="s">
        <v>152</v>
      </c>
      <c r="E142" s="146" t="s">
        <v>2572</v>
      </c>
      <c r="F142" s="147" t="s">
        <v>2573</v>
      </c>
      <c r="G142" s="148" t="s">
        <v>243</v>
      </c>
      <c r="H142" s="149">
        <v>55</v>
      </c>
      <c r="I142" s="150"/>
      <c r="J142" s="151">
        <f>ROUND(I142*H142,2)</f>
        <v>0</v>
      </c>
      <c r="K142" s="147" t="s">
        <v>3</v>
      </c>
      <c r="L142" s="35"/>
      <c r="M142" s="152" t="s">
        <v>3</v>
      </c>
      <c r="N142" s="153" t="s">
        <v>42</v>
      </c>
      <c r="O142" s="55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227</v>
      </c>
      <c r="AT142" s="156" t="s">
        <v>152</v>
      </c>
      <c r="AU142" s="156" t="s">
        <v>80</v>
      </c>
      <c r="AY142" s="19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78</v>
      </c>
      <c r="BK142" s="157">
        <f>ROUND(I142*H142,2)</f>
        <v>0</v>
      </c>
      <c r="BL142" s="19" t="s">
        <v>227</v>
      </c>
      <c r="BM142" s="156" t="s">
        <v>2574</v>
      </c>
    </row>
    <row r="143" spans="1:65" s="2" customFormat="1" ht="16.5" customHeight="1">
      <c r="A143" s="34"/>
      <c r="B143" s="144"/>
      <c r="C143" s="190" t="s">
        <v>468</v>
      </c>
      <c r="D143" s="190" t="s">
        <v>411</v>
      </c>
      <c r="E143" s="191" t="s">
        <v>2368</v>
      </c>
      <c r="F143" s="192" t="s">
        <v>2575</v>
      </c>
      <c r="G143" s="193" t="s">
        <v>243</v>
      </c>
      <c r="H143" s="194">
        <v>45</v>
      </c>
      <c r="I143" s="195"/>
      <c r="J143" s="196">
        <f>ROUND(I143*H143,2)</f>
        <v>0</v>
      </c>
      <c r="K143" s="192" t="s">
        <v>3</v>
      </c>
      <c r="L143" s="197"/>
      <c r="M143" s="198" t="s">
        <v>3</v>
      </c>
      <c r="N143" s="199" t="s">
        <v>42</v>
      </c>
      <c r="O143" s="55"/>
      <c r="P143" s="154">
        <f>O143*H143</f>
        <v>0</v>
      </c>
      <c r="Q143" s="154">
        <v>0.00016</v>
      </c>
      <c r="R143" s="154">
        <f>Q143*H143</f>
        <v>0.007200000000000001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446</v>
      </c>
      <c r="AT143" s="156" t="s">
        <v>411</v>
      </c>
      <c r="AU143" s="156" t="s">
        <v>80</v>
      </c>
      <c r="AY143" s="19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78</v>
      </c>
      <c r="BK143" s="157">
        <f>ROUND(I143*H143,2)</f>
        <v>0</v>
      </c>
      <c r="BL143" s="19" t="s">
        <v>227</v>
      </c>
      <c r="BM143" s="156" t="s">
        <v>2576</v>
      </c>
    </row>
    <row r="144" spans="2:51" s="13" customFormat="1" ht="12">
      <c r="B144" s="163"/>
      <c r="D144" s="164" t="s">
        <v>161</v>
      </c>
      <c r="E144" s="165" t="s">
        <v>3</v>
      </c>
      <c r="F144" s="166" t="s">
        <v>2577</v>
      </c>
      <c r="H144" s="167">
        <v>45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161</v>
      </c>
      <c r="AU144" s="165" t="s">
        <v>80</v>
      </c>
      <c r="AV144" s="13" t="s">
        <v>80</v>
      </c>
      <c r="AW144" s="13" t="s">
        <v>33</v>
      </c>
      <c r="AX144" s="13" t="s">
        <v>78</v>
      </c>
      <c r="AY144" s="165" t="s">
        <v>149</v>
      </c>
    </row>
    <row r="145" spans="1:65" s="2" customFormat="1" ht="16.5" customHeight="1">
      <c r="A145" s="34"/>
      <c r="B145" s="144"/>
      <c r="C145" s="190" t="s">
        <v>475</v>
      </c>
      <c r="D145" s="190" t="s">
        <v>411</v>
      </c>
      <c r="E145" s="191" t="s">
        <v>2578</v>
      </c>
      <c r="F145" s="192" t="s">
        <v>2579</v>
      </c>
      <c r="G145" s="193" t="s">
        <v>243</v>
      </c>
      <c r="H145" s="194">
        <v>10</v>
      </c>
      <c r="I145" s="195"/>
      <c r="J145" s="196">
        <f>ROUND(I145*H145,2)</f>
        <v>0</v>
      </c>
      <c r="K145" s="192" t="s">
        <v>3</v>
      </c>
      <c r="L145" s="197"/>
      <c r="M145" s="198" t="s">
        <v>3</v>
      </c>
      <c r="N145" s="199" t="s">
        <v>42</v>
      </c>
      <c r="O145" s="55"/>
      <c r="P145" s="154">
        <f>O145*H145</f>
        <v>0</v>
      </c>
      <c r="Q145" s="154">
        <v>0.00025</v>
      </c>
      <c r="R145" s="154">
        <f>Q145*H145</f>
        <v>0.0025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446</v>
      </c>
      <c r="AT145" s="156" t="s">
        <v>411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227</v>
      </c>
      <c r="BM145" s="156" t="s">
        <v>2580</v>
      </c>
    </row>
    <row r="146" spans="2:51" s="13" customFormat="1" ht="12">
      <c r="B146" s="163"/>
      <c r="D146" s="164" t="s">
        <v>161</v>
      </c>
      <c r="E146" s="165" t="s">
        <v>3</v>
      </c>
      <c r="F146" s="166" t="s">
        <v>2581</v>
      </c>
      <c r="H146" s="167">
        <v>10</v>
      </c>
      <c r="I146" s="168"/>
      <c r="L146" s="163"/>
      <c r="M146" s="169"/>
      <c r="N146" s="170"/>
      <c r="O146" s="170"/>
      <c r="P146" s="170"/>
      <c r="Q146" s="170"/>
      <c r="R146" s="170"/>
      <c r="S146" s="170"/>
      <c r="T146" s="171"/>
      <c r="AT146" s="165" t="s">
        <v>161</v>
      </c>
      <c r="AU146" s="165" t="s">
        <v>80</v>
      </c>
      <c r="AV146" s="13" t="s">
        <v>80</v>
      </c>
      <c r="AW146" s="13" t="s">
        <v>33</v>
      </c>
      <c r="AX146" s="13" t="s">
        <v>78</v>
      </c>
      <c r="AY146" s="165" t="s">
        <v>149</v>
      </c>
    </row>
    <row r="147" spans="1:65" s="2" customFormat="1" ht="16.5" customHeight="1">
      <c r="A147" s="34"/>
      <c r="B147" s="144"/>
      <c r="C147" s="145" t="s">
        <v>493</v>
      </c>
      <c r="D147" s="145" t="s">
        <v>152</v>
      </c>
      <c r="E147" s="146" t="s">
        <v>2582</v>
      </c>
      <c r="F147" s="147" t="s">
        <v>2583</v>
      </c>
      <c r="G147" s="148" t="s">
        <v>243</v>
      </c>
      <c r="H147" s="149">
        <v>18</v>
      </c>
      <c r="I147" s="150"/>
      <c r="J147" s="151">
        <f aca="true" t="shared" si="0" ref="J147:J157">ROUND(I147*H147,2)</f>
        <v>0</v>
      </c>
      <c r="K147" s="147" t="s">
        <v>3</v>
      </c>
      <c r="L147" s="35"/>
      <c r="M147" s="152" t="s">
        <v>3</v>
      </c>
      <c r="N147" s="153" t="s">
        <v>42</v>
      </c>
      <c r="O147" s="55"/>
      <c r="P147" s="154">
        <f aca="true" t="shared" si="1" ref="P147:P157">O147*H147</f>
        <v>0</v>
      </c>
      <c r="Q147" s="154">
        <v>0</v>
      </c>
      <c r="R147" s="154">
        <f aca="true" t="shared" si="2" ref="R147:R157">Q147*H147</f>
        <v>0</v>
      </c>
      <c r="S147" s="154">
        <v>0</v>
      </c>
      <c r="T147" s="155">
        <f aca="true" t="shared" si="3" ref="T147:T157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227</v>
      </c>
      <c r="AT147" s="156" t="s">
        <v>152</v>
      </c>
      <c r="AU147" s="156" t="s">
        <v>80</v>
      </c>
      <c r="AY147" s="19" t="s">
        <v>149</v>
      </c>
      <c r="BE147" s="157">
        <f aca="true" t="shared" si="4" ref="BE147:BE157">IF(N147="základní",J147,0)</f>
        <v>0</v>
      </c>
      <c r="BF147" s="157">
        <f aca="true" t="shared" si="5" ref="BF147:BF157">IF(N147="snížená",J147,0)</f>
        <v>0</v>
      </c>
      <c r="BG147" s="157">
        <f aca="true" t="shared" si="6" ref="BG147:BG157">IF(N147="zákl. přenesená",J147,0)</f>
        <v>0</v>
      </c>
      <c r="BH147" s="157">
        <f aca="true" t="shared" si="7" ref="BH147:BH157">IF(N147="sníž. přenesená",J147,0)</f>
        <v>0</v>
      </c>
      <c r="BI147" s="157">
        <f aca="true" t="shared" si="8" ref="BI147:BI157">IF(N147="nulová",J147,0)</f>
        <v>0</v>
      </c>
      <c r="BJ147" s="19" t="s">
        <v>78</v>
      </c>
      <c r="BK147" s="157">
        <f aca="true" t="shared" si="9" ref="BK147:BK157">ROUND(I147*H147,2)</f>
        <v>0</v>
      </c>
      <c r="BL147" s="19" t="s">
        <v>227</v>
      </c>
      <c r="BM147" s="156" t="s">
        <v>2584</v>
      </c>
    </row>
    <row r="148" spans="1:65" s="2" customFormat="1" ht="16.5" customHeight="1">
      <c r="A148" s="34"/>
      <c r="B148" s="144"/>
      <c r="C148" s="190" t="s">
        <v>498</v>
      </c>
      <c r="D148" s="190" t="s">
        <v>411</v>
      </c>
      <c r="E148" s="191" t="s">
        <v>2561</v>
      </c>
      <c r="F148" s="192" t="s">
        <v>2562</v>
      </c>
      <c r="G148" s="193" t="s">
        <v>243</v>
      </c>
      <c r="H148" s="194">
        <v>18</v>
      </c>
      <c r="I148" s="195"/>
      <c r="J148" s="196">
        <f t="shared" si="0"/>
        <v>0</v>
      </c>
      <c r="K148" s="192" t="s">
        <v>3</v>
      </c>
      <c r="L148" s="197"/>
      <c r="M148" s="198" t="s">
        <v>3</v>
      </c>
      <c r="N148" s="199" t="s">
        <v>42</v>
      </c>
      <c r="O148" s="55"/>
      <c r="P148" s="154">
        <f t="shared" si="1"/>
        <v>0</v>
      </c>
      <c r="Q148" s="154">
        <v>0.00012</v>
      </c>
      <c r="R148" s="154">
        <f t="shared" si="2"/>
        <v>0.00216</v>
      </c>
      <c r="S148" s="154">
        <v>0</v>
      </c>
      <c r="T148" s="155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446</v>
      </c>
      <c r="AT148" s="156" t="s">
        <v>411</v>
      </c>
      <c r="AU148" s="156" t="s">
        <v>80</v>
      </c>
      <c r="AY148" s="19" t="s">
        <v>149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9" t="s">
        <v>78</v>
      </c>
      <c r="BK148" s="157">
        <f t="shared" si="9"/>
        <v>0</v>
      </c>
      <c r="BL148" s="19" t="s">
        <v>227</v>
      </c>
      <c r="BM148" s="156" t="s">
        <v>2585</v>
      </c>
    </row>
    <row r="149" spans="1:65" s="2" customFormat="1" ht="16.5" customHeight="1">
      <c r="A149" s="34"/>
      <c r="B149" s="144"/>
      <c r="C149" s="145" t="s">
        <v>531</v>
      </c>
      <c r="D149" s="145" t="s">
        <v>152</v>
      </c>
      <c r="E149" s="146" t="s">
        <v>2586</v>
      </c>
      <c r="F149" s="147" t="s">
        <v>2587</v>
      </c>
      <c r="G149" s="148" t="s">
        <v>183</v>
      </c>
      <c r="H149" s="149">
        <v>16</v>
      </c>
      <c r="I149" s="150"/>
      <c r="J149" s="151">
        <f t="shared" si="0"/>
        <v>0</v>
      </c>
      <c r="K149" s="147" t="s">
        <v>3</v>
      </c>
      <c r="L149" s="35"/>
      <c r="M149" s="152" t="s">
        <v>3</v>
      </c>
      <c r="N149" s="153" t="s">
        <v>42</v>
      </c>
      <c r="O149" s="55"/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227</v>
      </c>
      <c r="AT149" s="156" t="s">
        <v>152</v>
      </c>
      <c r="AU149" s="156" t="s">
        <v>80</v>
      </c>
      <c r="AY149" s="19" t="s">
        <v>149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9" t="s">
        <v>78</v>
      </c>
      <c r="BK149" s="157">
        <f t="shared" si="9"/>
        <v>0</v>
      </c>
      <c r="BL149" s="19" t="s">
        <v>227</v>
      </c>
      <c r="BM149" s="156" t="s">
        <v>2588</v>
      </c>
    </row>
    <row r="150" spans="1:65" s="2" customFormat="1" ht="16.5" customHeight="1">
      <c r="A150" s="34"/>
      <c r="B150" s="144"/>
      <c r="C150" s="145" t="s">
        <v>536</v>
      </c>
      <c r="D150" s="145" t="s">
        <v>152</v>
      </c>
      <c r="E150" s="146" t="s">
        <v>2589</v>
      </c>
      <c r="F150" s="147" t="s">
        <v>2590</v>
      </c>
      <c r="G150" s="148" t="s">
        <v>183</v>
      </c>
      <c r="H150" s="149">
        <v>12</v>
      </c>
      <c r="I150" s="150"/>
      <c r="J150" s="151">
        <f t="shared" si="0"/>
        <v>0</v>
      </c>
      <c r="K150" s="147" t="s">
        <v>3</v>
      </c>
      <c r="L150" s="35"/>
      <c r="M150" s="152" t="s">
        <v>3</v>
      </c>
      <c r="N150" s="153" t="s">
        <v>42</v>
      </c>
      <c r="O150" s="55"/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227</v>
      </c>
      <c r="AT150" s="156" t="s">
        <v>152</v>
      </c>
      <c r="AU150" s="156" t="s">
        <v>80</v>
      </c>
      <c r="AY150" s="19" t="s">
        <v>149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9" t="s">
        <v>78</v>
      </c>
      <c r="BK150" s="157">
        <f t="shared" si="9"/>
        <v>0</v>
      </c>
      <c r="BL150" s="19" t="s">
        <v>227</v>
      </c>
      <c r="BM150" s="156" t="s">
        <v>2591</v>
      </c>
    </row>
    <row r="151" spans="1:65" s="2" customFormat="1" ht="16.5" customHeight="1">
      <c r="A151" s="34"/>
      <c r="B151" s="144"/>
      <c r="C151" s="145" t="s">
        <v>557</v>
      </c>
      <c r="D151" s="145" t="s">
        <v>152</v>
      </c>
      <c r="E151" s="146" t="s">
        <v>2592</v>
      </c>
      <c r="F151" s="147" t="s">
        <v>2593</v>
      </c>
      <c r="G151" s="148" t="s">
        <v>183</v>
      </c>
      <c r="H151" s="149">
        <v>14</v>
      </c>
      <c r="I151" s="150"/>
      <c r="J151" s="151">
        <f t="shared" si="0"/>
        <v>0</v>
      </c>
      <c r="K151" s="147" t="s">
        <v>3</v>
      </c>
      <c r="L151" s="35"/>
      <c r="M151" s="152" t="s">
        <v>3</v>
      </c>
      <c r="N151" s="153" t="s">
        <v>42</v>
      </c>
      <c r="O151" s="55"/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227</v>
      </c>
      <c r="AT151" s="156" t="s">
        <v>152</v>
      </c>
      <c r="AU151" s="156" t="s">
        <v>80</v>
      </c>
      <c r="AY151" s="19" t="s">
        <v>149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9" t="s">
        <v>78</v>
      </c>
      <c r="BK151" s="157">
        <f t="shared" si="9"/>
        <v>0</v>
      </c>
      <c r="BL151" s="19" t="s">
        <v>227</v>
      </c>
      <c r="BM151" s="156" t="s">
        <v>2594</v>
      </c>
    </row>
    <row r="152" spans="1:65" s="2" customFormat="1" ht="16.5" customHeight="1">
      <c r="A152" s="34"/>
      <c r="B152" s="144"/>
      <c r="C152" s="145" t="s">
        <v>561</v>
      </c>
      <c r="D152" s="145" t="s">
        <v>152</v>
      </c>
      <c r="E152" s="146" t="s">
        <v>2595</v>
      </c>
      <c r="F152" s="147" t="s">
        <v>2596</v>
      </c>
      <c r="G152" s="148" t="s">
        <v>183</v>
      </c>
      <c r="H152" s="149">
        <v>34</v>
      </c>
      <c r="I152" s="150"/>
      <c r="J152" s="151">
        <f t="shared" si="0"/>
        <v>0</v>
      </c>
      <c r="K152" s="147" t="s">
        <v>3</v>
      </c>
      <c r="L152" s="35"/>
      <c r="M152" s="152" t="s">
        <v>3</v>
      </c>
      <c r="N152" s="153" t="s">
        <v>42</v>
      </c>
      <c r="O152" s="55"/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227</v>
      </c>
      <c r="AT152" s="156" t="s">
        <v>152</v>
      </c>
      <c r="AU152" s="156" t="s">
        <v>80</v>
      </c>
      <c r="AY152" s="19" t="s">
        <v>149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9" t="s">
        <v>78</v>
      </c>
      <c r="BK152" s="157">
        <f t="shared" si="9"/>
        <v>0</v>
      </c>
      <c r="BL152" s="19" t="s">
        <v>227</v>
      </c>
      <c r="BM152" s="156" t="s">
        <v>2597</v>
      </c>
    </row>
    <row r="153" spans="1:65" s="2" customFormat="1" ht="16.5" customHeight="1">
      <c r="A153" s="34"/>
      <c r="B153" s="144"/>
      <c r="C153" s="145" t="s">
        <v>576</v>
      </c>
      <c r="D153" s="145" t="s">
        <v>152</v>
      </c>
      <c r="E153" s="146" t="s">
        <v>2380</v>
      </c>
      <c r="F153" s="147" t="s">
        <v>2381</v>
      </c>
      <c r="G153" s="148" t="s">
        <v>183</v>
      </c>
      <c r="H153" s="149">
        <v>4</v>
      </c>
      <c r="I153" s="150"/>
      <c r="J153" s="151">
        <f t="shared" si="0"/>
        <v>0</v>
      </c>
      <c r="K153" s="147" t="s">
        <v>3</v>
      </c>
      <c r="L153" s="35"/>
      <c r="M153" s="152" t="s">
        <v>3</v>
      </c>
      <c r="N153" s="153" t="s">
        <v>42</v>
      </c>
      <c r="O153" s="55"/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227</v>
      </c>
      <c r="AT153" s="156" t="s">
        <v>152</v>
      </c>
      <c r="AU153" s="156" t="s">
        <v>80</v>
      </c>
      <c r="AY153" s="19" t="s">
        <v>149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9" t="s">
        <v>78</v>
      </c>
      <c r="BK153" s="157">
        <f t="shared" si="9"/>
        <v>0</v>
      </c>
      <c r="BL153" s="19" t="s">
        <v>227</v>
      </c>
      <c r="BM153" s="156" t="s">
        <v>2598</v>
      </c>
    </row>
    <row r="154" spans="1:65" s="2" customFormat="1" ht="16.5" customHeight="1">
      <c r="A154" s="34"/>
      <c r="B154" s="144"/>
      <c r="C154" s="145" t="s">
        <v>597</v>
      </c>
      <c r="D154" s="145" t="s">
        <v>152</v>
      </c>
      <c r="E154" s="146" t="s">
        <v>2599</v>
      </c>
      <c r="F154" s="147" t="s">
        <v>2600</v>
      </c>
      <c r="G154" s="148" t="s">
        <v>183</v>
      </c>
      <c r="H154" s="149">
        <v>1</v>
      </c>
      <c r="I154" s="150"/>
      <c r="J154" s="151">
        <f t="shared" si="0"/>
        <v>0</v>
      </c>
      <c r="K154" s="147" t="s">
        <v>3</v>
      </c>
      <c r="L154" s="35"/>
      <c r="M154" s="152" t="s">
        <v>3</v>
      </c>
      <c r="N154" s="153" t="s">
        <v>42</v>
      </c>
      <c r="O154" s="55"/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227</v>
      </c>
      <c r="AT154" s="156" t="s">
        <v>152</v>
      </c>
      <c r="AU154" s="156" t="s">
        <v>80</v>
      </c>
      <c r="AY154" s="19" t="s">
        <v>149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9" t="s">
        <v>78</v>
      </c>
      <c r="BK154" s="157">
        <f t="shared" si="9"/>
        <v>0</v>
      </c>
      <c r="BL154" s="19" t="s">
        <v>227</v>
      </c>
      <c r="BM154" s="156" t="s">
        <v>2601</v>
      </c>
    </row>
    <row r="155" spans="1:65" s="2" customFormat="1" ht="24.2" customHeight="1">
      <c r="A155" s="34"/>
      <c r="B155" s="144"/>
      <c r="C155" s="190" t="s">
        <v>603</v>
      </c>
      <c r="D155" s="190" t="s">
        <v>411</v>
      </c>
      <c r="E155" s="191" t="s">
        <v>2602</v>
      </c>
      <c r="F155" s="192" t="s">
        <v>2603</v>
      </c>
      <c r="G155" s="193" t="s">
        <v>3</v>
      </c>
      <c r="H155" s="194">
        <v>1</v>
      </c>
      <c r="I155" s="195"/>
      <c r="J155" s="196">
        <f t="shared" si="0"/>
        <v>0</v>
      </c>
      <c r="K155" s="192" t="s">
        <v>3</v>
      </c>
      <c r="L155" s="197"/>
      <c r="M155" s="198" t="s">
        <v>3</v>
      </c>
      <c r="N155" s="199" t="s">
        <v>42</v>
      </c>
      <c r="O155" s="55"/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446</v>
      </c>
      <c r="AT155" s="156" t="s">
        <v>411</v>
      </c>
      <c r="AU155" s="156" t="s">
        <v>80</v>
      </c>
      <c r="AY155" s="19" t="s">
        <v>149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9" t="s">
        <v>78</v>
      </c>
      <c r="BK155" s="157">
        <f t="shared" si="9"/>
        <v>0</v>
      </c>
      <c r="BL155" s="19" t="s">
        <v>227</v>
      </c>
      <c r="BM155" s="156" t="s">
        <v>2604</v>
      </c>
    </row>
    <row r="156" spans="1:65" s="2" customFormat="1" ht="16.5" customHeight="1">
      <c r="A156" s="34"/>
      <c r="B156" s="144"/>
      <c r="C156" s="145" t="s">
        <v>608</v>
      </c>
      <c r="D156" s="145" t="s">
        <v>152</v>
      </c>
      <c r="E156" s="146" t="s">
        <v>2605</v>
      </c>
      <c r="F156" s="147" t="s">
        <v>2606</v>
      </c>
      <c r="G156" s="148" t="s">
        <v>183</v>
      </c>
      <c r="H156" s="149">
        <v>3</v>
      </c>
      <c r="I156" s="150"/>
      <c r="J156" s="151">
        <f t="shared" si="0"/>
        <v>0</v>
      </c>
      <c r="K156" s="147" t="s">
        <v>3</v>
      </c>
      <c r="L156" s="35"/>
      <c r="M156" s="152" t="s">
        <v>3</v>
      </c>
      <c r="N156" s="153" t="s">
        <v>42</v>
      </c>
      <c r="O156" s="55"/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227</v>
      </c>
      <c r="AT156" s="156" t="s">
        <v>152</v>
      </c>
      <c r="AU156" s="156" t="s">
        <v>80</v>
      </c>
      <c r="AY156" s="19" t="s">
        <v>149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9" t="s">
        <v>78</v>
      </c>
      <c r="BK156" s="157">
        <f t="shared" si="9"/>
        <v>0</v>
      </c>
      <c r="BL156" s="19" t="s">
        <v>227</v>
      </c>
      <c r="BM156" s="156" t="s">
        <v>2607</v>
      </c>
    </row>
    <row r="157" spans="1:65" s="2" customFormat="1" ht="16.5" customHeight="1">
      <c r="A157" s="34"/>
      <c r="B157" s="144"/>
      <c r="C157" s="190" t="s">
        <v>614</v>
      </c>
      <c r="D157" s="190" t="s">
        <v>411</v>
      </c>
      <c r="E157" s="191" t="s">
        <v>2608</v>
      </c>
      <c r="F157" s="192" t="s">
        <v>2609</v>
      </c>
      <c r="G157" s="193" t="s">
        <v>3</v>
      </c>
      <c r="H157" s="194">
        <v>3</v>
      </c>
      <c r="I157" s="195"/>
      <c r="J157" s="196">
        <f t="shared" si="0"/>
        <v>0</v>
      </c>
      <c r="K157" s="192" t="s">
        <v>3</v>
      </c>
      <c r="L157" s="197"/>
      <c r="M157" s="198" t="s">
        <v>3</v>
      </c>
      <c r="N157" s="199" t="s">
        <v>42</v>
      </c>
      <c r="O157" s="55"/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446</v>
      </c>
      <c r="AT157" s="156" t="s">
        <v>411</v>
      </c>
      <c r="AU157" s="156" t="s">
        <v>80</v>
      </c>
      <c r="AY157" s="19" t="s">
        <v>149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9" t="s">
        <v>78</v>
      </c>
      <c r="BK157" s="157">
        <f t="shared" si="9"/>
        <v>0</v>
      </c>
      <c r="BL157" s="19" t="s">
        <v>227</v>
      </c>
      <c r="BM157" s="156" t="s">
        <v>2610</v>
      </c>
    </row>
    <row r="158" spans="2:51" s="13" customFormat="1" ht="12">
      <c r="B158" s="163"/>
      <c r="D158" s="164" t="s">
        <v>161</v>
      </c>
      <c r="E158" s="165" t="s">
        <v>3</v>
      </c>
      <c r="F158" s="166" t="s">
        <v>2469</v>
      </c>
      <c r="H158" s="167">
        <v>3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161</v>
      </c>
      <c r="AU158" s="165" t="s">
        <v>80</v>
      </c>
      <c r="AV158" s="13" t="s">
        <v>80</v>
      </c>
      <c r="AW158" s="13" t="s">
        <v>33</v>
      </c>
      <c r="AX158" s="13" t="s">
        <v>78</v>
      </c>
      <c r="AY158" s="165" t="s">
        <v>149</v>
      </c>
    </row>
    <row r="159" spans="1:65" s="2" customFormat="1" ht="16.5" customHeight="1">
      <c r="A159" s="34"/>
      <c r="B159" s="144"/>
      <c r="C159" s="145" t="s">
        <v>627</v>
      </c>
      <c r="D159" s="145" t="s">
        <v>152</v>
      </c>
      <c r="E159" s="146" t="s">
        <v>2611</v>
      </c>
      <c r="F159" s="147" t="s">
        <v>2612</v>
      </c>
      <c r="G159" s="148" t="s">
        <v>183</v>
      </c>
      <c r="H159" s="149">
        <v>2</v>
      </c>
      <c r="I159" s="150"/>
      <c r="J159" s="151">
        <f aca="true" t="shared" si="10" ref="J159:J164">ROUND(I159*H159,2)</f>
        <v>0</v>
      </c>
      <c r="K159" s="147" t="s">
        <v>3</v>
      </c>
      <c r="L159" s="35"/>
      <c r="M159" s="152" t="s">
        <v>3</v>
      </c>
      <c r="N159" s="153" t="s">
        <v>42</v>
      </c>
      <c r="O159" s="55"/>
      <c r="P159" s="154">
        <f aca="true" t="shared" si="11" ref="P159:P164">O159*H159</f>
        <v>0</v>
      </c>
      <c r="Q159" s="154">
        <v>0</v>
      </c>
      <c r="R159" s="154">
        <f aca="true" t="shared" si="12" ref="R159:R164">Q159*H159</f>
        <v>0</v>
      </c>
      <c r="S159" s="154">
        <v>0</v>
      </c>
      <c r="T159" s="155">
        <f aca="true" t="shared" si="13" ref="T159:T164"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227</v>
      </c>
      <c r="AT159" s="156" t="s">
        <v>152</v>
      </c>
      <c r="AU159" s="156" t="s">
        <v>80</v>
      </c>
      <c r="AY159" s="19" t="s">
        <v>149</v>
      </c>
      <c r="BE159" s="157">
        <f aca="true" t="shared" si="14" ref="BE159:BE164">IF(N159="základní",J159,0)</f>
        <v>0</v>
      </c>
      <c r="BF159" s="157">
        <f aca="true" t="shared" si="15" ref="BF159:BF164">IF(N159="snížená",J159,0)</f>
        <v>0</v>
      </c>
      <c r="BG159" s="157">
        <f aca="true" t="shared" si="16" ref="BG159:BG164">IF(N159="zákl. přenesená",J159,0)</f>
        <v>0</v>
      </c>
      <c r="BH159" s="157">
        <f aca="true" t="shared" si="17" ref="BH159:BH164">IF(N159="sníž. přenesená",J159,0)</f>
        <v>0</v>
      </c>
      <c r="BI159" s="157">
        <f aca="true" t="shared" si="18" ref="BI159:BI164">IF(N159="nulová",J159,0)</f>
        <v>0</v>
      </c>
      <c r="BJ159" s="19" t="s">
        <v>78</v>
      </c>
      <c r="BK159" s="157">
        <f aca="true" t="shared" si="19" ref="BK159:BK164">ROUND(I159*H159,2)</f>
        <v>0</v>
      </c>
      <c r="BL159" s="19" t="s">
        <v>227</v>
      </c>
      <c r="BM159" s="156" t="s">
        <v>2613</v>
      </c>
    </row>
    <row r="160" spans="1:65" s="2" customFormat="1" ht="16.5" customHeight="1">
      <c r="A160" s="34"/>
      <c r="B160" s="144"/>
      <c r="C160" s="190" t="s">
        <v>634</v>
      </c>
      <c r="D160" s="190" t="s">
        <v>411</v>
      </c>
      <c r="E160" s="191" t="s">
        <v>2614</v>
      </c>
      <c r="F160" s="192" t="s">
        <v>2615</v>
      </c>
      <c r="G160" s="193" t="s">
        <v>183</v>
      </c>
      <c r="H160" s="194">
        <v>2</v>
      </c>
      <c r="I160" s="195"/>
      <c r="J160" s="196">
        <f t="shared" si="10"/>
        <v>0</v>
      </c>
      <c r="K160" s="192" t="s">
        <v>3</v>
      </c>
      <c r="L160" s="197"/>
      <c r="M160" s="198" t="s">
        <v>3</v>
      </c>
      <c r="N160" s="199" t="s">
        <v>42</v>
      </c>
      <c r="O160" s="55"/>
      <c r="P160" s="154">
        <f t="shared" si="11"/>
        <v>0</v>
      </c>
      <c r="Q160" s="154">
        <v>0.0001</v>
      </c>
      <c r="R160" s="154">
        <f t="shared" si="12"/>
        <v>0.0002</v>
      </c>
      <c r="S160" s="154">
        <v>0</v>
      </c>
      <c r="T160" s="155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446</v>
      </c>
      <c r="AT160" s="156" t="s">
        <v>411</v>
      </c>
      <c r="AU160" s="156" t="s">
        <v>80</v>
      </c>
      <c r="AY160" s="19" t="s">
        <v>149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9" t="s">
        <v>78</v>
      </c>
      <c r="BK160" s="157">
        <f t="shared" si="19"/>
        <v>0</v>
      </c>
      <c r="BL160" s="19" t="s">
        <v>227</v>
      </c>
      <c r="BM160" s="156" t="s">
        <v>2616</v>
      </c>
    </row>
    <row r="161" spans="1:65" s="2" customFormat="1" ht="24.2" customHeight="1">
      <c r="A161" s="34"/>
      <c r="B161" s="144"/>
      <c r="C161" s="145" t="s">
        <v>1106</v>
      </c>
      <c r="D161" s="145" t="s">
        <v>152</v>
      </c>
      <c r="E161" s="146" t="s">
        <v>2617</v>
      </c>
      <c r="F161" s="147" t="s">
        <v>2618</v>
      </c>
      <c r="G161" s="148" t="s">
        <v>183</v>
      </c>
      <c r="H161" s="149">
        <v>1</v>
      </c>
      <c r="I161" s="150"/>
      <c r="J161" s="151">
        <f t="shared" si="10"/>
        <v>0</v>
      </c>
      <c r="K161" s="147" t="s">
        <v>3</v>
      </c>
      <c r="L161" s="35"/>
      <c r="M161" s="152" t="s">
        <v>3</v>
      </c>
      <c r="N161" s="153" t="s">
        <v>42</v>
      </c>
      <c r="O161" s="55"/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227</v>
      </c>
      <c r="AT161" s="156" t="s">
        <v>152</v>
      </c>
      <c r="AU161" s="156" t="s">
        <v>80</v>
      </c>
      <c r="AY161" s="19" t="s">
        <v>149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9" t="s">
        <v>78</v>
      </c>
      <c r="BK161" s="157">
        <f t="shared" si="19"/>
        <v>0</v>
      </c>
      <c r="BL161" s="19" t="s">
        <v>227</v>
      </c>
      <c r="BM161" s="156" t="s">
        <v>2619</v>
      </c>
    </row>
    <row r="162" spans="1:65" s="2" customFormat="1" ht="21.75" customHeight="1">
      <c r="A162" s="34"/>
      <c r="B162" s="144"/>
      <c r="C162" s="190" t="s">
        <v>1111</v>
      </c>
      <c r="D162" s="190" t="s">
        <v>411</v>
      </c>
      <c r="E162" s="191" t="s">
        <v>2620</v>
      </c>
      <c r="F162" s="192" t="s">
        <v>2621</v>
      </c>
      <c r="G162" s="193" t="s">
        <v>183</v>
      </c>
      <c r="H162" s="194">
        <v>1</v>
      </c>
      <c r="I162" s="195"/>
      <c r="J162" s="196">
        <f t="shared" si="10"/>
        <v>0</v>
      </c>
      <c r="K162" s="192" t="s">
        <v>3</v>
      </c>
      <c r="L162" s="197"/>
      <c r="M162" s="198" t="s">
        <v>3</v>
      </c>
      <c r="N162" s="199" t="s">
        <v>42</v>
      </c>
      <c r="O162" s="55"/>
      <c r="P162" s="154">
        <f t="shared" si="11"/>
        <v>0</v>
      </c>
      <c r="Q162" s="154">
        <v>0.00011</v>
      </c>
      <c r="R162" s="154">
        <f t="shared" si="12"/>
        <v>0.00011</v>
      </c>
      <c r="S162" s="154">
        <v>0</v>
      </c>
      <c r="T162" s="155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446</v>
      </c>
      <c r="AT162" s="156" t="s">
        <v>411</v>
      </c>
      <c r="AU162" s="156" t="s">
        <v>80</v>
      </c>
      <c r="AY162" s="19" t="s">
        <v>149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9" t="s">
        <v>78</v>
      </c>
      <c r="BK162" s="157">
        <f t="shared" si="19"/>
        <v>0</v>
      </c>
      <c r="BL162" s="19" t="s">
        <v>227</v>
      </c>
      <c r="BM162" s="156" t="s">
        <v>2622</v>
      </c>
    </row>
    <row r="163" spans="1:65" s="2" customFormat="1" ht="16.5" customHeight="1">
      <c r="A163" s="34"/>
      <c r="B163" s="144"/>
      <c r="C163" s="145" t="s">
        <v>639</v>
      </c>
      <c r="D163" s="145" t="s">
        <v>152</v>
      </c>
      <c r="E163" s="146" t="s">
        <v>2623</v>
      </c>
      <c r="F163" s="147" t="s">
        <v>2624</v>
      </c>
      <c r="G163" s="148" t="s">
        <v>183</v>
      </c>
      <c r="H163" s="149">
        <v>2</v>
      </c>
      <c r="I163" s="150"/>
      <c r="J163" s="151">
        <f t="shared" si="10"/>
        <v>0</v>
      </c>
      <c r="K163" s="147" t="s">
        <v>3</v>
      </c>
      <c r="L163" s="35"/>
      <c r="M163" s="152" t="s">
        <v>3</v>
      </c>
      <c r="N163" s="153" t="s">
        <v>42</v>
      </c>
      <c r="O163" s="55"/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227</v>
      </c>
      <c r="AT163" s="156" t="s">
        <v>152</v>
      </c>
      <c r="AU163" s="156" t="s">
        <v>80</v>
      </c>
      <c r="AY163" s="19" t="s">
        <v>149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9" t="s">
        <v>78</v>
      </c>
      <c r="BK163" s="157">
        <f t="shared" si="19"/>
        <v>0</v>
      </c>
      <c r="BL163" s="19" t="s">
        <v>227</v>
      </c>
      <c r="BM163" s="156" t="s">
        <v>2625</v>
      </c>
    </row>
    <row r="164" spans="1:65" s="2" customFormat="1" ht="16.5" customHeight="1">
      <c r="A164" s="34"/>
      <c r="B164" s="144"/>
      <c r="C164" s="190" t="s">
        <v>644</v>
      </c>
      <c r="D164" s="190" t="s">
        <v>411</v>
      </c>
      <c r="E164" s="191" t="s">
        <v>2626</v>
      </c>
      <c r="F164" s="192" t="s">
        <v>2627</v>
      </c>
      <c r="G164" s="193" t="s">
        <v>183</v>
      </c>
      <c r="H164" s="194">
        <v>2</v>
      </c>
      <c r="I164" s="195"/>
      <c r="J164" s="196">
        <f t="shared" si="10"/>
        <v>0</v>
      </c>
      <c r="K164" s="192" t="s">
        <v>3</v>
      </c>
      <c r="L164" s="197"/>
      <c r="M164" s="198" t="s">
        <v>3</v>
      </c>
      <c r="N164" s="199" t="s">
        <v>42</v>
      </c>
      <c r="O164" s="55"/>
      <c r="P164" s="154">
        <f t="shared" si="11"/>
        <v>0</v>
      </c>
      <c r="Q164" s="154">
        <v>9E-05</v>
      </c>
      <c r="R164" s="154">
        <f t="shared" si="12"/>
        <v>0.00018</v>
      </c>
      <c r="S164" s="154">
        <v>0</v>
      </c>
      <c r="T164" s="155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446</v>
      </c>
      <c r="AT164" s="156" t="s">
        <v>411</v>
      </c>
      <c r="AU164" s="156" t="s">
        <v>80</v>
      </c>
      <c r="AY164" s="19" t="s">
        <v>149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9" t="s">
        <v>78</v>
      </c>
      <c r="BK164" s="157">
        <f t="shared" si="19"/>
        <v>0</v>
      </c>
      <c r="BL164" s="19" t="s">
        <v>227</v>
      </c>
      <c r="BM164" s="156" t="s">
        <v>2628</v>
      </c>
    </row>
    <row r="165" spans="2:51" s="13" customFormat="1" ht="12">
      <c r="B165" s="163"/>
      <c r="D165" s="164" t="s">
        <v>161</v>
      </c>
      <c r="E165" s="165" t="s">
        <v>3</v>
      </c>
      <c r="F165" s="166" t="s">
        <v>2222</v>
      </c>
      <c r="H165" s="167">
        <v>2</v>
      </c>
      <c r="I165" s="168"/>
      <c r="L165" s="163"/>
      <c r="M165" s="169"/>
      <c r="N165" s="170"/>
      <c r="O165" s="170"/>
      <c r="P165" s="170"/>
      <c r="Q165" s="170"/>
      <c r="R165" s="170"/>
      <c r="S165" s="170"/>
      <c r="T165" s="171"/>
      <c r="AT165" s="165" t="s">
        <v>161</v>
      </c>
      <c r="AU165" s="165" t="s">
        <v>80</v>
      </c>
      <c r="AV165" s="13" t="s">
        <v>80</v>
      </c>
      <c r="AW165" s="13" t="s">
        <v>33</v>
      </c>
      <c r="AX165" s="13" t="s">
        <v>78</v>
      </c>
      <c r="AY165" s="165" t="s">
        <v>149</v>
      </c>
    </row>
    <row r="166" spans="1:65" s="2" customFormat="1" ht="16.5" customHeight="1">
      <c r="A166" s="34"/>
      <c r="B166" s="144"/>
      <c r="C166" s="145" t="s">
        <v>1098</v>
      </c>
      <c r="D166" s="145" t="s">
        <v>152</v>
      </c>
      <c r="E166" s="146" t="s">
        <v>2629</v>
      </c>
      <c r="F166" s="147" t="s">
        <v>2630</v>
      </c>
      <c r="G166" s="148" t="s">
        <v>183</v>
      </c>
      <c r="H166" s="149">
        <v>2</v>
      </c>
      <c r="I166" s="150"/>
      <c r="J166" s="151">
        <f aca="true" t="shared" si="20" ref="J166:J171">ROUND(I166*H166,2)</f>
        <v>0</v>
      </c>
      <c r="K166" s="147" t="s">
        <v>3</v>
      </c>
      <c r="L166" s="35"/>
      <c r="M166" s="152" t="s">
        <v>3</v>
      </c>
      <c r="N166" s="153" t="s">
        <v>42</v>
      </c>
      <c r="O166" s="55"/>
      <c r="P166" s="154">
        <f aca="true" t="shared" si="21" ref="P166:P171">O166*H166</f>
        <v>0</v>
      </c>
      <c r="Q166" s="154">
        <v>0</v>
      </c>
      <c r="R166" s="154">
        <f aca="true" t="shared" si="22" ref="R166:R171">Q166*H166</f>
        <v>0</v>
      </c>
      <c r="S166" s="154">
        <v>0</v>
      </c>
      <c r="T166" s="155">
        <f aca="true" t="shared" si="23" ref="T166:T171"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227</v>
      </c>
      <c r="AT166" s="156" t="s">
        <v>152</v>
      </c>
      <c r="AU166" s="156" t="s">
        <v>80</v>
      </c>
      <c r="AY166" s="19" t="s">
        <v>149</v>
      </c>
      <c r="BE166" s="157">
        <f aca="true" t="shared" si="24" ref="BE166:BE171">IF(N166="základní",J166,0)</f>
        <v>0</v>
      </c>
      <c r="BF166" s="157">
        <f aca="true" t="shared" si="25" ref="BF166:BF171">IF(N166="snížená",J166,0)</f>
        <v>0</v>
      </c>
      <c r="BG166" s="157">
        <f aca="true" t="shared" si="26" ref="BG166:BG171">IF(N166="zákl. přenesená",J166,0)</f>
        <v>0</v>
      </c>
      <c r="BH166" s="157">
        <f aca="true" t="shared" si="27" ref="BH166:BH171">IF(N166="sníž. přenesená",J166,0)</f>
        <v>0</v>
      </c>
      <c r="BI166" s="157">
        <f aca="true" t="shared" si="28" ref="BI166:BI171">IF(N166="nulová",J166,0)</f>
        <v>0</v>
      </c>
      <c r="BJ166" s="19" t="s">
        <v>78</v>
      </c>
      <c r="BK166" s="157">
        <f aca="true" t="shared" si="29" ref="BK166:BK171">ROUND(I166*H166,2)</f>
        <v>0</v>
      </c>
      <c r="BL166" s="19" t="s">
        <v>227</v>
      </c>
      <c r="BM166" s="156" t="s">
        <v>2631</v>
      </c>
    </row>
    <row r="167" spans="1:65" s="2" customFormat="1" ht="16.5" customHeight="1">
      <c r="A167" s="34"/>
      <c r="B167" s="144"/>
      <c r="C167" s="190" t="s">
        <v>1102</v>
      </c>
      <c r="D167" s="190" t="s">
        <v>411</v>
      </c>
      <c r="E167" s="191" t="s">
        <v>2632</v>
      </c>
      <c r="F167" s="192" t="s">
        <v>2633</v>
      </c>
      <c r="G167" s="193" t="s">
        <v>183</v>
      </c>
      <c r="H167" s="194">
        <v>2</v>
      </c>
      <c r="I167" s="195"/>
      <c r="J167" s="196">
        <f t="shared" si="20"/>
        <v>0</v>
      </c>
      <c r="K167" s="192" t="s">
        <v>3</v>
      </c>
      <c r="L167" s="197"/>
      <c r="M167" s="198" t="s">
        <v>3</v>
      </c>
      <c r="N167" s="199" t="s">
        <v>42</v>
      </c>
      <c r="O167" s="55"/>
      <c r="P167" s="154">
        <f t="shared" si="21"/>
        <v>0</v>
      </c>
      <c r="Q167" s="154">
        <v>0.00011</v>
      </c>
      <c r="R167" s="154">
        <f t="shared" si="22"/>
        <v>0.00022</v>
      </c>
      <c r="S167" s="154">
        <v>0</v>
      </c>
      <c r="T167" s="155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446</v>
      </c>
      <c r="AT167" s="156" t="s">
        <v>411</v>
      </c>
      <c r="AU167" s="156" t="s">
        <v>80</v>
      </c>
      <c r="AY167" s="19" t="s">
        <v>149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9" t="s">
        <v>78</v>
      </c>
      <c r="BK167" s="157">
        <f t="shared" si="29"/>
        <v>0</v>
      </c>
      <c r="BL167" s="19" t="s">
        <v>227</v>
      </c>
      <c r="BM167" s="156" t="s">
        <v>2634</v>
      </c>
    </row>
    <row r="168" spans="1:65" s="2" customFormat="1" ht="24.2" customHeight="1">
      <c r="A168" s="34"/>
      <c r="B168" s="144"/>
      <c r="C168" s="145" t="s">
        <v>1115</v>
      </c>
      <c r="D168" s="145" t="s">
        <v>152</v>
      </c>
      <c r="E168" s="146" t="s">
        <v>2635</v>
      </c>
      <c r="F168" s="147" t="s">
        <v>2636</v>
      </c>
      <c r="G168" s="148" t="s">
        <v>183</v>
      </c>
      <c r="H168" s="149">
        <v>2</v>
      </c>
      <c r="I168" s="150"/>
      <c r="J168" s="151">
        <f t="shared" si="20"/>
        <v>0</v>
      </c>
      <c r="K168" s="147" t="s">
        <v>3</v>
      </c>
      <c r="L168" s="35"/>
      <c r="M168" s="152" t="s">
        <v>3</v>
      </c>
      <c r="N168" s="153" t="s">
        <v>42</v>
      </c>
      <c r="O168" s="55"/>
      <c r="P168" s="154">
        <f t="shared" si="21"/>
        <v>0</v>
      </c>
      <c r="Q168" s="154">
        <v>0</v>
      </c>
      <c r="R168" s="154">
        <f t="shared" si="22"/>
        <v>0</v>
      </c>
      <c r="S168" s="154">
        <v>0</v>
      </c>
      <c r="T168" s="155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6" t="s">
        <v>227</v>
      </c>
      <c r="AT168" s="156" t="s">
        <v>152</v>
      </c>
      <c r="AU168" s="156" t="s">
        <v>80</v>
      </c>
      <c r="AY168" s="19" t="s">
        <v>149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9" t="s">
        <v>78</v>
      </c>
      <c r="BK168" s="157">
        <f t="shared" si="29"/>
        <v>0</v>
      </c>
      <c r="BL168" s="19" t="s">
        <v>227</v>
      </c>
      <c r="BM168" s="156" t="s">
        <v>2637</v>
      </c>
    </row>
    <row r="169" spans="1:65" s="2" customFormat="1" ht="16.5" customHeight="1">
      <c r="A169" s="34"/>
      <c r="B169" s="144"/>
      <c r="C169" s="190" t="s">
        <v>1119</v>
      </c>
      <c r="D169" s="190" t="s">
        <v>411</v>
      </c>
      <c r="E169" s="191" t="s">
        <v>2638</v>
      </c>
      <c r="F169" s="192" t="s">
        <v>2639</v>
      </c>
      <c r="G169" s="193" t="s">
        <v>183</v>
      </c>
      <c r="H169" s="194">
        <v>2</v>
      </c>
      <c r="I169" s="195"/>
      <c r="J169" s="196">
        <f t="shared" si="20"/>
        <v>0</v>
      </c>
      <c r="K169" s="192" t="s">
        <v>3</v>
      </c>
      <c r="L169" s="197"/>
      <c r="M169" s="198" t="s">
        <v>3</v>
      </c>
      <c r="N169" s="199" t="s">
        <v>42</v>
      </c>
      <c r="O169" s="55"/>
      <c r="P169" s="154">
        <f t="shared" si="21"/>
        <v>0</v>
      </c>
      <c r="Q169" s="154">
        <v>5E-05</v>
      </c>
      <c r="R169" s="154">
        <f t="shared" si="22"/>
        <v>0.0001</v>
      </c>
      <c r="S169" s="154">
        <v>0</v>
      </c>
      <c r="T169" s="155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6" t="s">
        <v>446</v>
      </c>
      <c r="AT169" s="156" t="s">
        <v>411</v>
      </c>
      <c r="AU169" s="156" t="s">
        <v>80</v>
      </c>
      <c r="AY169" s="19" t="s">
        <v>149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9" t="s">
        <v>78</v>
      </c>
      <c r="BK169" s="157">
        <f t="shared" si="29"/>
        <v>0</v>
      </c>
      <c r="BL169" s="19" t="s">
        <v>227</v>
      </c>
      <c r="BM169" s="156" t="s">
        <v>2640</v>
      </c>
    </row>
    <row r="170" spans="1:65" s="2" customFormat="1" ht="16.5" customHeight="1">
      <c r="A170" s="34"/>
      <c r="B170" s="144"/>
      <c r="C170" s="145" t="s">
        <v>649</v>
      </c>
      <c r="D170" s="145" t="s">
        <v>152</v>
      </c>
      <c r="E170" s="146" t="s">
        <v>2641</v>
      </c>
      <c r="F170" s="147" t="s">
        <v>2642</v>
      </c>
      <c r="G170" s="148" t="s">
        <v>183</v>
      </c>
      <c r="H170" s="149">
        <v>12</v>
      </c>
      <c r="I170" s="150"/>
      <c r="J170" s="151">
        <f t="shared" si="20"/>
        <v>0</v>
      </c>
      <c r="K170" s="147" t="s">
        <v>3</v>
      </c>
      <c r="L170" s="35"/>
      <c r="M170" s="152" t="s">
        <v>3</v>
      </c>
      <c r="N170" s="153" t="s">
        <v>42</v>
      </c>
      <c r="O170" s="55"/>
      <c r="P170" s="154">
        <f t="shared" si="21"/>
        <v>0</v>
      </c>
      <c r="Q170" s="154">
        <v>0</v>
      </c>
      <c r="R170" s="154">
        <f t="shared" si="22"/>
        <v>0</v>
      </c>
      <c r="S170" s="154">
        <v>0</v>
      </c>
      <c r="T170" s="155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227</v>
      </c>
      <c r="AT170" s="156" t="s">
        <v>152</v>
      </c>
      <c r="AU170" s="156" t="s">
        <v>80</v>
      </c>
      <c r="AY170" s="19" t="s">
        <v>149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9" t="s">
        <v>78</v>
      </c>
      <c r="BK170" s="157">
        <f t="shared" si="29"/>
        <v>0</v>
      </c>
      <c r="BL170" s="19" t="s">
        <v>227</v>
      </c>
      <c r="BM170" s="156" t="s">
        <v>2643</v>
      </c>
    </row>
    <row r="171" spans="1:65" s="2" customFormat="1" ht="16.5" customHeight="1">
      <c r="A171" s="34"/>
      <c r="B171" s="144"/>
      <c r="C171" s="190" t="s">
        <v>655</v>
      </c>
      <c r="D171" s="190" t="s">
        <v>411</v>
      </c>
      <c r="E171" s="191" t="s">
        <v>2644</v>
      </c>
      <c r="F171" s="192" t="s">
        <v>2645</v>
      </c>
      <c r="G171" s="193" t="s">
        <v>183</v>
      </c>
      <c r="H171" s="194">
        <v>12</v>
      </c>
      <c r="I171" s="195"/>
      <c r="J171" s="196">
        <f t="shared" si="20"/>
        <v>0</v>
      </c>
      <c r="K171" s="192" t="s">
        <v>3</v>
      </c>
      <c r="L171" s="197"/>
      <c r="M171" s="198" t="s">
        <v>3</v>
      </c>
      <c r="N171" s="199" t="s">
        <v>42</v>
      </c>
      <c r="O171" s="55"/>
      <c r="P171" s="154">
        <f t="shared" si="21"/>
        <v>0</v>
      </c>
      <c r="Q171" s="154">
        <v>4E-05</v>
      </c>
      <c r="R171" s="154">
        <f t="shared" si="22"/>
        <v>0.00048000000000000007</v>
      </c>
      <c r="S171" s="154">
        <v>0</v>
      </c>
      <c r="T171" s="155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446</v>
      </c>
      <c r="AT171" s="156" t="s">
        <v>411</v>
      </c>
      <c r="AU171" s="156" t="s">
        <v>80</v>
      </c>
      <c r="AY171" s="19" t="s">
        <v>149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9" t="s">
        <v>78</v>
      </c>
      <c r="BK171" s="157">
        <f t="shared" si="29"/>
        <v>0</v>
      </c>
      <c r="BL171" s="19" t="s">
        <v>227</v>
      </c>
      <c r="BM171" s="156" t="s">
        <v>2646</v>
      </c>
    </row>
    <row r="172" spans="2:51" s="13" customFormat="1" ht="12">
      <c r="B172" s="163"/>
      <c r="D172" s="164" t="s">
        <v>161</v>
      </c>
      <c r="E172" s="165" t="s">
        <v>3</v>
      </c>
      <c r="F172" s="166" t="s">
        <v>2647</v>
      </c>
      <c r="H172" s="167">
        <v>12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161</v>
      </c>
      <c r="AU172" s="165" t="s">
        <v>80</v>
      </c>
      <c r="AV172" s="13" t="s">
        <v>80</v>
      </c>
      <c r="AW172" s="13" t="s">
        <v>33</v>
      </c>
      <c r="AX172" s="13" t="s">
        <v>78</v>
      </c>
      <c r="AY172" s="165" t="s">
        <v>149</v>
      </c>
    </row>
    <row r="173" spans="1:65" s="2" customFormat="1" ht="16.5" customHeight="1">
      <c r="A173" s="34"/>
      <c r="B173" s="144"/>
      <c r="C173" s="190" t="s">
        <v>661</v>
      </c>
      <c r="D173" s="190" t="s">
        <v>411</v>
      </c>
      <c r="E173" s="191" t="s">
        <v>2648</v>
      </c>
      <c r="F173" s="192" t="s">
        <v>2649</v>
      </c>
      <c r="G173" s="193" t="s">
        <v>183</v>
      </c>
      <c r="H173" s="194">
        <v>12</v>
      </c>
      <c r="I173" s="195"/>
      <c r="J173" s="196">
        <f>ROUND(I173*H173,2)</f>
        <v>0</v>
      </c>
      <c r="K173" s="192" t="s">
        <v>3</v>
      </c>
      <c r="L173" s="197"/>
      <c r="M173" s="198" t="s">
        <v>3</v>
      </c>
      <c r="N173" s="199" t="s">
        <v>42</v>
      </c>
      <c r="O173" s="55"/>
      <c r="P173" s="154">
        <f>O173*H173</f>
        <v>0</v>
      </c>
      <c r="Q173" s="154">
        <v>1E-05</v>
      </c>
      <c r="R173" s="154">
        <f>Q173*H173</f>
        <v>0.00012000000000000002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446</v>
      </c>
      <c r="AT173" s="156" t="s">
        <v>411</v>
      </c>
      <c r="AU173" s="156" t="s">
        <v>80</v>
      </c>
      <c r="AY173" s="19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78</v>
      </c>
      <c r="BK173" s="157">
        <f>ROUND(I173*H173,2)</f>
        <v>0</v>
      </c>
      <c r="BL173" s="19" t="s">
        <v>227</v>
      </c>
      <c r="BM173" s="156" t="s">
        <v>2650</v>
      </c>
    </row>
    <row r="174" spans="2:51" s="13" customFormat="1" ht="12">
      <c r="B174" s="163"/>
      <c r="D174" s="164" t="s">
        <v>161</v>
      </c>
      <c r="E174" s="165" t="s">
        <v>3</v>
      </c>
      <c r="F174" s="166" t="s">
        <v>2647</v>
      </c>
      <c r="H174" s="167">
        <v>12</v>
      </c>
      <c r="I174" s="168"/>
      <c r="L174" s="163"/>
      <c r="M174" s="169"/>
      <c r="N174" s="170"/>
      <c r="O174" s="170"/>
      <c r="P174" s="170"/>
      <c r="Q174" s="170"/>
      <c r="R174" s="170"/>
      <c r="S174" s="170"/>
      <c r="T174" s="171"/>
      <c r="AT174" s="165" t="s">
        <v>161</v>
      </c>
      <c r="AU174" s="165" t="s">
        <v>80</v>
      </c>
      <c r="AV174" s="13" t="s">
        <v>80</v>
      </c>
      <c r="AW174" s="13" t="s">
        <v>33</v>
      </c>
      <c r="AX174" s="13" t="s">
        <v>78</v>
      </c>
      <c r="AY174" s="165" t="s">
        <v>149</v>
      </c>
    </row>
    <row r="175" spans="1:65" s="2" customFormat="1" ht="16.5" customHeight="1">
      <c r="A175" s="34"/>
      <c r="B175" s="144"/>
      <c r="C175" s="190" t="s">
        <v>667</v>
      </c>
      <c r="D175" s="190" t="s">
        <v>411</v>
      </c>
      <c r="E175" s="191" t="s">
        <v>2651</v>
      </c>
      <c r="F175" s="192" t="s">
        <v>2652</v>
      </c>
      <c r="G175" s="193" t="s">
        <v>183</v>
      </c>
      <c r="H175" s="194">
        <v>12</v>
      </c>
      <c r="I175" s="195"/>
      <c r="J175" s="196">
        <f>ROUND(I175*H175,2)</f>
        <v>0</v>
      </c>
      <c r="K175" s="192" t="s">
        <v>3</v>
      </c>
      <c r="L175" s="197"/>
      <c r="M175" s="198" t="s">
        <v>3</v>
      </c>
      <c r="N175" s="199" t="s">
        <v>42</v>
      </c>
      <c r="O175" s="55"/>
      <c r="P175" s="154">
        <f>O175*H175</f>
        <v>0</v>
      </c>
      <c r="Q175" s="154">
        <v>3E-05</v>
      </c>
      <c r="R175" s="154">
        <f>Q175*H175</f>
        <v>0.00036</v>
      </c>
      <c r="S175" s="154">
        <v>0</v>
      </c>
      <c r="T175" s="15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6" t="s">
        <v>446</v>
      </c>
      <c r="AT175" s="156" t="s">
        <v>411</v>
      </c>
      <c r="AU175" s="156" t="s">
        <v>80</v>
      </c>
      <c r="AY175" s="19" t="s">
        <v>149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9" t="s">
        <v>78</v>
      </c>
      <c r="BK175" s="157">
        <f>ROUND(I175*H175,2)</f>
        <v>0</v>
      </c>
      <c r="BL175" s="19" t="s">
        <v>227</v>
      </c>
      <c r="BM175" s="156" t="s">
        <v>2653</v>
      </c>
    </row>
    <row r="176" spans="2:51" s="13" customFormat="1" ht="12">
      <c r="B176" s="163"/>
      <c r="D176" s="164" t="s">
        <v>161</v>
      </c>
      <c r="E176" s="165" t="s">
        <v>3</v>
      </c>
      <c r="F176" s="166" t="s">
        <v>2647</v>
      </c>
      <c r="H176" s="167">
        <v>12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161</v>
      </c>
      <c r="AU176" s="165" t="s">
        <v>80</v>
      </c>
      <c r="AV176" s="13" t="s">
        <v>80</v>
      </c>
      <c r="AW176" s="13" t="s">
        <v>33</v>
      </c>
      <c r="AX176" s="13" t="s">
        <v>78</v>
      </c>
      <c r="AY176" s="165" t="s">
        <v>149</v>
      </c>
    </row>
    <row r="177" spans="1:65" s="2" customFormat="1" ht="16.5" customHeight="1">
      <c r="A177" s="34"/>
      <c r="B177" s="144"/>
      <c r="C177" s="145" t="s">
        <v>700</v>
      </c>
      <c r="D177" s="145" t="s">
        <v>152</v>
      </c>
      <c r="E177" s="146" t="s">
        <v>2654</v>
      </c>
      <c r="F177" s="147" t="s">
        <v>2655</v>
      </c>
      <c r="G177" s="148" t="s">
        <v>183</v>
      </c>
      <c r="H177" s="149">
        <v>1</v>
      </c>
      <c r="I177" s="150"/>
      <c r="J177" s="151">
        <f>ROUND(I177*H177,2)</f>
        <v>0</v>
      </c>
      <c r="K177" s="147" t="s">
        <v>3</v>
      </c>
      <c r="L177" s="35"/>
      <c r="M177" s="152" t="s">
        <v>3</v>
      </c>
      <c r="N177" s="153" t="s">
        <v>42</v>
      </c>
      <c r="O177" s="55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6" t="s">
        <v>227</v>
      </c>
      <c r="AT177" s="156" t="s">
        <v>152</v>
      </c>
      <c r="AU177" s="156" t="s">
        <v>80</v>
      </c>
      <c r="AY177" s="19" t="s">
        <v>149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9" t="s">
        <v>78</v>
      </c>
      <c r="BK177" s="157">
        <f>ROUND(I177*H177,2)</f>
        <v>0</v>
      </c>
      <c r="BL177" s="19" t="s">
        <v>227</v>
      </c>
      <c r="BM177" s="156" t="s">
        <v>2656</v>
      </c>
    </row>
    <row r="178" spans="1:65" s="2" customFormat="1" ht="16.5" customHeight="1">
      <c r="A178" s="34"/>
      <c r="B178" s="144"/>
      <c r="C178" s="190" t="s">
        <v>706</v>
      </c>
      <c r="D178" s="190" t="s">
        <v>411</v>
      </c>
      <c r="E178" s="191" t="s">
        <v>2657</v>
      </c>
      <c r="F178" s="192" t="s">
        <v>2658</v>
      </c>
      <c r="G178" s="193" t="s">
        <v>183</v>
      </c>
      <c r="H178" s="194">
        <v>1</v>
      </c>
      <c r="I178" s="195"/>
      <c r="J178" s="196">
        <f>ROUND(I178*H178,2)</f>
        <v>0</v>
      </c>
      <c r="K178" s="192" t="s">
        <v>3</v>
      </c>
      <c r="L178" s="197"/>
      <c r="M178" s="198" t="s">
        <v>3</v>
      </c>
      <c r="N178" s="199" t="s">
        <v>42</v>
      </c>
      <c r="O178" s="55"/>
      <c r="P178" s="154">
        <f>O178*H178</f>
        <v>0</v>
      </c>
      <c r="Q178" s="154">
        <v>4E-05</v>
      </c>
      <c r="R178" s="154">
        <f>Q178*H178</f>
        <v>4E-05</v>
      </c>
      <c r="S178" s="154">
        <v>0</v>
      </c>
      <c r="T178" s="15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6" t="s">
        <v>446</v>
      </c>
      <c r="AT178" s="156" t="s">
        <v>411</v>
      </c>
      <c r="AU178" s="156" t="s">
        <v>80</v>
      </c>
      <c r="AY178" s="19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9" t="s">
        <v>78</v>
      </c>
      <c r="BK178" s="157">
        <f>ROUND(I178*H178,2)</f>
        <v>0</v>
      </c>
      <c r="BL178" s="19" t="s">
        <v>227</v>
      </c>
      <c r="BM178" s="156" t="s">
        <v>2659</v>
      </c>
    </row>
    <row r="179" spans="2:51" s="13" customFormat="1" ht="12">
      <c r="B179" s="163"/>
      <c r="D179" s="164" t="s">
        <v>161</v>
      </c>
      <c r="E179" s="165" t="s">
        <v>3</v>
      </c>
      <c r="F179" s="166" t="s">
        <v>2660</v>
      </c>
      <c r="H179" s="167">
        <v>1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65" t="s">
        <v>161</v>
      </c>
      <c r="AU179" s="165" t="s">
        <v>80</v>
      </c>
      <c r="AV179" s="13" t="s">
        <v>80</v>
      </c>
      <c r="AW179" s="13" t="s">
        <v>33</v>
      </c>
      <c r="AX179" s="13" t="s">
        <v>78</v>
      </c>
      <c r="AY179" s="165" t="s">
        <v>149</v>
      </c>
    </row>
    <row r="180" spans="1:65" s="2" customFormat="1" ht="16.5" customHeight="1">
      <c r="A180" s="34"/>
      <c r="B180" s="144"/>
      <c r="C180" s="190" t="s">
        <v>712</v>
      </c>
      <c r="D180" s="190" t="s">
        <v>411</v>
      </c>
      <c r="E180" s="191" t="s">
        <v>2648</v>
      </c>
      <c r="F180" s="192" t="s">
        <v>2649</v>
      </c>
      <c r="G180" s="193" t="s">
        <v>183</v>
      </c>
      <c r="H180" s="194">
        <v>1</v>
      </c>
      <c r="I180" s="195"/>
      <c r="J180" s="196">
        <f>ROUND(I180*H180,2)</f>
        <v>0</v>
      </c>
      <c r="K180" s="192" t="s">
        <v>3</v>
      </c>
      <c r="L180" s="197"/>
      <c r="M180" s="198" t="s">
        <v>3</v>
      </c>
      <c r="N180" s="199" t="s">
        <v>42</v>
      </c>
      <c r="O180" s="55"/>
      <c r="P180" s="154">
        <f>O180*H180</f>
        <v>0</v>
      </c>
      <c r="Q180" s="154">
        <v>1E-05</v>
      </c>
      <c r="R180" s="154">
        <f>Q180*H180</f>
        <v>1E-05</v>
      </c>
      <c r="S180" s="154">
        <v>0</v>
      </c>
      <c r="T180" s="15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446</v>
      </c>
      <c r="AT180" s="156" t="s">
        <v>411</v>
      </c>
      <c r="AU180" s="156" t="s">
        <v>80</v>
      </c>
      <c r="AY180" s="19" t="s">
        <v>149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9" t="s">
        <v>78</v>
      </c>
      <c r="BK180" s="157">
        <f>ROUND(I180*H180,2)</f>
        <v>0</v>
      </c>
      <c r="BL180" s="19" t="s">
        <v>227</v>
      </c>
      <c r="BM180" s="156" t="s">
        <v>2661</v>
      </c>
    </row>
    <row r="181" spans="2:51" s="13" customFormat="1" ht="12">
      <c r="B181" s="163"/>
      <c r="D181" s="164" t="s">
        <v>161</v>
      </c>
      <c r="E181" s="165" t="s">
        <v>3</v>
      </c>
      <c r="F181" s="166" t="s">
        <v>2660</v>
      </c>
      <c r="H181" s="167">
        <v>1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161</v>
      </c>
      <c r="AU181" s="165" t="s">
        <v>80</v>
      </c>
      <c r="AV181" s="13" t="s">
        <v>80</v>
      </c>
      <c r="AW181" s="13" t="s">
        <v>33</v>
      </c>
      <c r="AX181" s="13" t="s">
        <v>78</v>
      </c>
      <c r="AY181" s="165" t="s">
        <v>149</v>
      </c>
    </row>
    <row r="182" spans="1:65" s="2" customFormat="1" ht="16.5" customHeight="1">
      <c r="A182" s="34"/>
      <c r="B182" s="144"/>
      <c r="C182" s="190" t="s">
        <v>717</v>
      </c>
      <c r="D182" s="190" t="s">
        <v>411</v>
      </c>
      <c r="E182" s="191" t="s">
        <v>2662</v>
      </c>
      <c r="F182" s="192" t="s">
        <v>2663</v>
      </c>
      <c r="G182" s="193" t="s">
        <v>183</v>
      </c>
      <c r="H182" s="194">
        <v>1</v>
      </c>
      <c r="I182" s="195"/>
      <c r="J182" s="196">
        <f>ROUND(I182*H182,2)</f>
        <v>0</v>
      </c>
      <c r="K182" s="192" t="s">
        <v>3</v>
      </c>
      <c r="L182" s="197"/>
      <c r="M182" s="198" t="s">
        <v>3</v>
      </c>
      <c r="N182" s="199" t="s">
        <v>42</v>
      </c>
      <c r="O182" s="55"/>
      <c r="P182" s="154">
        <f>O182*H182</f>
        <v>0</v>
      </c>
      <c r="Q182" s="154">
        <v>3E-05</v>
      </c>
      <c r="R182" s="154">
        <f>Q182*H182</f>
        <v>3E-05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446</v>
      </c>
      <c r="AT182" s="156" t="s">
        <v>411</v>
      </c>
      <c r="AU182" s="156" t="s">
        <v>80</v>
      </c>
      <c r="AY182" s="19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78</v>
      </c>
      <c r="BK182" s="157">
        <f>ROUND(I182*H182,2)</f>
        <v>0</v>
      </c>
      <c r="BL182" s="19" t="s">
        <v>227</v>
      </c>
      <c r="BM182" s="156" t="s">
        <v>2664</v>
      </c>
    </row>
    <row r="183" spans="2:51" s="13" customFormat="1" ht="12">
      <c r="B183" s="163"/>
      <c r="D183" s="164" t="s">
        <v>161</v>
      </c>
      <c r="E183" s="165" t="s">
        <v>3</v>
      </c>
      <c r="F183" s="166" t="s">
        <v>2660</v>
      </c>
      <c r="H183" s="167">
        <v>1</v>
      </c>
      <c r="I183" s="168"/>
      <c r="L183" s="163"/>
      <c r="M183" s="169"/>
      <c r="N183" s="170"/>
      <c r="O183" s="170"/>
      <c r="P183" s="170"/>
      <c r="Q183" s="170"/>
      <c r="R183" s="170"/>
      <c r="S183" s="170"/>
      <c r="T183" s="171"/>
      <c r="AT183" s="165" t="s">
        <v>161</v>
      </c>
      <c r="AU183" s="165" t="s">
        <v>80</v>
      </c>
      <c r="AV183" s="13" t="s">
        <v>80</v>
      </c>
      <c r="AW183" s="13" t="s">
        <v>33</v>
      </c>
      <c r="AX183" s="13" t="s">
        <v>78</v>
      </c>
      <c r="AY183" s="165" t="s">
        <v>149</v>
      </c>
    </row>
    <row r="184" spans="1:65" s="2" customFormat="1" ht="16.5" customHeight="1">
      <c r="A184" s="34"/>
      <c r="B184" s="144"/>
      <c r="C184" s="145" t="s">
        <v>722</v>
      </c>
      <c r="D184" s="145" t="s">
        <v>152</v>
      </c>
      <c r="E184" s="146" t="s">
        <v>2665</v>
      </c>
      <c r="F184" s="147" t="s">
        <v>2666</v>
      </c>
      <c r="G184" s="148" t="s">
        <v>183</v>
      </c>
      <c r="H184" s="149">
        <v>16</v>
      </c>
      <c r="I184" s="150"/>
      <c r="J184" s="151">
        <f>ROUND(I184*H184,2)</f>
        <v>0</v>
      </c>
      <c r="K184" s="147" t="s">
        <v>3</v>
      </c>
      <c r="L184" s="35"/>
      <c r="M184" s="152" t="s">
        <v>3</v>
      </c>
      <c r="N184" s="153" t="s">
        <v>42</v>
      </c>
      <c r="O184" s="55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227</v>
      </c>
      <c r="AT184" s="156" t="s">
        <v>152</v>
      </c>
      <c r="AU184" s="156" t="s">
        <v>80</v>
      </c>
      <c r="AY184" s="19" t="s">
        <v>149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9" t="s">
        <v>78</v>
      </c>
      <c r="BK184" s="157">
        <f>ROUND(I184*H184,2)</f>
        <v>0</v>
      </c>
      <c r="BL184" s="19" t="s">
        <v>227</v>
      </c>
      <c r="BM184" s="156" t="s">
        <v>2667</v>
      </c>
    </row>
    <row r="185" spans="1:65" s="2" customFormat="1" ht="16.5" customHeight="1">
      <c r="A185" s="34"/>
      <c r="B185" s="144"/>
      <c r="C185" s="190" t="s">
        <v>727</v>
      </c>
      <c r="D185" s="190" t="s">
        <v>411</v>
      </c>
      <c r="E185" s="191" t="s">
        <v>2668</v>
      </c>
      <c r="F185" s="192" t="s">
        <v>2669</v>
      </c>
      <c r="G185" s="193" t="s">
        <v>183</v>
      </c>
      <c r="H185" s="194">
        <v>16</v>
      </c>
      <c r="I185" s="195"/>
      <c r="J185" s="196">
        <f>ROUND(I185*H185,2)</f>
        <v>0</v>
      </c>
      <c r="K185" s="192" t="s">
        <v>3</v>
      </c>
      <c r="L185" s="197"/>
      <c r="M185" s="198" t="s">
        <v>3</v>
      </c>
      <c r="N185" s="199" t="s">
        <v>42</v>
      </c>
      <c r="O185" s="55"/>
      <c r="P185" s="154">
        <f>O185*H185</f>
        <v>0</v>
      </c>
      <c r="Q185" s="154">
        <v>4E-05</v>
      </c>
      <c r="R185" s="154">
        <f>Q185*H185</f>
        <v>0.00064</v>
      </c>
      <c r="S185" s="154">
        <v>0</v>
      </c>
      <c r="T185" s="15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446</v>
      </c>
      <c r="AT185" s="156" t="s">
        <v>411</v>
      </c>
      <c r="AU185" s="156" t="s">
        <v>80</v>
      </c>
      <c r="AY185" s="19" t="s">
        <v>149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9" t="s">
        <v>78</v>
      </c>
      <c r="BK185" s="157">
        <f>ROUND(I185*H185,2)</f>
        <v>0</v>
      </c>
      <c r="BL185" s="19" t="s">
        <v>227</v>
      </c>
      <c r="BM185" s="156" t="s">
        <v>2670</v>
      </c>
    </row>
    <row r="186" spans="2:51" s="13" customFormat="1" ht="12">
      <c r="B186" s="163"/>
      <c r="D186" s="164" t="s">
        <v>161</v>
      </c>
      <c r="E186" s="165" t="s">
        <v>3</v>
      </c>
      <c r="F186" s="166" t="s">
        <v>2671</v>
      </c>
      <c r="H186" s="167">
        <v>16</v>
      </c>
      <c r="I186" s="168"/>
      <c r="L186" s="163"/>
      <c r="M186" s="169"/>
      <c r="N186" s="170"/>
      <c r="O186" s="170"/>
      <c r="P186" s="170"/>
      <c r="Q186" s="170"/>
      <c r="R186" s="170"/>
      <c r="S186" s="170"/>
      <c r="T186" s="171"/>
      <c r="AT186" s="165" t="s">
        <v>161</v>
      </c>
      <c r="AU186" s="165" t="s">
        <v>80</v>
      </c>
      <c r="AV186" s="13" t="s">
        <v>80</v>
      </c>
      <c r="AW186" s="13" t="s">
        <v>33</v>
      </c>
      <c r="AX186" s="13" t="s">
        <v>78</v>
      </c>
      <c r="AY186" s="165" t="s">
        <v>149</v>
      </c>
    </row>
    <row r="187" spans="1:65" s="2" customFormat="1" ht="16.5" customHeight="1">
      <c r="A187" s="34"/>
      <c r="B187" s="144"/>
      <c r="C187" s="190" t="s">
        <v>732</v>
      </c>
      <c r="D187" s="190" t="s">
        <v>411</v>
      </c>
      <c r="E187" s="191" t="s">
        <v>2648</v>
      </c>
      <c r="F187" s="192" t="s">
        <v>2649</v>
      </c>
      <c r="G187" s="193" t="s">
        <v>183</v>
      </c>
      <c r="H187" s="194">
        <v>16</v>
      </c>
      <c r="I187" s="195"/>
      <c r="J187" s="196">
        <f>ROUND(I187*H187,2)</f>
        <v>0</v>
      </c>
      <c r="K187" s="192" t="s">
        <v>3</v>
      </c>
      <c r="L187" s="197"/>
      <c r="M187" s="198" t="s">
        <v>3</v>
      </c>
      <c r="N187" s="199" t="s">
        <v>42</v>
      </c>
      <c r="O187" s="55"/>
      <c r="P187" s="154">
        <f>O187*H187</f>
        <v>0</v>
      </c>
      <c r="Q187" s="154">
        <v>1E-05</v>
      </c>
      <c r="R187" s="154">
        <f>Q187*H187</f>
        <v>0.00016</v>
      </c>
      <c r="S187" s="154">
        <v>0</v>
      </c>
      <c r="T187" s="1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446</v>
      </c>
      <c r="AT187" s="156" t="s">
        <v>411</v>
      </c>
      <c r="AU187" s="156" t="s">
        <v>80</v>
      </c>
      <c r="AY187" s="19" t="s">
        <v>149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9" t="s">
        <v>78</v>
      </c>
      <c r="BK187" s="157">
        <f>ROUND(I187*H187,2)</f>
        <v>0</v>
      </c>
      <c r="BL187" s="19" t="s">
        <v>227</v>
      </c>
      <c r="BM187" s="156" t="s">
        <v>2672</v>
      </c>
    </row>
    <row r="188" spans="2:51" s="13" customFormat="1" ht="12">
      <c r="B188" s="163"/>
      <c r="D188" s="164" t="s">
        <v>161</v>
      </c>
      <c r="E188" s="165" t="s">
        <v>3</v>
      </c>
      <c r="F188" s="166" t="s">
        <v>2671</v>
      </c>
      <c r="H188" s="167">
        <v>16</v>
      </c>
      <c r="I188" s="168"/>
      <c r="L188" s="163"/>
      <c r="M188" s="169"/>
      <c r="N188" s="170"/>
      <c r="O188" s="170"/>
      <c r="P188" s="170"/>
      <c r="Q188" s="170"/>
      <c r="R188" s="170"/>
      <c r="S188" s="170"/>
      <c r="T188" s="171"/>
      <c r="AT188" s="165" t="s">
        <v>161</v>
      </c>
      <c r="AU188" s="165" t="s">
        <v>80</v>
      </c>
      <c r="AV188" s="13" t="s">
        <v>80</v>
      </c>
      <c r="AW188" s="13" t="s">
        <v>33</v>
      </c>
      <c r="AX188" s="13" t="s">
        <v>78</v>
      </c>
      <c r="AY188" s="165" t="s">
        <v>149</v>
      </c>
    </row>
    <row r="189" spans="1:65" s="2" customFormat="1" ht="16.5" customHeight="1">
      <c r="A189" s="34"/>
      <c r="B189" s="144"/>
      <c r="C189" s="190" t="s">
        <v>738</v>
      </c>
      <c r="D189" s="190" t="s">
        <v>411</v>
      </c>
      <c r="E189" s="191" t="s">
        <v>2651</v>
      </c>
      <c r="F189" s="192" t="s">
        <v>2652</v>
      </c>
      <c r="G189" s="193" t="s">
        <v>183</v>
      </c>
      <c r="H189" s="194">
        <v>16</v>
      </c>
      <c r="I189" s="195"/>
      <c r="J189" s="196">
        <f>ROUND(I189*H189,2)</f>
        <v>0</v>
      </c>
      <c r="K189" s="192" t="s">
        <v>3</v>
      </c>
      <c r="L189" s="197"/>
      <c r="M189" s="198" t="s">
        <v>3</v>
      </c>
      <c r="N189" s="199" t="s">
        <v>42</v>
      </c>
      <c r="O189" s="55"/>
      <c r="P189" s="154">
        <f>O189*H189</f>
        <v>0</v>
      </c>
      <c r="Q189" s="154">
        <v>3E-05</v>
      </c>
      <c r="R189" s="154">
        <f>Q189*H189</f>
        <v>0.00048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446</v>
      </c>
      <c r="AT189" s="156" t="s">
        <v>411</v>
      </c>
      <c r="AU189" s="156" t="s">
        <v>80</v>
      </c>
      <c r="AY189" s="19" t="s">
        <v>149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78</v>
      </c>
      <c r="BK189" s="157">
        <f>ROUND(I189*H189,2)</f>
        <v>0</v>
      </c>
      <c r="BL189" s="19" t="s">
        <v>227</v>
      </c>
      <c r="BM189" s="156" t="s">
        <v>2673</v>
      </c>
    </row>
    <row r="190" spans="2:51" s="13" customFormat="1" ht="12">
      <c r="B190" s="163"/>
      <c r="D190" s="164" t="s">
        <v>161</v>
      </c>
      <c r="E190" s="165" t="s">
        <v>3</v>
      </c>
      <c r="F190" s="166" t="s">
        <v>2671</v>
      </c>
      <c r="H190" s="167">
        <v>16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78</v>
      </c>
      <c r="AY190" s="165" t="s">
        <v>149</v>
      </c>
    </row>
    <row r="191" spans="1:65" s="2" customFormat="1" ht="16.5" customHeight="1">
      <c r="A191" s="34"/>
      <c r="B191" s="144"/>
      <c r="C191" s="145" t="s">
        <v>769</v>
      </c>
      <c r="D191" s="145" t="s">
        <v>152</v>
      </c>
      <c r="E191" s="146" t="s">
        <v>2674</v>
      </c>
      <c r="F191" s="147" t="s">
        <v>2675</v>
      </c>
      <c r="G191" s="148" t="s">
        <v>183</v>
      </c>
      <c r="H191" s="149">
        <v>2</v>
      </c>
      <c r="I191" s="150"/>
      <c r="J191" s="151">
        <f>ROUND(I191*H191,2)</f>
        <v>0</v>
      </c>
      <c r="K191" s="147" t="s">
        <v>3</v>
      </c>
      <c r="L191" s="35"/>
      <c r="M191" s="152" t="s">
        <v>3</v>
      </c>
      <c r="N191" s="153" t="s">
        <v>42</v>
      </c>
      <c r="O191" s="55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227</v>
      </c>
      <c r="AT191" s="156" t="s">
        <v>152</v>
      </c>
      <c r="AU191" s="156" t="s">
        <v>80</v>
      </c>
      <c r="AY191" s="19" t="s">
        <v>149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78</v>
      </c>
      <c r="BK191" s="157">
        <f>ROUND(I191*H191,2)</f>
        <v>0</v>
      </c>
      <c r="BL191" s="19" t="s">
        <v>227</v>
      </c>
      <c r="BM191" s="156" t="s">
        <v>2676</v>
      </c>
    </row>
    <row r="192" spans="1:65" s="2" customFormat="1" ht="16.5" customHeight="1">
      <c r="A192" s="34"/>
      <c r="B192" s="144"/>
      <c r="C192" s="190" t="s">
        <v>752</v>
      </c>
      <c r="D192" s="190" t="s">
        <v>411</v>
      </c>
      <c r="E192" s="191" t="s">
        <v>2677</v>
      </c>
      <c r="F192" s="192" t="s">
        <v>2678</v>
      </c>
      <c r="G192" s="193" t="s">
        <v>183</v>
      </c>
      <c r="H192" s="194">
        <v>2</v>
      </c>
      <c r="I192" s="195"/>
      <c r="J192" s="196">
        <f>ROUND(I192*H192,2)</f>
        <v>0</v>
      </c>
      <c r="K192" s="192" t="s">
        <v>3</v>
      </c>
      <c r="L192" s="197"/>
      <c r="M192" s="198" t="s">
        <v>3</v>
      </c>
      <c r="N192" s="199" t="s">
        <v>42</v>
      </c>
      <c r="O192" s="55"/>
      <c r="P192" s="154">
        <f>O192*H192</f>
        <v>0</v>
      </c>
      <c r="Q192" s="154">
        <v>5E-05</v>
      </c>
      <c r="R192" s="154">
        <f>Q192*H192</f>
        <v>0.0001</v>
      </c>
      <c r="S192" s="154">
        <v>0</v>
      </c>
      <c r="T192" s="15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446</v>
      </c>
      <c r="AT192" s="156" t="s">
        <v>411</v>
      </c>
      <c r="AU192" s="156" t="s">
        <v>80</v>
      </c>
      <c r="AY192" s="19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9" t="s">
        <v>78</v>
      </c>
      <c r="BK192" s="157">
        <f>ROUND(I192*H192,2)</f>
        <v>0</v>
      </c>
      <c r="BL192" s="19" t="s">
        <v>227</v>
      </c>
      <c r="BM192" s="156" t="s">
        <v>2679</v>
      </c>
    </row>
    <row r="193" spans="2:51" s="13" customFormat="1" ht="12">
      <c r="B193" s="163"/>
      <c r="D193" s="164" t="s">
        <v>161</v>
      </c>
      <c r="E193" s="165" t="s">
        <v>3</v>
      </c>
      <c r="F193" s="166" t="s">
        <v>2680</v>
      </c>
      <c r="H193" s="167">
        <v>2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161</v>
      </c>
      <c r="AU193" s="165" t="s">
        <v>80</v>
      </c>
      <c r="AV193" s="13" t="s">
        <v>80</v>
      </c>
      <c r="AW193" s="13" t="s">
        <v>33</v>
      </c>
      <c r="AX193" s="13" t="s">
        <v>78</v>
      </c>
      <c r="AY193" s="165" t="s">
        <v>149</v>
      </c>
    </row>
    <row r="194" spans="1:65" s="2" customFormat="1" ht="16.5" customHeight="1">
      <c r="A194" s="34"/>
      <c r="B194" s="144"/>
      <c r="C194" s="190" t="s">
        <v>758</v>
      </c>
      <c r="D194" s="190" t="s">
        <v>411</v>
      </c>
      <c r="E194" s="191" t="s">
        <v>2648</v>
      </c>
      <c r="F194" s="192" t="s">
        <v>2649</v>
      </c>
      <c r="G194" s="193" t="s">
        <v>183</v>
      </c>
      <c r="H194" s="194">
        <v>2</v>
      </c>
      <c r="I194" s="195"/>
      <c r="J194" s="196">
        <f>ROUND(I194*H194,2)</f>
        <v>0</v>
      </c>
      <c r="K194" s="192" t="s">
        <v>3</v>
      </c>
      <c r="L194" s="197"/>
      <c r="M194" s="198" t="s">
        <v>3</v>
      </c>
      <c r="N194" s="199" t="s">
        <v>42</v>
      </c>
      <c r="O194" s="55"/>
      <c r="P194" s="154">
        <f>O194*H194</f>
        <v>0</v>
      </c>
      <c r="Q194" s="154">
        <v>1E-05</v>
      </c>
      <c r="R194" s="154">
        <f>Q194*H194</f>
        <v>2E-05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446</v>
      </c>
      <c r="AT194" s="156" t="s">
        <v>411</v>
      </c>
      <c r="AU194" s="156" t="s">
        <v>80</v>
      </c>
      <c r="AY194" s="19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78</v>
      </c>
      <c r="BK194" s="157">
        <f>ROUND(I194*H194,2)</f>
        <v>0</v>
      </c>
      <c r="BL194" s="19" t="s">
        <v>227</v>
      </c>
      <c r="BM194" s="156" t="s">
        <v>2681</v>
      </c>
    </row>
    <row r="195" spans="2:51" s="13" customFormat="1" ht="12">
      <c r="B195" s="163"/>
      <c r="D195" s="164" t="s">
        <v>161</v>
      </c>
      <c r="E195" s="165" t="s">
        <v>3</v>
      </c>
      <c r="F195" s="166" t="s">
        <v>2680</v>
      </c>
      <c r="H195" s="167">
        <v>2</v>
      </c>
      <c r="I195" s="168"/>
      <c r="L195" s="163"/>
      <c r="M195" s="169"/>
      <c r="N195" s="170"/>
      <c r="O195" s="170"/>
      <c r="P195" s="170"/>
      <c r="Q195" s="170"/>
      <c r="R195" s="170"/>
      <c r="S195" s="170"/>
      <c r="T195" s="171"/>
      <c r="AT195" s="165" t="s">
        <v>161</v>
      </c>
      <c r="AU195" s="165" t="s">
        <v>80</v>
      </c>
      <c r="AV195" s="13" t="s">
        <v>80</v>
      </c>
      <c r="AW195" s="13" t="s">
        <v>33</v>
      </c>
      <c r="AX195" s="13" t="s">
        <v>78</v>
      </c>
      <c r="AY195" s="165" t="s">
        <v>149</v>
      </c>
    </row>
    <row r="196" spans="1:65" s="2" customFormat="1" ht="16.5" customHeight="1">
      <c r="A196" s="34"/>
      <c r="B196" s="144"/>
      <c r="C196" s="190" t="s">
        <v>763</v>
      </c>
      <c r="D196" s="190" t="s">
        <v>411</v>
      </c>
      <c r="E196" s="191" t="s">
        <v>2651</v>
      </c>
      <c r="F196" s="192" t="s">
        <v>2652</v>
      </c>
      <c r="G196" s="193" t="s">
        <v>183</v>
      </c>
      <c r="H196" s="194">
        <v>2</v>
      </c>
      <c r="I196" s="195"/>
      <c r="J196" s="196">
        <f>ROUND(I196*H196,2)</f>
        <v>0</v>
      </c>
      <c r="K196" s="192" t="s">
        <v>3</v>
      </c>
      <c r="L196" s="197"/>
      <c r="M196" s="198" t="s">
        <v>3</v>
      </c>
      <c r="N196" s="199" t="s">
        <v>42</v>
      </c>
      <c r="O196" s="55"/>
      <c r="P196" s="154">
        <f>O196*H196</f>
        <v>0</v>
      </c>
      <c r="Q196" s="154">
        <v>3E-05</v>
      </c>
      <c r="R196" s="154">
        <f>Q196*H196</f>
        <v>6E-05</v>
      </c>
      <c r="S196" s="154">
        <v>0</v>
      </c>
      <c r="T196" s="15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446</v>
      </c>
      <c r="AT196" s="156" t="s">
        <v>411</v>
      </c>
      <c r="AU196" s="156" t="s">
        <v>80</v>
      </c>
      <c r="AY196" s="19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78</v>
      </c>
      <c r="BK196" s="157">
        <f>ROUND(I196*H196,2)</f>
        <v>0</v>
      </c>
      <c r="BL196" s="19" t="s">
        <v>227</v>
      </c>
      <c r="BM196" s="156" t="s">
        <v>2682</v>
      </c>
    </row>
    <row r="197" spans="2:51" s="13" customFormat="1" ht="12">
      <c r="B197" s="163"/>
      <c r="D197" s="164" t="s">
        <v>161</v>
      </c>
      <c r="E197" s="165" t="s">
        <v>3</v>
      </c>
      <c r="F197" s="166" t="s">
        <v>2680</v>
      </c>
      <c r="H197" s="167">
        <v>2</v>
      </c>
      <c r="I197" s="168"/>
      <c r="L197" s="163"/>
      <c r="M197" s="169"/>
      <c r="N197" s="170"/>
      <c r="O197" s="170"/>
      <c r="P197" s="170"/>
      <c r="Q197" s="170"/>
      <c r="R197" s="170"/>
      <c r="S197" s="170"/>
      <c r="T197" s="171"/>
      <c r="AT197" s="165" t="s">
        <v>161</v>
      </c>
      <c r="AU197" s="165" t="s">
        <v>80</v>
      </c>
      <c r="AV197" s="13" t="s">
        <v>80</v>
      </c>
      <c r="AW197" s="13" t="s">
        <v>33</v>
      </c>
      <c r="AX197" s="13" t="s">
        <v>78</v>
      </c>
      <c r="AY197" s="165" t="s">
        <v>149</v>
      </c>
    </row>
    <row r="198" spans="1:65" s="2" customFormat="1" ht="16.5" customHeight="1">
      <c r="A198" s="34"/>
      <c r="B198" s="144"/>
      <c r="C198" s="145" t="s">
        <v>1155</v>
      </c>
      <c r="D198" s="145" t="s">
        <v>152</v>
      </c>
      <c r="E198" s="146" t="s">
        <v>2683</v>
      </c>
      <c r="F198" s="147" t="s">
        <v>2684</v>
      </c>
      <c r="G198" s="148" t="s">
        <v>183</v>
      </c>
      <c r="H198" s="149">
        <v>4</v>
      </c>
      <c r="I198" s="150"/>
      <c r="J198" s="151">
        <f>ROUND(I198*H198,2)</f>
        <v>0</v>
      </c>
      <c r="K198" s="147" t="s">
        <v>3</v>
      </c>
      <c r="L198" s="35"/>
      <c r="M198" s="152" t="s">
        <v>3</v>
      </c>
      <c r="N198" s="153" t="s">
        <v>42</v>
      </c>
      <c r="O198" s="55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6" t="s">
        <v>227</v>
      </c>
      <c r="AT198" s="156" t="s">
        <v>152</v>
      </c>
      <c r="AU198" s="156" t="s">
        <v>80</v>
      </c>
      <c r="AY198" s="19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9" t="s">
        <v>78</v>
      </c>
      <c r="BK198" s="157">
        <f>ROUND(I198*H198,2)</f>
        <v>0</v>
      </c>
      <c r="BL198" s="19" t="s">
        <v>227</v>
      </c>
      <c r="BM198" s="156" t="s">
        <v>2685</v>
      </c>
    </row>
    <row r="199" spans="1:65" s="2" customFormat="1" ht="16.5" customHeight="1">
      <c r="A199" s="34"/>
      <c r="B199" s="144"/>
      <c r="C199" s="190" t="s">
        <v>1161</v>
      </c>
      <c r="D199" s="190" t="s">
        <v>411</v>
      </c>
      <c r="E199" s="191" t="s">
        <v>2686</v>
      </c>
      <c r="F199" s="192" t="s">
        <v>2687</v>
      </c>
      <c r="G199" s="193" t="s">
        <v>183</v>
      </c>
      <c r="H199" s="194">
        <v>4</v>
      </c>
      <c r="I199" s="195"/>
      <c r="J199" s="196">
        <f>ROUND(I199*H199,2)</f>
        <v>0</v>
      </c>
      <c r="K199" s="192" t="s">
        <v>3</v>
      </c>
      <c r="L199" s="197"/>
      <c r="M199" s="198" t="s">
        <v>3</v>
      </c>
      <c r="N199" s="199" t="s">
        <v>42</v>
      </c>
      <c r="O199" s="55"/>
      <c r="P199" s="154">
        <f>O199*H199</f>
        <v>0</v>
      </c>
      <c r="Q199" s="154">
        <v>0.00012</v>
      </c>
      <c r="R199" s="154">
        <f>Q199*H199</f>
        <v>0.00048</v>
      </c>
      <c r="S199" s="154">
        <v>0</v>
      </c>
      <c r="T199" s="15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6" t="s">
        <v>446</v>
      </c>
      <c r="AT199" s="156" t="s">
        <v>411</v>
      </c>
      <c r="AU199" s="156" t="s">
        <v>80</v>
      </c>
      <c r="AY199" s="19" t="s">
        <v>149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9" t="s">
        <v>78</v>
      </c>
      <c r="BK199" s="157">
        <f>ROUND(I199*H199,2)</f>
        <v>0</v>
      </c>
      <c r="BL199" s="19" t="s">
        <v>227</v>
      </c>
      <c r="BM199" s="156" t="s">
        <v>2688</v>
      </c>
    </row>
    <row r="200" spans="1:65" s="2" customFormat="1" ht="21.75" customHeight="1">
      <c r="A200" s="34"/>
      <c r="B200" s="144"/>
      <c r="C200" s="145" t="s">
        <v>772</v>
      </c>
      <c r="D200" s="145" t="s">
        <v>152</v>
      </c>
      <c r="E200" s="146" t="s">
        <v>2689</v>
      </c>
      <c r="F200" s="147" t="s">
        <v>2690</v>
      </c>
      <c r="G200" s="148" t="s">
        <v>183</v>
      </c>
      <c r="H200" s="149">
        <v>1</v>
      </c>
      <c r="I200" s="150"/>
      <c r="J200" s="151">
        <f>ROUND(I200*H200,2)</f>
        <v>0</v>
      </c>
      <c r="K200" s="147" t="s">
        <v>3</v>
      </c>
      <c r="L200" s="35"/>
      <c r="M200" s="152" t="s">
        <v>3</v>
      </c>
      <c r="N200" s="153" t="s">
        <v>42</v>
      </c>
      <c r="O200" s="55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227</v>
      </c>
      <c r="AT200" s="156" t="s">
        <v>152</v>
      </c>
      <c r="AU200" s="156" t="s">
        <v>80</v>
      </c>
      <c r="AY200" s="19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78</v>
      </c>
      <c r="BK200" s="157">
        <f>ROUND(I200*H200,2)</f>
        <v>0</v>
      </c>
      <c r="BL200" s="19" t="s">
        <v>227</v>
      </c>
      <c r="BM200" s="156" t="s">
        <v>2691</v>
      </c>
    </row>
    <row r="201" spans="1:65" s="2" customFormat="1" ht="16.5" customHeight="1">
      <c r="A201" s="34"/>
      <c r="B201" s="144"/>
      <c r="C201" s="190" t="s">
        <v>1002</v>
      </c>
      <c r="D201" s="190" t="s">
        <v>411</v>
      </c>
      <c r="E201" s="191" t="s">
        <v>2692</v>
      </c>
      <c r="F201" s="192" t="s">
        <v>2693</v>
      </c>
      <c r="G201" s="193" t="s">
        <v>183</v>
      </c>
      <c r="H201" s="194">
        <v>1</v>
      </c>
      <c r="I201" s="195"/>
      <c r="J201" s="196">
        <f>ROUND(I201*H201,2)</f>
        <v>0</v>
      </c>
      <c r="K201" s="192" t="s">
        <v>3</v>
      </c>
      <c r="L201" s="197"/>
      <c r="M201" s="198" t="s">
        <v>3</v>
      </c>
      <c r="N201" s="199" t="s">
        <v>42</v>
      </c>
      <c r="O201" s="55"/>
      <c r="P201" s="154">
        <f>O201*H201</f>
        <v>0</v>
      </c>
      <c r="Q201" s="154">
        <v>0.0001</v>
      </c>
      <c r="R201" s="154">
        <f>Q201*H201</f>
        <v>0.0001</v>
      </c>
      <c r="S201" s="154">
        <v>0</v>
      </c>
      <c r="T201" s="15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6" t="s">
        <v>446</v>
      </c>
      <c r="AT201" s="156" t="s">
        <v>411</v>
      </c>
      <c r="AU201" s="156" t="s">
        <v>80</v>
      </c>
      <c r="AY201" s="19" t="s">
        <v>149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9" t="s">
        <v>78</v>
      </c>
      <c r="BK201" s="157">
        <f>ROUND(I201*H201,2)</f>
        <v>0</v>
      </c>
      <c r="BL201" s="19" t="s">
        <v>227</v>
      </c>
      <c r="BM201" s="156" t="s">
        <v>2694</v>
      </c>
    </row>
    <row r="202" spans="2:51" s="13" customFormat="1" ht="12">
      <c r="B202" s="163"/>
      <c r="D202" s="164" t="s">
        <v>161</v>
      </c>
      <c r="E202" s="165" t="s">
        <v>3</v>
      </c>
      <c r="F202" s="166" t="s">
        <v>2660</v>
      </c>
      <c r="H202" s="167">
        <v>1</v>
      </c>
      <c r="I202" s="168"/>
      <c r="L202" s="163"/>
      <c r="M202" s="169"/>
      <c r="N202" s="170"/>
      <c r="O202" s="170"/>
      <c r="P202" s="170"/>
      <c r="Q202" s="170"/>
      <c r="R202" s="170"/>
      <c r="S202" s="170"/>
      <c r="T202" s="171"/>
      <c r="AT202" s="165" t="s">
        <v>161</v>
      </c>
      <c r="AU202" s="165" t="s">
        <v>80</v>
      </c>
      <c r="AV202" s="13" t="s">
        <v>80</v>
      </c>
      <c r="AW202" s="13" t="s">
        <v>33</v>
      </c>
      <c r="AX202" s="13" t="s">
        <v>78</v>
      </c>
      <c r="AY202" s="165" t="s">
        <v>149</v>
      </c>
    </row>
    <row r="203" spans="1:65" s="2" customFormat="1" ht="21.75" customHeight="1">
      <c r="A203" s="34"/>
      <c r="B203" s="144"/>
      <c r="C203" s="145" t="s">
        <v>782</v>
      </c>
      <c r="D203" s="145" t="s">
        <v>152</v>
      </c>
      <c r="E203" s="146" t="s">
        <v>2695</v>
      </c>
      <c r="F203" s="147" t="s">
        <v>2696</v>
      </c>
      <c r="G203" s="148" t="s">
        <v>183</v>
      </c>
      <c r="H203" s="149">
        <v>48</v>
      </c>
      <c r="I203" s="150"/>
      <c r="J203" s="151">
        <f>ROUND(I203*H203,2)</f>
        <v>0</v>
      </c>
      <c r="K203" s="147" t="s">
        <v>3</v>
      </c>
      <c r="L203" s="35"/>
      <c r="M203" s="152" t="s">
        <v>3</v>
      </c>
      <c r="N203" s="153" t="s">
        <v>42</v>
      </c>
      <c r="O203" s="55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227</v>
      </c>
      <c r="AT203" s="156" t="s">
        <v>152</v>
      </c>
      <c r="AU203" s="156" t="s">
        <v>80</v>
      </c>
      <c r="AY203" s="19" t="s">
        <v>149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9" t="s">
        <v>78</v>
      </c>
      <c r="BK203" s="157">
        <f>ROUND(I203*H203,2)</f>
        <v>0</v>
      </c>
      <c r="BL203" s="19" t="s">
        <v>227</v>
      </c>
      <c r="BM203" s="156" t="s">
        <v>2697</v>
      </c>
    </row>
    <row r="204" spans="1:65" s="2" customFormat="1" ht="16.5" customHeight="1">
      <c r="A204" s="34"/>
      <c r="B204" s="144"/>
      <c r="C204" s="190" t="s">
        <v>787</v>
      </c>
      <c r="D204" s="190" t="s">
        <v>411</v>
      </c>
      <c r="E204" s="191" t="s">
        <v>2698</v>
      </c>
      <c r="F204" s="192" t="s">
        <v>2699</v>
      </c>
      <c r="G204" s="193" t="s">
        <v>183</v>
      </c>
      <c r="H204" s="194">
        <v>45</v>
      </c>
      <c r="I204" s="195"/>
      <c r="J204" s="196">
        <f>ROUND(I204*H204,2)</f>
        <v>0</v>
      </c>
      <c r="K204" s="192" t="s">
        <v>3</v>
      </c>
      <c r="L204" s="197"/>
      <c r="M204" s="198" t="s">
        <v>3</v>
      </c>
      <c r="N204" s="199" t="s">
        <v>42</v>
      </c>
      <c r="O204" s="55"/>
      <c r="P204" s="154">
        <f>O204*H204</f>
        <v>0</v>
      </c>
      <c r="Q204" s="154">
        <v>7E-05</v>
      </c>
      <c r="R204" s="154">
        <f>Q204*H204</f>
        <v>0.0031499999999999996</v>
      </c>
      <c r="S204" s="154">
        <v>0</v>
      </c>
      <c r="T204" s="15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6" t="s">
        <v>446</v>
      </c>
      <c r="AT204" s="156" t="s">
        <v>411</v>
      </c>
      <c r="AU204" s="156" t="s">
        <v>80</v>
      </c>
      <c r="AY204" s="19" t="s">
        <v>149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9" t="s">
        <v>78</v>
      </c>
      <c r="BK204" s="157">
        <f>ROUND(I204*H204,2)</f>
        <v>0</v>
      </c>
      <c r="BL204" s="19" t="s">
        <v>227</v>
      </c>
      <c r="BM204" s="156" t="s">
        <v>2700</v>
      </c>
    </row>
    <row r="205" spans="2:51" s="13" customFormat="1" ht="12">
      <c r="B205" s="163"/>
      <c r="D205" s="164" t="s">
        <v>161</v>
      </c>
      <c r="E205" s="165" t="s">
        <v>3</v>
      </c>
      <c r="F205" s="166" t="s">
        <v>2701</v>
      </c>
      <c r="H205" s="167">
        <v>45</v>
      </c>
      <c r="I205" s="168"/>
      <c r="L205" s="163"/>
      <c r="M205" s="169"/>
      <c r="N205" s="170"/>
      <c r="O205" s="170"/>
      <c r="P205" s="170"/>
      <c r="Q205" s="170"/>
      <c r="R205" s="170"/>
      <c r="S205" s="170"/>
      <c r="T205" s="171"/>
      <c r="AT205" s="165" t="s">
        <v>161</v>
      </c>
      <c r="AU205" s="165" t="s">
        <v>80</v>
      </c>
      <c r="AV205" s="13" t="s">
        <v>80</v>
      </c>
      <c r="AW205" s="13" t="s">
        <v>33</v>
      </c>
      <c r="AX205" s="13" t="s">
        <v>78</v>
      </c>
      <c r="AY205" s="165" t="s">
        <v>149</v>
      </c>
    </row>
    <row r="206" spans="1:65" s="2" customFormat="1" ht="16.5" customHeight="1">
      <c r="A206" s="34"/>
      <c r="B206" s="144"/>
      <c r="C206" s="190" t="s">
        <v>789</v>
      </c>
      <c r="D206" s="190" t="s">
        <v>411</v>
      </c>
      <c r="E206" s="191" t="s">
        <v>2702</v>
      </c>
      <c r="F206" s="192" t="s">
        <v>2703</v>
      </c>
      <c r="G206" s="193" t="s">
        <v>183</v>
      </c>
      <c r="H206" s="194">
        <v>3</v>
      </c>
      <c r="I206" s="195"/>
      <c r="J206" s="196">
        <f>ROUND(I206*H206,2)</f>
        <v>0</v>
      </c>
      <c r="K206" s="192" t="s">
        <v>3</v>
      </c>
      <c r="L206" s="197"/>
      <c r="M206" s="198" t="s">
        <v>3</v>
      </c>
      <c r="N206" s="199" t="s">
        <v>42</v>
      </c>
      <c r="O206" s="55"/>
      <c r="P206" s="154">
        <f>O206*H206</f>
        <v>0</v>
      </c>
      <c r="Q206" s="154">
        <v>0.00016</v>
      </c>
      <c r="R206" s="154">
        <f>Q206*H206</f>
        <v>0.00048000000000000007</v>
      </c>
      <c r="S206" s="154">
        <v>0</v>
      </c>
      <c r="T206" s="15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6" t="s">
        <v>446</v>
      </c>
      <c r="AT206" s="156" t="s">
        <v>411</v>
      </c>
      <c r="AU206" s="156" t="s">
        <v>80</v>
      </c>
      <c r="AY206" s="19" t="s">
        <v>149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9" t="s">
        <v>78</v>
      </c>
      <c r="BK206" s="157">
        <f>ROUND(I206*H206,2)</f>
        <v>0</v>
      </c>
      <c r="BL206" s="19" t="s">
        <v>227</v>
      </c>
      <c r="BM206" s="156" t="s">
        <v>2704</v>
      </c>
    </row>
    <row r="207" spans="1:65" s="2" customFormat="1" ht="16.5" customHeight="1">
      <c r="A207" s="34"/>
      <c r="B207" s="144"/>
      <c r="C207" s="145" t="s">
        <v>1008</v>
      </c>
      <c r="D207" s="145" t="s">
        <v>152</v>
      </c>
      <c r="E207" s="146" t="s">
        <v>2705</v>
      </c>
      <c r="F207" s="147" t="s">
        <v>2706</v>
      </c>
      <c r="G207" s="148" t="s">
        <v>183</v>
      </c>
      <c r="H207" s="149">
        <v>1</v>
      </c>
      <c r="I207" s="150"/>
      <c r="J207" s="151">
        <f>ROUND(I207*H207,2)</f>
        <v>0</v>
      </c>
      <c r="K207" s="147" t="s">
        <v>3</v>
      </c>
      <c r="L207" s="35"/>
      <c r="M207" s="152" t="s">
        <v>3</v>
      </c>
      <c r="N207" s="153" t="s">
        <v>42</v>
      </c>
      <c r="O207" s="55"/>
      <c r="P207" s="154">
        <f>O207*H207</f>
        <v>0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6" t="s">
        <v>227</v>
      </c>
      <c r="AT207" s="156" t="s">
        <v>152</v>
      </c>
      <c r="AU207" s="156" t="s">
        <v>80</v>
      </c>
      <c r="AY207" s="19" t="s">
        <v>149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9" t="s">
        <v>78</v>
      </c>
      <c r="BK207" s="157">
        <f>ROUND(I207*H207,2)</f>
        <v>0</v>
      </c>
      <c r="BL207" s="19" t="s">
        <v>227</v>
      </c>
      <c r="BM207" s="156" t="s">
        <v>2707</v>
      </c>
    </row>
    <row r="208" spans="1:65" s="2" customFormat="1" ht="24.2" customHeight="1">
      <c r="A208" s="34"/>
      <c r="B208" s="144"/>
      <c r="C208" s="190" t="s">
        <v>1021</v>
      </c>
      <c r="D208" s="190" t="s">
        <v>411</v>
      </c>
      <c r="E208" s="191" t="s">
        <v>2708</v>
      </c>
      <c r="F208" s="192" t="s">
        <v>2709</v>
      </c>
      <c r="G208" s="193" t="s">
        <v>183</v>
      </c>
      <c r="H208" s="194">
        <v>1</v>
      </c>
      <c r="I208" s="195"/>
      <c r="J208" s="196">
        <f>ROUND(I208*H208,2)</f>
        <v>0</v>
      </c>
      <c r="K208" s="192" t="s">
        <v>3</v>
      </c>
      <c r="L208" s="197"/>
      <c r="M208" s="198" t="s">
        <v>3</v>
      </c>
      <c r="N208" s="199" t="s">
        <v>42</v>
      </c>
      <c r="O208" s="55"/>
      <c r="P208" s="154">
        <f>O208*H208</f>
        <v>0</v>
      </c>
      <c r="Q208" s="154">
        <v>0.00025</v>
      </c>
      <c r="R208" s="154">
        <f>Q208*H208</f>
        <v>0.00025</v>
      </c>
      <c r="S208" s="154">
        <v>0</v>
      </c>
      <c r="T208" s="15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446</v>
      </c>
      <c r="AT208" s="156" t="s">
        <v>411</v>
      </c>
      <c r="AU208" s="156" t="s">
        <v>80</v>
      </c>
      <c r="AY208" s="19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9" t="s">
        <v>78</v>
      </c>
      <c r="BK208" s="157">
        <f>ROUND(I208*H208,2)</f>
        <v>0</v>
      </c>
      <c r="BL208" s="19" t="s">
        <v>227</v>
      </c>
      <c r="BM208" s="156" t="s">
        <v>2710</v>
      </c>
    </row>
    <row r="209" spans="1:65" s="2" customFormat="1" ht="21.75" customHeight="1">
      <c r="A209" s="34"/>
      <c r="B209" s="144"/>
      <c r="C209" s="145" t="s">
        <v>1123</v>
      </c>
      <c r="D209" s="145" t="s">
        <v>152</v>
      </c>
      <c r="E209" s="146" t="s">
        <v>2711</v>
      </c>
      <c r="F209" s="147" t="s">
        <v>2712</v>
      </c>
      <c r="G209" s="148" t="s">
        <v>183</v>
      </c>
      <c r="H209" s="149">
        <v>3</v>
      </c>
      <c r="I209" s="150"/>
      <c r="J209" s="151">
        <f>ROUND(I209*H209,2)</f>
        <v>0</v>
      </c>
      <c r="K209" s="147" t="s">
        <v>3</v>
      </c>
      <c r="L209" s="35"/>
      <c r="M209" s="152" t="s">
        <v>3</v>
      </c>
      <c r="N209" s="153" t="s">
        <v>42</v>
      </c>
      <c r="O209" s="55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227</v>
      </c>
      <c r="AT209" s="156" t="s">
        <v>152</v>
      </c>
      <c r="AU209" s="156" t="s">
        <v>80</v>
      </c>
      <c r="AY209" s="19" t="s">
        <v>149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9" t="s">
        <v>78</v>
      </c>
      <c r="BK209" s="157">
        <f>ROUND(I209*H209,2)</f>
        <v>0</v>
      </c>
      <c r="BL209" s="19" t="s">
        <v>227</v>
      </c>
      <c r="BM209" s="156" t="s">
        <v>2713</v>
      </c>
    </row>
    <row r="210" spans="1:65" s="2" customFormat="1" ht="16.5" customHeight="1">
      <c r="A210" s="34"/>
      <c r="B210" s="144"/>
      <c r="C210" s="190" t="s">
        <v>1130</v>
      </c>
      <c r="D210" s="190" t="s">
        <v>411</v>
      </c>
      <c r="E210" s="191" t="s">
        <v>2714</v>
      </c>
      <c r="F210" s="192" t="s">
        <v>2715</v>
      </c>
      <c r="G210" s="193" t="s">
        <v>183</v>
      </c>
      <c r="H210" s="194">
        <v>0</v>
      </c>
      <c r="I210" s="195"/>
      <c r="J210" s="196">
        <f>ROUND(I210*H210,2)</f>
        <v>0</v>
      </c>
      <c r="K210" s="192" t="s">
        <v>3</v>
      </c>
      <c r="L210" s="197"/>
      <c r="M210" s="198" t="s">
        <v>3</v>
      </c>
      <c r="N210" s="199" t="s">
        <v>42</v>
      </c>
      <c r="O210" s="55"/>
      <c r="P210" s="154">
        <f>O210*H210</f>
        <v>0</v>
      </c>
      <c r="Q210" s="154">
        <v>0.00048</v>
      </c>
      <c r="R210" s="154">
        <f>Q210*H210</f>
        <v>0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446</v>
      </c>
      <c r="AT210" s="156" t="s">
        <v>411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227</v>
      </c>
      <c r="BM210" s="156" t="s">
        <v>2716</v>
      </c>
    </row>
    <row r="211" spans="2:51" s="13" customFormat="1" ht="12">
      <c r="B211" s="163"/>
      <c r="D211" s="164" t="s">
        <v>161</v>
      </c>
      <c r="E211" s="165" t="s">
        <v>3</v>
      </c>
      <c r="F211" s="166" t="s">
        <v>2469</v>
      </c>
      <c r="H211" s="167">
        <v>3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161</v>
      </c>
      <c r="AU211" s="165" t="s">
        <v>80</v>
      </c>
      <c r="AV211" s="13" t="s">
        <v>80</v>
      </c>
      <c r="AW211" s="13" t="s">
        <v>33</v>
      </c>
      <c r="AX211" s="13" t="s">
        <v>71</v>
      </c>
      <c r="AY211" s="165" t="s">
        <v>149</v>
      </c>
    </row>
    <row r="212" spans="2:51" s="13" customFormat="1" ht="12">
      <c r="B212" s="163"/>
      <c r="D212" s="164" t="s">
        <v>161</v>
      </c>
      <c r="E212" s="165" t="s">
        <v>3</v>
      </c>
      <c r="F212" s="166" t="s">
        <v>2717</v>
      </c>
      <c r="H212" s="167">
        <v>0</v>
      </c>
      <c r="I212" s="168"/>
      <c r="L212" s="163"/>
      <c r="M212" s="169"/>
      <c r="N212" s="170"/>
      <c r="O212" s="170"/>
      <c r="P212" s="170"/>
      <c r="Q212" s="170"/>
      <c r="R212" s="170"/>
      <c r="S212" s="170"/>
      <c r="T212" s="171"/>
      <c r="AT212" s="165" t="s">
        <v>161</v>
      </c>
      <c r="AU212" s="165" t="s">
        <v>80</v>
      </c>
      <c r="AV212" s="13" t="s">
        <v>80</v>
      </c>
      <c r="AW212" s="13" t="s">
        <v>33</v>
      </c>
      <c r="AX212" s="13" t="s">
        <v>78</v>
      </c>
      <c r="AY212" s="165" t="s">
        <v>149</v>
      </c>
    </row>
    <row r="213" spans="1:65" s="2" customFormat="1" ht="16.5" customHeight="1">
      <c r="A213" s="34"/>
      <c r="B213" s="144"/>
      <c r="C213" s="145" t="s">
        <v>1032</v>
      </c>
      <c r="D213" s="145" t="s">
        <v>152</v>
      </c>
      <c r="E213" s="146" t="s">
        <v>2718</v>
      </c>
      <c r="F213" s="147" t="s">
        <v>2719</v>
      </c>
      <c r="G213" s="148" t="s">
        <v>183</v>
      </c>
      <c r="H213" s="149">
        <v>9</v>
      </c>
      <c r="I213" s="150"/>
      <c r="J213" s="151">
        <f aca="true" t="shared" si="30" ref="J213:J225">ROUND(I213*H213,2)</f>
        <v>0</v>
      </c>
      <c r="K213" s="147" t="s">
        <v>3</v>
      </c>
      <c r="L213" s="35"/>
      <c r="M213" s="152" t="s">
        <v>3</v>
      </c>
      <c r="N213" s="153" t="s">
        <v>42</v>
      </c>
      <c r="O213" s="55"/>
      <c r="P213" s="154">
        <f aca="true" t="shared" si="31" ref="P213:P225">O213*H213</f>
        <v>0</v>
      </c>
      <c r="Q213" s="154">
        <v>0</v>
      </c>
      <c r="R213" s="154">
        <f aca="true" t="shared" si="32" ref="R213:R225">Q213*H213</f>
        <v>0</v>
      </c>
      <c r="S213" s="154">
        <v>0</v>
      </c>
      <c r="T213" s="155">
        <f aca="true" t="shared" si="33" ref="T213:T225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227</v>
      </c>
      <c r="AT213" s="156" t="s">
        <v>152</v>
      </c>
      <c r="AU213" s="156" t="s">
        <v>80</v>
      </c>
      <c r="AY213" s="19" t="s">
        <v>149</v>
      </c>
      <c r="BE213" s="157">
        <f aca="true" t="shared" si="34" ref="BE213:BE225">IF(N213="základní",J213,0)</f>
        <v>0</v>
      </c>
      <c r="BF213" s="157">
        <f aca="true" t="shared" si="35" ref="BF213:BF225">IF(N213="snížená",J213,0)</f>
        <v>0</v>
      </c>
      <c r="BG213" s="157">
        <f aca="true" t="shared" si="36" ref="BG213:BG225">IF(N213="zákl. přenesená",J213,0)</f>
        <v>0</v>
      </c>
      <c r="BH213" s="157">
        <f aca="true" t="shared" si="37" ref="BH213:BH225">IF(N213="sníž. přenesená",J213,0)</f>
        <v>0</v>
      </c>
      <c r="BI213" s="157">
        <f aca="true" t="shared" si="38" ref="BI213:BI225">IF(N213="nulová",J213,0)</f>
        <v>0</v>
      </c>
      <c r="BJ213" s="19" t="s">
        <v>78</v>
      </c>
      <c r="BK213" s="157">
        <f aca="true" t="shared" si="39" ref="BK213:BK225">ROUND(I213*H213,2)</f>
        <v>0</v>
      </c>
      <c r="BL213" s="19" t="s">
        <v>227</v>
      </c>
      <c r="BM213" s="156" t="s">
        <v>2720</v>
      </c>
    </row>
    <row r="214" spans="1:65" s="2" customFormat="1" ht="16.5" customHeight="1">
      <c r="A214" s="34"/>
      <c r="B214" s="144"/>
      <c r="C214" s="190" t="s">
        <v>1038</v>
      </c>
      <c r="D214" s="190" t="s">
        <v>411</v>
      </c>
      <c r="E214" s="191" t="s">
        <v>2721</v>
      </c>
      <c r="F214" s="192" t="s">
        <v>2722</v>
      </c>
      <c r="G214" s="193" t="s">
        <v>183</v>
      </c>
      <c r="H214" s="194">
        <v>9</v>
      </c>
      <c r="I214" s="195"/>
      <c r="J214" s="196">
        <f t="shared" si="30"/>
        <v>0</v>
      </c>
      <c r="K214" s="192" t="s">
        <v>3</v>
      </c>
      <c r="L214" s="197"/>
      <c r="M214" s="198" t="s">
        <v>3</v>
      </c>
      <c r="N214" s="199" t="s">
        <v>42</v>
      </c>
      <c r="O214" s="55"/>
      <c r="P214" s="154">
        <f t="shared" si="31"/>
        <v>0</v>
      </c>
      <c r="Q214" s="154">
        <v>0.0016</v>
      </c>
      <c r="R214" s="154">
        <f t="shared" si="32"/>
        <v>0.014400000000000001</v>
      </c>
      <c r="S214" s="154">
        <v>0</v>
      </c>
      <c r="T214" s="155">
        <f t="shared" si="3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6" t="s">
        <v>446</v>
      </c>
      <c r="AT214" s="156" t="s">
        <v>411</v>
      </c>
      <c r="AU214" s="156" t="s">
        <v>80</v>
      </c>
      <c r="AY214" s="19" t="s">
        <v>149</v>
      </c>
      <c r="BE214" s="157">
        <f t="shared" si="34"/>
        <v>0</v>
      </c>
      <c r="BF214" s="157">
        <f t="shared" si="35"/>
        <v>0</v>
      </c>
      <c r="BG214" s="157">
        <f t="shared" si="36"/>
        <v>0</v>
      </c>
      <c r="BH214" s="157">
        <f t="shared" si="37"/>
        <v>0</v>
      </c>
      <c r="BI214" s="157">
        <f t="shared" si="38"/>
        <v>0</v>
      </c>
      <c r="BJ214" s="19" t="s">
        <v>78</v>
      </c>
      <c r="BK214" s="157">
        <f t="shared" si="39"/>
        <v>0</v>
      </c>
      <c r="BL214" s="19" t="s">
        <v>227</v>
      </c>
      <c r="BM214" s="156" t="s">
        <v>2723</v>
      </c>
    </row>
    <row r="215" spans="1:65" s="2" customFormat="1" ht="21.75" customHeight="1">
      <c r="A215" s="34"/>
      <c r="B215" s="144"/>
      <c r="C215" s="145" t="s">
        <v>1044</v>
      </c>
      <c r="D215" s="145" t="s">
        <v>152</v>
      </c>
      <c r="E215" s="146" t="s">
        <v>2724</v>
      </c>
      <c r="F215" s="147" t="s">
        <v>2725</v>
      </c>
      <c r="G215" s="148" t="s">
        <v>183</v>
      </c>
      <c r="H215" s="149">
        <v>7</v>
      </c>
      <c r="I215" s="150"/>
      <c r="J215" s="151">
        <f t="shared" si="30"/>
        <v>0</v>
      </c>
      <c r="K215" s="147" t="s">
        <v>3</v>
      </c>
      <c r="L215" s="35"/>
      <c r="M215" s="152" t="s">
        <v>3</v>
      </c>
      <c r="N215" s="153" t="s">
        <v>42</v>
      </c>
      <c r="O215" s="55"/>
      <c r="P215" s="154">
        <f t="shared" si="31"/>
        <v>0</v>
      </c>
      <c r="Q215" s="154">
        <v>0</v>
      </c>
      <c r="R215" s="154">
        <f t="shared" si="32"/>
        <v>0</v>
      </c>
      <c r="S215" s="154">
        <v>0</v>
      </c>
      <c r="T215" s="155">
        <f t="shared" si="3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227</v>
      </c>
      <c r="AT215" s="156" t="s">
        <v>152</v>
      </c>
      <c r="AU215" s="156" t="s">
        <v>80</v>
      </c>
      <c r="AY215" s="19" t="s">
        <v>149</v>
      </c>
      <c r="BE215" s="157">
        <f t="shared" si="34"/>
        <v>0</v>
      </c>
      <c r="BF215" s="157">
        <f t="shared" si="35"/>
        <v>0</v>
      </c>
      <c r="BG215" s="157">
        <f t="shared" si="36"/>
        <v>0</v>
      </c>
      <c r="BH215" s="157">
        <f t="shared" si="37"/>
        <v>0</v>
      </c>
      <c r="BI215" s="157">
        <f t="shared" si="38"/>
        <v>0</v>
      </c>
      <c r="BJ215" s="19" t="s">
        <v>78</v>
      </c>
      <c r="BK215" s="157">
        <f t="shared" si="39"/>
        <v>0</v>
      </c>
      <c r="BL215" s="19" t="s">
        <v>227</v>
      </c>
      <c r="BM215" s="156" t="s">
        <v>2726</v>
      </c>
    </row>
    <row r="216" spans="1:65" s="2" customFormat="1" ht="16.5" customHeight="1">
      <c r="A216" s="34"/>
      <c r="B216" s="144"/>
      <c r="C216" s="190" t="s">
        <v>1050</v>
      </c>
      <c r="D216" s="190" t="s">
        <v>411</v>
      </c>
      <c r="E216" s="191" t="s">
        <v>2727</v>
      </c>
      <c r="F216" s="192" t="s">
        <v>2728</v>
      </c>
      <c r="G216" s="193" t="s">
        <v>183</v>
      </c>
      <c r="H216" s="194">
        <v>7</v>
      </c>
      <c r="I216" s="195"/>
      <c r="J216" s="196">
        <f t="shared" si="30"/>
        <v>0</v>
      </c>
      <c r="K216" s="192" t="s">
        <v>3</v>
      </c>
      <c r="L216" s="197"/>
      <c r="M216" s="198" t="s">
        <v>3</v>
      </c>
      <c r="N216" s="199" t="s">
        <v>42</v>
      </c>
      <c r="O216" s="55"/>
      <c r="P216" s="154">
        <f t="shared" si="31"/>
        <v>0</v>
      </c>
      <c r="Q216" s="154">
        <v>0.0019</v>
      </c>
      <c r="R216" s="154">
        <f t="shared" si="32"/>
        <v>0.0133</v>
      </c>
      <c r="S216" s="154">
        <v>0</v>
      </c>
      <c r="T216" s="155">
        <f t="shared" si="3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446</v>
      </c>
      <c r="AT216" s="156" t="s">
        <v>411</v>
      </c>
      <c r="AU216" s="156" t="s">
        <v>80</v>
      </c>
      <c r="AY216" s="19" t="s">
        <v>149</v>
      </c>
      <c r="BE216" s="157">
        <f t="shared" si="34"/>
        <v>0</v>
      </c>
      <c r="BF216" s="157">
        <f t="shared" si="35"/>
        <v>0</v>
      </c>
      <c r="BG216" s="157">
        <f t="shared" si="36"/>
        <v>0</v>
      </c>
      <c r="BH216" s="157">
        <f t="shared" si="37"/>
        <v>0</v>
      </c>
      <c r="BI216" s="157">
        <f t="shared" si="38"/>
        <v>0</v>
      </c>
      <c r="BJ216" s="19" t="s">
        <v>78</v>
      </c>
      <c r="BK216" s="157">
        <f t="shared" si="39"/>
        <v>0</v>
      </c>
      <c r="BL216" s="19" t="s">
        <v>227</v>
      </c>
      <c r="BM216" s="156" t="s">
        <v>2729</v>
      </c>
    </row>
    <row r="217" spans="1:65" s="2" customFormat="1" ht="24.2" customHeight="1">
      <c r="A217" s="34"/>
      <c r="B217" s="144"/>
      <c r="C217" s="145" t="s">
        <v>1055</v>
      </c>
      <c r="D217" s="145" t="s">
        <v>152</v>
      </c>
      <c r="E217" s="146" t="s">
        <v>2730</v>
      </c>
      <c r="F217" s="147" t="s">
        <v>2731</v>
      </c>
      <c r="G217" s="148" t="s">
        <v>183</v>
      </c>
      <c r="H217" s="149">
        <v>22</v>
      </c>
      <c r="I217" s="150"/>
      <c r="J217" s="151">
        <f t="shared" si="30"/>
        <v>0</v>
      </c>
      <c r="K217" s="147" t="s">
        <v>3</v>
      </c>
      <c r="L217" s="35"/>
      <c r="M217" s="152" t="s">
        <v>3</v>
      </c>
      <c r="N217" s="153" t="s">
        <v>42</v>
      </c>
      <c r="O217" s="55"/>
      <c r="P217" s="154">
        <f t="shared" si="31"/>
        <v>0</v>
      </c>
      <c r="Q217" s="154">
        <v>0</v>
      </c>
      <c r="R217" s="154">
        <f t="shared" si="32"/>
        <v>0</v>
      </c>
      <c r="S217" s="154">
        <v>0</v>
      </c>
      <c r="T217" s="155">
        <f t="shared" si="3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6" t="s">
        <v>227</v>
      </c>
      <c r="AT217" s="156" t="s">
        <v>152</v>
      </c>
      <c r="AU217" s="156" t="s">
        <v>80</v>
      </c>
      <c r="AY217" s="19" t="s">
        <v>149</v>
      </c>
      <c r="BE217" s="157">
        <f t="shared" si="34"/>
        <v>0</v>
      </c>
      <c r="BF217" s="157">
        <f t="shared" si="35"/>
        <v>0</v>
      </c>
      <c r="BG217" s="157">
        <f t="shared" si="36"/>
        <v>0</v>
      </c>
      <c r="BH217" s="157">
        <f t="shared" si="37"/>
        <v>0</v>
      </c>
      <c r="BI217" s="157">
        <f t="shared" si="38"/>
        <v>0</v>
      </c>
      <c r="BJ217" s="19" t="s">
        <v>78</v>
      </c>
      <c r="BK217" s="157">
        <f t="shared" si="39"/>
        <v>0</v>
      </c>
      <c r="BL217" s="19" t="s">
        <v>227</v>
      </c>
      <c r="BM217" s="156" t="s">
        <v>2732</v>
      </c>
    </row>
    <row r="218" spans="1:65" s="2" customFormat="1" ht="21.75" customHeight="1">
      <c r="A218" s="34"/>
      <c r="B218" s="144"/>
      <c r="C218" s="190" t="s">
        <v>1061</v>
      </c>
      <c r="D218" s="190" t="s">
        <v>411</v>
      </c>
      <c r="E218" s="191" t="s">
        <v>2733</v>
      </c>
      <c r="F218" s="192" t="s">
        <v>2734</v>
      </c>
      <c r="G218" s="193" t="s">
        <v>183</v>
      </c>
      <c r="H218" s="194">
        <v>19</v>
      </c>
      <c r="I218" s="195"/>
      <c r="J218" s="196">
        <f t="shared" si="30"/>
        <v>0</v>
      </c>
      <c r="K218" s="192" t="s">
        <v>3</v>
      </c>
      <c r="L218" s="197"/>
      <c r="M218" s="198" t="s">
        <v>3</v>
      </c>
      <c r="N218" s="199" t="s">
        <v>42</v>
      </c>
      <c r="O218" s="55"/>
      <c r="P218" s="154">
        <f t="shared" si="31"/>
        <v>0</v>
      </c>
      <c r="Q218" s="154">
        <v>0.00255</v>
      </c>
      <c r="R218" s="154">
        <f t="shared" si="32"/>
        <v>0.04845000000000001</v>
      </c>
      <c r="S218" s="154">
        <v>0</v>
      </c>
      <c r="T218" s="155">
        <f t="shared" si="3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6" t="s">
        <v>446</v>
      </c>
      <c r="AT218" s="156" t="s">
        <v>411</v>
      </c>
      <c r="AU218" s="156" t="s">
        <v>80</v>
      </c>
      <c r="AY218" s="19" t="s">
        <v>149</v>
      </c>
      <c r="BE218" s="157">
        <f t="shared" si="34"/>
        <v>0</v>
      </c>
      <c r="BF218" s="157">
        <f t="shared" si="35"/>
        <v>0</v>
      </c>
      <c r="BG218" s="157">
        <f t="shared" si="36"/>
        <v>0</v>
      </c>
      <c r="BH218" s="157">
        <f t="shared" si="37"/>
        <v>0</v>
      </c>
      <c r="BI218" s="157">
        <f t="shared" si="38"/>
        <v>0</v>
      </c>
      <c r="BJ218" s="19" t="s">
        <v>78</v>
      </c>
      <c r="BK218" s="157">
        <f t="shared" si="39"/>
        <v>0</v>
      </c>
      <c r="BL218" s="19" t="s">
        <v>227</v>
      </c>
      <c r="BM218" s="156" t="s">
        <v>2735</v>
      </c>
    </row>
    <row r="219" spans="1:65" s="2" customFormat="1" ht="21.75" customHeight="1">
      <c r="A219" s="34"/>
      <c r="B219" s="144"/>
      <c r="C219" s="190" t="s">
        <v>1067</v>
      </c>
      <c r="D219" s="190" t="s">
        <v>411</v>
      </c>
      <c r="E219" s="191" t="s">
        <v>2736</v>
      </c>
      <c r="F219" s="192" t="s">
        <v>2737</v>
      </c>
      <c r="G219" s="193" t="s">
        <v>183</v>
      </c>
      <c r="H219" s="194">
        <v>3</v>
      </c>
      <c r="I219" s="195"/>
      <c r="J219" s="196">
        <f t="shared" si="30"/>
        <v>0</v>
      </c>
      <c r="K219" s="192" t="s">
        <v>3</v>
      </c>
      <c r="L219" s="197"/>
      <c r="M219" s="198" t="s">
        <v>3</v>
      </c>
      <c r="N219" s="199" t="s">
        <v>42</v>
      </c>
      <c r="O219" s="55"/>
      <c r="P219" s="154">
        <f t="shared" si="31"/>
        <v>0</v>
      </c>
      <c r="Q219" s="154">
        <v>0.00115</v>
      </c>
      <c r="R219" s="154">
        <f t="shared" si="32"/>
        <v>0.00345</v>
      </c>
      <c r="S219" s="154">
        <v>0</v>
      </c>
      <c r="T219" s="155">
        <f t="shared" si="3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446</v>
      </c>
      <c r="AT219" s="156" t="s">
        <v>411</v>
      </c>
      <c r="AU219" s="156" t="s">
        <v>80</v>
      </c>
      <c r="AY219" s="19" t="s">
        <v>149</v>
      </c>
      <c r="BE219" s="157">
        <f t="shared" si="34"/>
        <v>0</v>
      </c>
      <c r="BF219" s="157">
        <f t="shared" si="35"/>
        <v>0</v>
      </c>
      <c r="BG219" s="157">
        <f t="shared" si="36"/>
        <v>0</v>
      </c>
      <c r="BH219" s="157">
        <f t="shared" si="37"/>
        <v>0</v>
      </c>
      <c r="BI219" s="157">
        <f t="shared" si="38"/>
        <v>0</v>
      </c>
      <c r="BJ219" s="19" t="s">
        <v>78</v>
      </c>
      <c r="BK219" s="157">
        <f t="shared" si="39"/>
        <v>0</v>
      </c>
      <c r="BL219" s="19" t="s">
        <v>227</v>
      </c>
      <c r="BM219" s="156" t="s">
        <v>2738</v>
      </c>
    </row>
    <row r="220" spans="1:65" s="2" customFormat="1" ht="16.5" customHeight="1">
      <c r="A220" s="34"/>
      <c r="B220" s="144"/>
      <c r="C220" s="145" t="s">
        <v>1073</v>
      </c>
      <c r="D220" s="145" t="s">
        <v>152</v>
      </c>
      <c r="E220" s="146" t="s">
        <v>2739</v>
      </c>
      <c r="F220" s="147" t="s">
        <v>2740</v>
      </c>
      <c r="G220" s="148" t="s">
        <v>183</v>
      </c>
      <c r="H220" s="149">
        <v>18</v>
      </c>
      <c r="I220" s="150"/>
      <c r="J220" s="151">
        <f t="shared" si="30"/>
        <v>0</v>
      </c>
      <c r="K220" s="147" t="s">
        <v>3</v>
      </c>
      <c r="L220" s="35"/>
      <c r="M220" s="152" t="s">
        <v>3</v>
      </c>
      <c r="N220" s="153" t="s">
        <v>42</v>
      </c>
      <c r="O220" s="55"/>
      <c r="P220" s="154">
        <f t="shared" si="31"/>
        <v>0</v>
      </c>
      <c r="Q220" s="154">
        <v>0</v>
      </c>
      <c r="R220" s="154">
        <f t="shared" si="32"/>
        <v>0</v>
      </c>
      <c r="S220" s="154">
        <v>0</v>
      </c>
      <c r="T220" s="155">
        <f t="shared" si="3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6" t="s">
        <v>227</v>
      </c>
      <c r="AT220" s="156" t="s">
        <v>152</v>
      </c>
      <c r="AU220" s="156" t="s">
        <v>80</v>
      </c>
      <c r="AY220" s="19" t="s">
        <v>149</v>
      </c>
      <c r="BE220" s="157">
        <f t="shared" si="34"/>
        <v>0</v>
      </c>
      <c r="BF220" s="157">
        <f t="shared" si="35"/>
        <v>0</v>
      </c>
      <c r="BG220" s="157">
        <f t="shared" si="36"/>
        <v>0</v>
      </c>
      <c r="BH220" s="157">
        <f t="shared" si="37"/>
        <v>0</v>
      </c>
      <c r="BI220" s="157">
        <f t="shared" si="38"/>
        <v>0</v>
      </c>
      <c r="BJ220" s="19" t="s">
        <v>78</v>
      </c>
      <c r="BK220" s="157">
        <f t="shared" si="39"/>
        <v>0</v>
      </c>
      <c r="BL220" s="19" t="s">
        <v>227</v>
      </c>
      <c r="BM220" s="156" t="s">
        <v>2741</v>
      </c>
    </row>
    <row r="221" spans="1:65" s="2" customFormat="1" ht="21.75" customHeight="1">
      <c r="A221" s="34"/>
      <c r="B221" s="144"/>
      <c r="C221" s="190" t="s">
        <v>1079</v>
      </c>
      <c r="D221" s="190" t="s">
        <v>411</v>
      </c>
      <c r="E221" s="191" t="s">
        <v>2742</v>
      </c>
      <c r="F221" s="192" t="s">
        <v>2743</v>
      </c>
      <c r="G221" s="193" t="s">
        <v>183</v>
      </c>
      <c r="H221" s="194">
        <v>7</v>
      </c>
      <c r="I221" s="195"/>
      <c r="J221" s="196">
        <f t="shared" si="30"/>
        <v>0</v>
      </c>
      <c r="K221" s="192" t="s">
        <v>3</v>
      </c>
      <c r="L221" s="197"/>
      <c r="M221" s="198" t="s">
        <v>3</v>
      </c>
      <c r="N221" s="199" t="s">
        <v>42</v>
      </c>
      <c r="O221" s="55"/>
      <c r="P221" s="154">
        <f t="shared" si="31"/>
        <v>0</v>
      </c>
      <c r="Q221" s="154">
        <v>0.0019</v>
      </c>
      <c r="R221" s="154">
        <f t="shared" si="32"/>
        <v>0.0133</v>
      </c>
      <c r="S221" s="154">
        <v>0</v>
      </c>
      <c r="T221" s="155">
        <f t="shared" si="3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6" t="s">
        <v>446</v>
      </c>
      <c r="AT221" s="156" t="s">
        <v>411</v>
      </c>
      <c r="AU221" s="156" t="s">
        <v>80</v>
      </c>
      <c r="AY221" s="19" t="s">
        <v>149</v>
      </c>
      <c r="BE221" s="157">
        <f t="shared" si="34"/>
        <v>0</v>
      </c>
      <c r="BF221" s="157">
        <f t="shared" si="35"/>
        <v>0</v>
      </c>
      <c r="BG221" s="157">
        <f t="shared" si="36"/>
        <v>0</v>
      </c>
      <c r="BH221" s="157">
        <f t="shared" si="37"/>
        <v>0</v>
      </c>
      <c r="BI221" s="157">
        <f t="shared" si="38"/>
        <v>0</v>
      </c>
      <c r="BJ221" s="19" t="s">
        <v>78</v>
      </c>
      <c r="BK221" s="157">
        <f t="shared" si="39"/>
        <v>0</v>
      </c>
      <c r="BL221" s="19" t="s">
        <v>227</v>
      </c>
      <c r="BM221" s="156" t="s">
        <v>2744</v>
      </c>
    </row>
    <row r="222" spans="1:65" s="2" customFormat="1" ht="21.75" customHeight="1">
      <c r="A222" s="34"/>
      <c r="B222" s="144"/>
      <c r="C222" s="190" t="s">
        <v>1086</v>
      </c>
      <c r="D222" s="190" t="s">
        <v>411</v>
      </c>
      <c r="E222" s="191" t="s">
        <v>2745</v>
      </c>
      <c r="F222" s="192" t="s">
        <v>2746</v>
      </c>
      <c r="G222" s="193" t="s">
        <v>183</v>
      </c>
      <c r="H222" s="194">
        <v>1</v>
      </c>
      <c r="I222" s="195"/>
      <c r="J222" s="196">
        <f t="shared" si="30"/>
        <v>0</v>
      </c>
      <c r="K222" s="192" t="s">
        <v>3</v>
      </c>
      <c r="L222" s="197"/>
      <c r="M222" s="198" t="s">
        <v>3</v>
      </c>
      <c r="N222" s="199" t="s">
        <v>42</v>
      </c>
      <c r="O222" s="55"/>
      <c r="P222" s="154">
        <f t="shared" si="31"/>
        <v>0</v>
      </c>
      <c r="Q222" s="154">
        <v>0.002</v>
      </c>
      <c r="R222" s="154">
        <f t="shared" si="32"/>
        <v>0.002</v>
      </c>
      <c r="S222" s="154">
        <v>0</v>
      </c>
      <c r="T222" s="155">
        <f t="shared" si="3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446</v>
      </c>
      <c r="AT222" s="156" t="s">
        <v>411</v>
      </c>
      <c r="AU222" s="156" t="s">
        <v>80</v>
      </c>
      <c r="AY222" s="19" t="s">
        <v>149</v>
      </c>
      <c r="BE222" s="157">
        <f t="shared" si="34"/>
        <v>0</v>
      </c>
      <c r="BF222" s="157">
        <f t="shared" si="35"/>
        <v>0</v>
      </c>
      <c r="BG222" s="157">
        <f t="shared" si="36"/>
        <v>0</v>
      </c>
      <c r="BH222" s="157">
        <f t="shared" si="37"/>
        <v>0</v>
      </c>
      <c r="BI222" s="157">
        <f t="shared" si="38"/>
        <v>0</v>
      </c>
      <c r="BJ222" s="19" t="s">
        <v>78</v>
      </c>
      <c r="BK222" s="157">
        <f t="shared" si="39"/>
        <v>0</v>
      </c>
      <c r="BL222" s="19" t="s">
        <v>227</v>
      </c>
      <c r="BM222" s="156" t="s">
        <v>2747</v>
      </c>
    </row>
    <row r="223" spans="1:65" s="2" customFormat="1" ht="21.75" customHeight="1">
      <c r="A223" s="34"/>
      <c r="B223" s="144"/>
      <c r="C223" s="190" t="s">
        <v>1094</v>
      </c>
      <c r="D223" s="190" t="s">
        <v>411</v>
      </c>
      <c r="E223" s="191" t="s">
        <v>2748</v>
      </c>
      <c r="F223" s="192" t="s">
        <v>2749</v>
      </c>
      <c r="G223" s="193" t="s">
        <v>183</v>
      </c>
      <c r="H223" s="194">
        <v>10</v>
      </c>
      <c r="I223" s="195"/>
      <c r="J223" s="196">
        <f t="shared" si="30"/>
        <v>0</v>
      </c>
      <c r="K223" s="192" t="s">
        <v>3</v>
      </c>
      <c r="L223" s="197"/>
      <c r="M223" s="198" t="s">
        <v>3</v>
      </c>
      <c r="N223" s="199" t="s">
        <v>42</v>
      </c>
      <c r="O223" s="55"/>
      <c r="P223" s="154">
        <f t="shared" si="31"/>
        <v>0</v>
      </c>
      <c r="Q223" s="154">
        <v>0.0021</v>
      </c>
      <c r="R223" s="154">
        <f t="shared" si="32"/>
        <v>0.020999999999999998</v>
      </c>
      <c r="S223" s="154">
        <v>0</v>
      </c>
      <c r="T223" s="155">
        <f t="shared" si="3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446</v>
      </c>
      <c r="AT223" s="156" t="s">
        <v>411</v>
      </c>
      <c r="AU223" s="156" t="s">
        <v>80</v>
      </c>
      <c r="AY223" s="19" t="s">
        <v>149</v>
      </c>
      <c r="BE223" s="157">
        <f t="shared" si="34"/>
        <v>0</v>
      </c>
      <c r="BF223" s="157">
        <f t="shared" si="35"/>
        <v>0</v>
      </c>
      <c r="BG223" s="157">
        <f t="shared" si="36"/>
        <v>0</v>
      </c>
      <c r="BH223" s="157">
        <f t="shared" si="37"/>
        <v>0</v>
      </c>
      <c r="BI223" s="157">
        <f t="shared" si="38"/>
        <v>0</v>
      </c>
      <c r="BJ223" s="19" t="s">
        <v>78</v>
      </c>
      <c r="BK223" s="157">
        <f t="shared" si="39"/>
        <v>0</v>
      </c>
      <c r="BL223" s="19" t="s">
        <v>227</v>
      </c>
      <c r="BM223" s="156" t="s">
        <v>2750</v>
      </c>
    </row>
    <row r="224" spans="1:65" s="2" customFormat="1" ht="16.5" customHeight="1">
      <c r="A224" s="34"/>
      <c r="B224" s="144"/>
      <c r="C224" s="145" t="s">
        <v>840</v>
      </c>
      <c r="D224" s="145" t="s">
        <v>152</v>
      </c>
      <c r="E224" s="146" t="s">
        <v>2751</v>
      </c>
      <c r="F224" s="147" t="s">
        <v>2752</v>
      </c>
      <c r="G224" s="148" t="s">
        <v>183</v>
      </c>
      <c r="H224" s="149">
        <v>10</v>
      </c>
      <c r="I224" s="150"/>
      <c r="J224" s="151">
        <f t="shared" si="30"/>
        <v>0</v>
      </c>
      <c r="K224" s="147" t="s">
        <v>3</v>
      </c>
      <c r="L224" s="35"/>
      <c r="M224" s="152" t="s">
        <v>3</v>
      </c>
      <c r="N224" s="153" t="s">
        <v>42</v>
      </c>
      <c r="O224" s="55"/>
      <c r="P224" s="154">
        <f t="shared" si="31"/>
        <v>0</v>
      </c>
      <c r="Q224" s="154">
        <v>0</v>
      </c>
      <c r="R224" s="154">
        <f t="shared" si="32"/>
        <v>0</v>
      </c>
      <c r="S224" s="154">
        <v>0</v>
      </c>
      <c r="T224" s="155">
        <f t="shared" si="3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6" t="s">
        <v>227</v>
      </c>
      <c r="AT224" s="156" t="s">
        <v>152</v>
      </c>
      <c r="AU224" s="156" t="s">
        <v>80</v>
      </c>
      <c r="AY224" s="19" t="s">
        <v>149</v>
      </c>
      <c r="BE224" s="157">
        <f t="shared" si="34"/>
        <v>0</v>
      </c>
      <c r="BF224" s="157">
        <f t="shared" si="35"/>
        <v>0</v>
      </c>
      <c r="BG224" s="157">
        <f t="shared" si="36"/>
        <v>0</v>
      </c>
      <c r="BH224" s="157">
        <f t="shared" si="37"/>
        <v>0</v>
      </c>
      <c r="BI224" s="157">
        <f t="shared" si="38"/>
        <v>0</v>
      </c>
      <c r="BJ224" s="19" t="s">
        <v>78</v>
      </c>
      <c r="BK224" s="157">
        <f t="shared" si="39"/>
        <v>0</v>
      </c>
      <c r="BL224" s="19" t="s">
        <v>227</v>
      </c>
      <c r="BM224" s="156" t="s">
        <v>2753</v>
      </c>
    </row>
    <row r="225" spans="1:65" s="2" customFormat="1" ht="16.5" customHeight="1">
      <c r="A225" s="34"/>
      <c r="B225" s="144"/>
      <c r="C225" s="190" t="s">
        <v>844</v>
      </c>
      <c r="D225" s="190" t="s">
        <v>411</v>
      </c>
      <c r="E225" s="191" t="s">
        <v>2754</v>
      </c>
      <c r="F225" s="192" t="s">
        <v>2755</v>
      </c>
      <c r="G225" s="193" t="s">
        <v>183</v>
      </c>
      <c r="H225" s="194">
        <v>10</v>
      </c>
      <c r="I225" s="195"/>
      <c r="J225" s="196">
        <f t="shared" si="30"/>
        <v>0</v>
      </c>
      <c r="K225" s="192" t="s">
        <v>3</v>
      </c>
      <c r="L225" s="197"/>
      <c r="M225" s="198" t="s">
        <v>3</v>
      </c>
      <c r="N225" s="199" t="s">
        <v>42</v>
      </c>
      <c r="O225" s="55"/>
      <c r="P225" s="154">
        <f t="shared" si="31"/>
        <v>0</v>
      </c>
      <c r="Q225" s="154">
        <v>0.00015</v>
      </c>
      <c r="R225" s="154">
        <f t="shared" si="32"/>
        <v>0.0014999999999999998</v>
      </c>
      <c r="S225" s="154">
        <v>0</v>
      </c>
      <c r="T225" s="155">
        <f t="shared" si="3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446</v>
      </c>
      <c r="AT225" s="156" t="s">
        <v>411</v>
      </c>
      <c r="AU225" s="156" t="s">
        <v>80</v>
      </c>
      <c r="AY225" s="19" t="s">
        <v>149</v>
      </c>
      <c r="BE225" s="157">
        <f t="shared" si="34"/>
        <v>0</v>
      </c>
      <c r="BF225" s="157">
        <f t="shared" si="35"/>
        <v>0</v>
      </c>
      <c r="BG225" s="157">
        <f t="shared" si="36"/>
        <v>0</v>
      </c>
      <c r="BH225" s="157">
        <f t="shared" si="37"/>
        <v>0</v>
      </c>
      <c r="BI225" s="157">
        <f t="shared" si="38"/>
        <v>0</v>
      </c>
      <c r="BJ225" s="19" t="s">
        <v>78</v>
      </c>
      <c r="BK225" s="157">
        <f t="shared" si="39"/>
        <v>0</v>
      </c>
      <c r="BL225" s="19" t="s">
        <v>227</v>
      </c>
      <c r="BM225" s="156" t="s">
        <v>2756</v>
      </c>
    </row>
    <row r="226" spans="2:51" s="13" customFormat="1" ht="12">
      <c r="B226" s="163"/>
      <c r="D226" s="164" t="s">
        <v>161</v>
      </c>
      <c r="E226" s="165" t="s">
        <v>3</v>
      </c>
      <c r="F226" s="166" t="s">
        <v>2757</v>
      </c>
      <c r="H226" s="167">
        <v>10</v>
      </c>
      <c r="I226" s="168"/>
      <c r="L226" s="163"/>
      <c r="M226" s="169"/>
      <c r="N226" s="170"/>
      <c r="O226" s="170"/>
      <c r="P226" s="170"/>
      <c r="Q226" s="170"/>
      <c r="R226" s="170"/>
      <c r="S226" s="170"/>
      <c r="T226" s="171"/>
      <c r="AT226" s="165" t="s">
        <v>161</v>
      </c>
      <c r="AU226" s="165" t="s">
        <v>80</v>
      </c>
      <c r="AV226" s="13" t="s">
        <v>80</v>
      </c>
      <c r="AW226" s="13" t="s">
        <v>33</v>
      </c>
      <c r="AX226" s="13" t="s">
        <v>78</v>
      </c>
      <c r="AY226" s="165" t="s">
        <v>149</v>
      </c>
    </row>
    <row r="227" spans="1:65" s="2" customFormat="1" ht="16.5" customHeight="1">
      <c r="A227" s="34"/>
      <c r="B227" s="144"/>
      <c r="C227" s="145" t="s">
        <v>1027</v>
      </c>
      <c r="D227" s="145" t="s">
        <v>152</v>
      </c>
      <c r="E227" s="146" t="s">
        <v>2758</v>
      </c>
      <c r="F227" s="147" t="s">
        <v>2759</v>
      </c>
      <c r="G227" s="148" t="s">
        <v>183</v>
      </c>
      <c r="H227" s="149">
        <v>1</v>
      </c>
      <c r="I227" s="150"/>
      <c r="J227" s="151">
        <f>ROUND(I227*H227,2)</f>
        <v>0</v>
      </c>
      <c r="K227" s="147" t="s">
        <v>3</v>
      </c>
      <c r="L227" s="35"/>
      <c r="M227" s="152" t="s">
        <v>3</v>
      </c>
      <c r="N227" s="153" t="s">
        <v>42</v>
      </c>
      <c r="O227" s="55"/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227</v>
      </c>
      <c r="AT227" s="156" t="s">
        <v>152</v>
      </c>
      <c r="AU227" s="156" t="s">
        <v>80</v>
      </c>
      <c r="AY227" s="19" t="s">
        <v>149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9" t="s">
        <v>78</v>
      </c>
      <c r="BK227" s="157">
        <f>ROUND(I227*H227,2)</f>
        <v>0</v>
      </c>
      <c r="BL227" s="19" t="s">
        <v>227</v>
      </c>
      <c r="BM227" s="156" t="s">
        <v>2760</v>
      </c>
    </row>
    <row r="228" spans="1:65" s="2" customFormat="1" ht="16.5" customHeight="1">
      <c r="A228" s="34"/>
      <c r="B228" s="144"/>
      <c r="C228" s="145" t="s">
        <v>874</v>
      </c>
      <c r="D228" s="145" t="s">
        <v>152</v>
      </c>
      <c r="E228" s="146" t="s">
        <v>2761</v>
      </c>
      <c r="F228" s="147" t="s">
        <v>2762</v>
      </c>
      <c r="G228" s="148" t="s">
        <v>197</v>
      </c>
      <c r="H228" s="149">
        <v>0.325</v>
      </c>
      <c r="I228" s="150"/>
      <c r="J228" s="151">
        <f>ROUND(I228*H228,2)</f>
        <v>0</v>
      </c>
      <c r="K228" s="147" t="s">
        <v>3</v>
      </c>
      <c r="L228" s="35"/>
      <c r="M228" s="152" t="s">
        <v>3</v>
      </c>
      <c r="N228" s="153" t="s">
        <v>42</v>
      </c>
      <c r="O228" s="55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227</v>
      </c>
      <c r="AT228" s="156" t="s">
        <v>152</v>
      </c>
      <c r="AU228" s="156" t="s">
        <v>80</v>
      </c>
      <c r="AY228" s="19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9" t="s">
        <v>78</v>
      </c>
      <c r="BK228" s="157">
        <f>ROUND(I228*H228,2)</f>
        <v>0</v>
      </c>
      <c r="BL228" s="19" t="s">
        <v>227</v>
      </c>
      <c r="BM228" s="156" t="s">
        <v>2763</v>
      </c>
    </row>
    <row r="229" spans="2:63" s="12" customFormat="1" ht="25.9" customHeight="1">
      <c r="B229" s="131"/>
      <c r="D229" s="132" t="s">
        <v>70</v>
      </c>
      <c r="E229" s="133" t="s">
        <v>2443</v>
      </c>
      <c r="F229" s="133" t="s">
        <v>2444</v>
      </c>
      <c r="I229" s="134"/>
      <c r="J229" s="135">
        <f>BK229</f>
        <v>0</v>
      </c>
      <c r="L229" s="131"/>
      <c r="M229" s="136"/>
      <c r="N229" s="137"/>
      <c r="O229" s="137"/>
      <c r="P229" s="138">
        <f>SUM(P230:P234)</f>
        <v>0</v>
      </c>
      <c r="Q229" s="137"/>
      <c r="R229" s="138">
        <f>SUM(R230:R234)</f>
        <v>0</v>
      </c>
      <c r="S229" s="137"/>
      <c r="T229" s="139">
        <f>SUM(T230:T234)</f>
        <v>0</v>
      </c>
      <c r="AR229" s="132" t="s">
        <v>157</v>
      </c>
      <c r="AT229" s="140" t="s">
        <v>70</v>
      </c>
      <c r="AU229" s="140" t="s">
        <v>71</v>
      </c>
      <c r="AY229" s="132" t="s">
        <v>149</v>
      </c>
      <c r="BK229" s="141">
        <f>SUM(BK230:BK234)</f>
        <v>0</v>
      </c>
    </row>
    <row r="230" spans="1:65" s="2" customFormat="1" ht="16.5" customHeight="1">
      <c r="A230" s="34"/>
      <c r="B230" s="144"/>
      <c r="C230" s="145" t="s">
        <v>939</v>
      </c>
      <c r="D230" s="145" t="s">
        <v>152</v>
      </c>
      <c r="E230" s="146" t="s">
        <v>75</v>
      </c>
      <c r="F230" s="147" t="s">
        <v>2445</v>
      </c>
      <c r="G230" s="148" t="s">
        <v>2446</v>
      </c>
      <c r="H230" s="216"/>
      <c r="I230" s="150"/>
      <c r="J230" s="151">
        <f>ROUND(I230*H230,2)</f>
        <v>0</v>
      </c>
      <c r="K230" s="147" t="s">
        <v>3</v>
      </c>
      <c r="L230" s="35"/>
      <c r="M230" s="152" t="s">
        <v>3</v>
      </c>
      <c r="N230" s="153" t="s">
        <v>42</v>
      </c>
      <c r="O230" s="55"/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2126</v>
      </c>
      <c r="AT230" s="156" t="s">
        <v>152</v>
      </c>
      <c r="AU230" s="156" t="s">
        <v>78</v>
      </c>
      <c r="AY230" s="19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78</v>
      </c>
      <c r="BK230" s="157">
        <f>ROUND(I230*H230,2)</f>
        <v>0</v>
      </c>
      <c r="BL230" s="19" t="s">
        <v>2126</v>
      </c>
      <c r="BM230" s="156" t="s">
        <v>2764</v>
      </c>
    </row>
    <row r="231" spans="1:65" s="2" customFormat="1" ht="16.5" customHeight="1">
      <c r="A231" s="34"/>
      <c r="B231" s="144"/>
      <c r="C231" s="145" t="s">
        <v>944</v>
      </c>
      <c r="D231" s="145" t="s">
        <v>152</v>
      </c>
      <c r="E231" s="146" t="s">
        <v>85</v>
      </c>
      <c r="F231" s="147" t="s">
        <v>2765</v>
      </c>
      <c r="G231" s="148" t="s">
        <v>2449</v>
      </c>
      <c r="H231" s="149">
        <v>1</v>
      </c>
      <c r="I231" s="150"/>
      <c r="J231" s="151">
        <f>ROUND(I231*H231,2)</f>
        <v>0</v>
      </c>
      <c r="K231" s="147" t="s">
        <v>3</v>
      </c>
      <c r="L231" s="35"/>
      <c r="M231" s="152" t="s">
        <v>3</v>
      </c>
      <c r="N231" s="153" t="s">
        <v>42</v>
      </c>
      <c r="O231" s="55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6" t="s">
        <v>2126</v>
      </c>
      <c r="AT231" s="156" t="s">
        <v>152</v>
      </c>
      <c r="AU231" s="156" t="s">
        <v>78</v>
      </c>
      <c r="AY231" s="19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9" t="s">
        <v>78</v>
      </c>
      <c r="BK231" s="157">
        <f>ROUND(I231*H231,2)</f>
        <v>0</v>
      </c>
      <c r="BL231" s="19" t="s">
        <v>2126</v>
      </c>
      <c r="BM231" s="156" t="s">
        <v>2766</v>
      </c>
    </row>
    <row r="232" spans="1:65" s="2" customFormat="1" ht="16.5" customHeight="1">
      <c r="A232" s="34"/>
      <c r="B232" s="144"/>
      <c r="C232" s="145" t="s">
        <v>952</v>
      </c>
      <c r="D232" s="145" t="s">
        <v>152</v>
      </c>
      <c r="E232" s="146" t="s">
        <v>94</v>
      </c>
      <c r="F232" s="147" t="s">
        <v>2767</v>
      </c>
      <c r="G232" s="148" t="s">
        <v>2449</v>
      </c>
      <c r="H232" s="149">
        <v>1</v>
      </c>
      <c r="I232" s="150"/>
      <c r="J232" s="151">
        <f>ROUND(I232*H232,2)</f>
        <v>0</v>
      </c>
      <c r="K232" s="147" t="s">
        <v>3</v>
      </c>
      <c r="L232" s="35"/>
      <c r="M232" s="152" t="s">
        <v>3</v>
      </c>
      <c r="N232" s="153" t="s">
        <v>42</v>
      </c>
      <c r="O232" s="55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6" t="s">
        <v>2126</v>
      </c>
      <c r="AT232" s="156" t="s">
        <v>152</v>
      </c>
      <c r="AU232" s="156" t="s">
        <v>78</v>
      </c>
      <c r="AY232" s="19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9" t="s">
        <v>78</v>
      </c>
      <c r="BK232" s="157">
        <f>ROUND(I232*H232,2)</f>
        <v>0</v>
      </c>
      <c r="BL232" s="19" t="s">
        <v>2126</v>
      </c>
      <c r="BM232" s="156" t="s">
        <v>2768</v>
      </c>
    </row>
    <row r="233" spans="1:65" s="2" customFormat="1" ht="16.5" customHeight="1">
      <c r="A233" s="34"/>
      <c r="B233" s="144"/>
      <c r="C233" s="145" t="s">
        <v>957</v>
      </c>
      <c r="D233" s="145" t="s">
        <v>152</v>
      </c>
      <c r="E233" s="146" t="s">
        <v>97</v>
      </c>
      <c r="F233" s="147" t="s">
        <v>2451</v>
      </c>
      <c r="G233" s="148" t="s">
        <v>2449</v>
      </c>
      <c r="H233" s="149">
        <v>1</v>
      </c>
      <c r="I233" s="150"/>
      <c r="J233" s="151">
        <f>ROUND(I233*H233,2)</f>
        <v>0</v>
      </c>
      <c r="K233" s="147" t="s">
        <v>3</v>
      </c>
      <c r="L233" s="35"/>
      <c r="M233" s="152" t="s">
        <v>3</v>
      </c>
      <c r="N233" s="153" t="s">
        <v>42</v>
      </c>
      <c r="O233" s="55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2126</v>
      </c>
      <c r="AT233" s="156" t="s">
        <v>152</v>
      </c>
      <c r="AU233" s="156" t="s">
        <v>78</v>
      </c>
      <c r="AY233" s="19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9" t="s">
        <v>78</v>
      </c>
      <c r="BK233" s="157">
        <f>ROUND(I233*H233,2)</f>
        <v>0</v>
      </c>
      <c r="BL233" s="19" t="s">
        <v>2126</v>
      </c>
      <c r="BM233" s="156" t="s">
        <v>2769</v>
      </c>
    </row>
    <row r="234" spans="1:65" s="2" customFormat="1" ht="16.5" customHeight="1">
      <c r="A234" s="34"/>
      <c r="B234" s="144"/>
      <c r="C234" s="145" t="s">
        <v>1167</v>
      </c>
      <c r="D234" s="145" t="s">
        <v>152</v>
      </c>
      <c r="E234" s="146" t="s">
        <v>2770</v>
      </c>
      <c r="F234" s="147" t="s">
        <v>2771</v>
      </c>
      <c r="G234" s="148" t="s">
        <v>2457</v>
      </c>
      <c r="H234" s="149">
        <v>14</v>
      </c>
      <c r="I234" s="150"/>
      <c r="J234" s="151">
        <f>ROUND(I234*H234,2)</f>
        <v>0</v>
      </c>
      <c r="K234" s="147" t="s">
        <v>3</v>
      </c>
      <c r="L234" s="35"/>
      <c r="M234" s="212" t="s">
        <v>3</v>
      </c>
      <c r="N234" s="213" t="s">
        <v>42</v>
      </c>
      <c r="O234" s="210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6" t="s">
        <v>2126</v>
      </c>
      <c r="AT234" s="156" t="s">
        <v>152</v>
      </c>
      <c r="AU234" s="156" t="s">
        <v>78</v>
      </c>
      <c r="AY234" s="19" t="s">
        <v>149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9" t="s">
        <v>78</v>
      </c>
      <c r="BK234" s="157">
        <f>ROUND(I234*H234,2)</f>
        <v>0</v>
      </c>
      <c r="BL234" s="19" t="s">
        <v>2126</v>
      </c>
      <c r="BM234" s="156" t="s">
        <v>2772</v>
      </c>
    </row>
    <row r="235" spans="1:31" s="2" customFormat="1" ht="6.95" customHeight="1">
      <c r="A235" s="34"/>
      <c r="B235" s="44"/>
      <c r="C235" s="45"/>
      <c r="D235" s="45"/>
      <c r="E235" s="45"/>
      <c r="F235" s="45"/>
      <c r="G235" s="45"/>
      <c r="H235" s="45"/>
      <c r="I235" s="45"/>
      <c r="J235" s="45"/>
      <c r="K235" s="45"/>
      <c r="L235" s="35"/>
      <c r="M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</sheetData>
  <autoFilter ref="C88:K23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111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2338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2773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2340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28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ROUND(J89,2)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ROUND((SUM(BE89:BE147)),2)</f>
        <v>0</v>
      </c>
      <c r="G35" s="34"/>
      <c r="H35" s="34"/>
      <c r="I35" s="103">
        <v>0.21</v>
      </c>
      <c r="J35" s="102">
        <f>ROUND(((SUM(BE89:BE147))*I35),2)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ROUND((SUM(BF89:BF147)),2)</f>
        <v>0</v>
      </c>
      <c r="G36" s="34"/>
      <c r="H36" s="34"/>
      <c r="I36" s="103">
        <v>0.15</v>
      </c>
      <c r="J36" s="102">
        <f>ROUND(((SUM(BF89:BF147))*I36),2)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ROUND((SUM(BG89:BG147)),2)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ROUND((SUM(BH89:BH147)),2)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ROUND((SUM(BI89:BI147)),2)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2338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03 - Hromosvod a uzemnění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Obrataň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J89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J90</f>
        <v>0</v>
      </c>
      <c r="L64" s="113"/>
    </row>
    <row r="65" spans="2:12" s="10" customFormat="1" ht="19.9" customHeight="1">
      <c r="B65" s="117"/>
      <c r="D65" s="118" t="s">
        <v>2774</v>
      </c>
      <c r="E65" s="119"/>
      <c r="F65" s="119"/>
      <c r="G65" s="119"/>
      <c r="H65" s="119"/>
      <c r="I65" s="119"/>
      <c r="J65" s="120">
        <f>J91</f>
        <v>0</v>
      </c>
      <c r="L65" s="117"/>
    </row>
    <row r="66" spans="2:12" s="10" customFormat="1" ht="19.9" customHeight="1">
      <c r="B66" s="117"/>
      <c r="D66" s="118" t="s">
        <v>2341</v>
      </c>
      <c r="E66" s="119"/>
      <c r="F66" s="119"/>
      <c r="G66" s="119"/>
      <c r="H66" s="119"/>
      <c r="I66" s="119"/>
      <c r="J66" s="120">
        <f>J94</f>
        <v>0</v>
      </c>
      <c r="L66" s="117"/>
    </row>
    <row r="67" spans="2:12" s="9" customFormat="1" ht="24.95" customHeight="1">
      <c r="B67" s="113"/>
      <c r="D67" s="114" t="s">
        <v>2345</v>
      </c>
      <c r="E67" s="115"/>
      <c r="F67" s="115"/>
      <c r="G67" s="115"/>
      <c r="H67" s="115"/>
      <c r="I67" s="115"/>
      <c r="J67" s="116">
        <f>J142</f>
        <v>0</v>
      </c>
      <c r="L67" s="113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134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62" t="str">
        <f>E7</f>
        <v>Stavební úpravy, přístavba a nástavba sportovního zázemí v Obratani</v>
      </c>
      <c r="F77" s="363"/>
      <c r="G77" s="363"/>
      <c r="H77" s="363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2"/>
      <c r="C78" s="29" t="s">
        <v>119</v>
      </c>
      <c r="L78" s="22"/>
    </row>
    <row r="79" spans="1:31" s="2" customFormat="1" ht="16.5" customHeight="1">
      <c r="A79" s="34"/>
      <c r="B79" s="35"/>
      <c r="C79" s="34"/>
      <c r="D79" s="34"/>
      <c r="E79" s="362" t="s">
        <v>2338</v>
      </c>
      <c r="F79" s="361"/>
      <c r="G79" s="361"/>
      <c r="H79" s="361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121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58" t="str">
        <f>E11</f>
        <v>03 - Hromosvod a uzemnění</v>
      </c>
      <c r="F81" s="361"/>
      <c r="G81" s="361"/>
      <c r="H81" s="361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4"/>
      <c r="E83" s="34"/>
      <c r="F83" s="27" t="str">
        <f>F14</f>
        <v>Obrataň</v>
      </c>
      <c r="G83" s="34"/>
      <c r="H83" s="34"/>
      <c r="I83" s="29" t="s">
        <v>23</v>
      </c>
      <c r="J83" s="52" t="str">
        <f>IF(J14="","",J14)</f>
        <v>23. 6. 2022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4"/>
      <c r="E85" s="34"/>
      <c r="F85" s="27" t="str">
        <f>E17</f>
        <v>Obec Obrataň, č.p. 204, 394 12 Obrataň</v>
      </c>
      <c r="G85" s="34"/>
      <c r="H85" s="34"/>
      <c r="I85" s="29" t="s">
        <v>31</v>
      </c>
      <c r="J85" s="32" t="str">
        <f>E23</f>
        <v>Ing. Patrik Příhoda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4"/>
      <c r="E86" s="34"/>
      <c r="F86" s="27" t="str">
        <f>IF(E20="","",E20)</f>
        <v>Vyplň údaj</v>
      </c>
      <c r="G86" s="34"/>
      <c r="H86" s="34"/>
      <c r="I86" s="29" t="s">
        <v>34</v>
      </c>
      <c r="J86" s="32" t="str">
        <f>E26</f>
        <v xml:space="preserve"> 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21"/>
      <c r="B88" s="122"/>
      <c r="C88" s="123" t="s">
        <v>135</v>
      </c>
      <c r="D88" s="124" t="s">
        <v>56</v>
      </c>
      <c r="E88" s="124" t="s">
        <v>52</v>
      </c>
      <c r="F88" s="124" t="s">
        <v>53</v>
      </c>
      <c r="G88" s="124" t="s">
        <v>136</v>
      </c>
      <c r="H88" s="124" t="s">
        <v>137</v>
      </c>
      <c r="I88" s="124" t="s">
        <v>138</v>
      </c>
      <c r="J88" s="124" t="s">
        <v>125</v>
      </c>
      <c r="K88" s="125" t="s">
        <v>139</v>
      </c>
      <c r="L88" s="126"/>
      <c r="M88" s="59" t="s">
        <v>3</v>
      </c>
      <c r="N88" s="60" t="s">
        <v>41</v>
      </c>
      <c r="O88" s="60" t="s">
        <v>140</v>
      </c>
      <c r="P88" s="60" t="s">
        <v>141</v>
      </c>
      <c r="Q88" s="60" t="s">
        <v>142</v>
      </c>
      <c r="R88" s="60" t="s">
        <v>143</v>
      </c>
      <c r="S88" s="60" t="s">
        <v>144</v>
      </c>
      <c r="T88" s="61" t="s">
        <v>145</v>
      </c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63" s="2" customFormat="1" ht="22.9" customHeight="1">
      <c r="A89" s="34"/>
      <c r="B89" s="35"/>
      <c r="C89" s="66" t="s">
        <v>146</v>
      </c>
      <c r="D89" s="34"/>
      <c r="E89" s="34"/>
      <c r="F89" s="34"/>
      <c r="G89" s="34"/>
      <c r="H89" s="34"/>
      <c r="I89" s="34"/>
      <c r="J89" s="127">
        <f>BK89</f>
        <v>0</v>
      </c>
      <c r="K89" s="34"/>
      <c r="L89" s="35"/>
      <c r="M89" s="62"/>
      <c r="N89" s="53"/>
      <c r="O89" s="63"/>
      <c r="P89" s="128">
        <f>P90+P142</f>
        <v>0</v>
      </c>
      <c r="Q89" s="63"/>
      <c r="R89" s="128">
        <f>R90+R142</f>
        <v>0.22650500000000004</v>
      </c>
      <c r="S89" s="63"/>
      <c r="T89" s="129">
        <f>T90+T142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70</v>
      </c>
      <c r="AU89" s="19" t="s">
        <v>126</v>
      </c>
      <c r="BK89" s="130">
        <f>BK90+BK142</f>
        <v>0</v>
      </c>
    </row>
    <row r="90" spans="2:63" s="12" customFormat="1" ht="25.9" customHeight="1">
      <c r="B90" s="131"/>
      <c r="D90" s="132" t="s">
        <v>70</v>
      </c>
      <c r="E90" s="133" t="s">
        <v>220</v>
      </c>
      <c r="F90" s="133" t="s">
        <v>221</v>
      </c>
      <c r="I90" s="134"/>
      <c r="J90" s="135">
        <f>BK90</f>
        <v>0</v>
      </c>
      <c r="L90" s="131"/>
      <c r="M90" s="136"/>
      <c r="N90" s="137"/>
      <c r="O90" s="137"/>
      <c r="P90" s="138">
        <f>P91+P94</f>
        <v>0</v>
      </c>
      <c r="Q90" s="137"/>
      <c r="R90" s="138">
        <f>R91+R94</f>
        <v>0.22650500000000004</v>
      </c>
      <c r="S90" s="137"/>
      <c r="T90" s="139">
        <f>T91+T94</f>
        <v>0</v>
      </c>
      <c r="AR90" s="132" t="s">
        <v>80</v>
      </c>
      <c r="AT90" s="140" t="s">
        <v>70</v>
      </c>
      <c r="AU90" s="140" t="s">
        <v>71</v>
      </c>
      <c r="AY90" s="132" t="s">
        <v>149</v>
      </c>
      <c r="BK90" s="141">
        <f>BK91+BK94</f>
        <v>0</v>
      </c>
    </row>
    <row r="91" spans="2:63" s="12" customFormat="1" ht="22.9" customHeight="1">
      <c r="B91" s="131"/>
      <c r="D91" s="132" t="s">
        <v>70</v>
      </c>
      <c r="E91" s="142" t="s">
        <v>2775</v>
      </c>
      <c r="F91" s="142" t="s">
        <v>2776</v>
      </c>
      <c r="I91" s="134"/>
      <c r="J91" s="143">
        <f>BK91</f>
        <v>0</v>
      </c>
      <c r="L91" s="131"/>
      <c r="M91" s="136"/>
      <c r="N91" s="137"/>
      <c r="O91" s="137"/>
      <c r="P91" s="138">
        <f>SUM(P92:P93)</f>
        <v>0</v>
      </c>
      <c r="Q91" s="137"/>
      <c r="R91" s="138">
        <f>SUM(R92:R93)</f>
        <v>0.00314</v>
      </c>
      <c r="S91" s="137"/>
      <c r="T91" s="139">
        <f>SUM(T92:T93)</f>
        <v>0</v>
      </c>
      <c r="AR91" s="132" t="s">
        <v>80</v>
      </c>
      <c r="AT91" s="140" t="s">
        <v>70</v>
      </c>
      <c r="AU91" s="140" t="s">
        <v>78</v>
      </c>
      <c r="AY91" s="132" t="s">
        <v>149</v>
      </c>
      <c r="BK91" s="141">
        <f>SUM(BK92:BK93)</f>
        <v>0</v>
      </c>
    </row>
    <row r="92" spans="1:65" s="2" customFormat="1" ht="16.5" customHeight="1">
      <c r="A92" s="34"/>
      <c r="B92" s="144"/>
      <c r="C92" s="145" t="s">
        <v>78</v>
      </c>
      <c r="D92" s="145" t="s">
        <v>152</v>
      </c>
      <c r="E92" s="146" t="s">
        <v>2777</v>
      </c>
      <c r="F92" s="147" t="s">
        <v>2778</v>
      </c>
      <c r="G92" s="148" t="s">
        <v>155</v>
      </c>
      <c r="H92" s="149">
        <v>2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>O92*H92</f>
        <v>0</v>
      </c>
      <c r="Q92" s="154">
        <v>0.00077</v>
      </c>
      <c r="R92" s="154">
        <f>Q92*H92</f>
        <v>0.00154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227</v>
      </c>
      <c r="AT92" s="156" t="s">
        <v>152</v>
      </c>
      <c r="AU92" s="156" t="s">
        <v>80</v>
      </c>
      <c r="AY92" s="19" t="s">
        <v>149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78</v>
      </c>
      <c r="BK92" s="157">
        <f>ROUND(I92*H92,2)</f>
        <v>0</v>
      </c>
      <c r="BL92" s="19" t="s">
        <v>227</v>
      </c>
      <c r="BM92" s="156" t="s">
        <v>2779</v>
      </c>
    </row>
    <row r="93" spans="1:65" s="2" customFormat="1" ht="16.5" customHeight="1">
      <c r="A93" s="34"/>
      <c r="B93" s="144"/>
      <c r="C93" s="190" t="s">
        <v>80</v>
      </c>
      <c r="D93" s="190" t="s">
        <v>411</v>
      </c>
      <c r="E93" s="191" t="s">
        <v>2780</v>
      </c>
      <c r="F93" s="192" t="s">
        <v>2781</v>
      </c>
      <c r="G93" s="193" t="s">
        <v>2782</v>
      </c>
      <c r="H93" s="194">
        <v>4</v>
      </c>
      <c r="I93" s="195"/>
      <c r="J93" s="196">
        <f>ROUND(I93*H93,2)</f>
        <v>0</v>
      </c>
      <c r="K93" s="192" t="s">
        <v>3</v>
      </c>
      <c r="L93" s="197"/>
      <c r="M93" s="198" t="s">
        <v>3</v>
      </c>
      <c r="N93" s="199" t="s">
        <v>42</v>
      </c>
      <c r="O93" s="55"/>
      <c r="P93" s="154">
        <f>O93*H93</f>
        <v>0</v>
      </c>
      <c r="Q93" s="154">
        <v>0.0004</v>
      </c>
      <c r="R93" s="154">
        <f>Q93*H93</f>
        <v>0.0016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446</v>
      </c>
      <c r="AT93" s="156" t="s">
        <v>411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2783</v>
      </c>
    </row>
    <row r="94" spans="2:63" s="12" customFormat="1" ht="22.9" customHeight="1">
      <c r="B94" s="131"/>
      <c r="D94" s="132" t="s">
        <v>70</v>
      </c>
      <c r="E94" s="142" t="s">
        <v>2346</v>
      </c>
      <c r="F94" s="142" t="s">
        <v>2347</v>
      </c>
      <c r="I94" s="134"/>
      <c r="J94" s="143">
        <f>BK94</f>
        <v>0</v>
      </c>
      <c r="L94" s="131"/>
      <c r="M94" s="136"/>
      <c r="N94" s="137"/>
      <c r="O94" s="137"/>
      <c r="P94" s="138">
        <f>SUM(P95:P141)</f>
        <v>0</v>
      </c>
      <c r="Q94" s="137"/>
      <c r="R94" s="138">
        <f>SUM(R95:R141)</f>
        <v>0.22336500000000004</v>
      </c>
      <c r="S94" s="137"/>
      <c r="T94" s="139">
        <f>SUM(T95:T141)</f>
        <v>0</v>
      </c>
      <c r="AR94" s="132" t="s">
        <v>80</v>
      </c>
      <c r="AT94" s="140" t="s">
        <v>70</v>
      </c>
      <c r="AU94" s="140" t="s">
        <v>78</v>
      </c>
      <c r="AY94" s="132" t="s">
        <v>149</v>
      </c>
      <c r="BK94" s="141">
        <f>SUM(BK95:BK141)</f>
        <v>0</v>
      </c>
    </row>
    <row r="95" spans="1:65" s="2" customFormat="1" ht="16.5" customHeight="1">
      <c r="A95" s="34"/>
      <c r="B95" s="144"/>
      <c r="C95" s="145" t="s">
        <v>169</v>
      </c>
      <c r="D95" s="145" t="s">
        <v>152</v>
      </c>
      <c r="E95" s="146" t="s">
        <v>2784</v>
      </c>
      <c r="F95" s="147" t="s">
        <v>2785</v>
      </c>
      <c r="G95" s="148" t="s">
        <v>243</v>
      </c>
      <c r="H95" s="149">
        <v>12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227</v>
      </c>
      <c r="AT95" s="156" t="s">
        <v>152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227</v>
      </c>
      <c r="BM95" s="156" t="s">
        <v>2786</v>
      </c>
    </row>
    <row r="96" spans="1:65" s="2" customFormat="1" ht="16.5" customHeight="1">
      <c r="A96" s="34"/>
      <c r="B96" s="144"/>
      <c r="C96" s="190" t="s">
        <v>157</v>
      </c>
      <c r="D96" s="190" t="s">
        <v>411</v>
      </c>
      <c r="E96" s="191" t="s">
        <v>2787</v>
      </c>
      <c r="F96" s="192" t="s">
        <v>2788</v>
      </c>
      <c r="G96" s="193" t="s">
        <v>243</v>
      </c>
      <c r="H96" s="194">
        <v>12</v>
      </c>
      <c r="I96" s="195"/>
      <c r="J96" s="196">
        <f>ROUND(I96*H96,2)</f>
        <v>0</v>
      </c>
      <c r="K96" s="192" t="s">
        <v>3</v>
      </c>
      <c r="L96" s="197"/>
      <c r="M96" s="198" t="s">
        <v>3</v>
      </c>
      <c r="N96" s="199" t="s">
        <v>42</v>
      </c>
      <c r="O96" s="55"/>
      <c r="P96" s="154">
        <f>O96*H96</f>
        <v>0</v>
      </c>
      <c r="Q96" s="154">
        <v>0.00019</v>
      </c>
      <c r="R96" s="154">
        <f>Q96*H96</f>
        <v>0.00228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446</v>
      </c>
      <c r="AT96" s="156" t="s">
        <v>411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2789</v>
      </c>
    </row>
    <row r="97" spans="2:51" s="13" customFormat="1" ht="12">
      <c r="B97" s="163"/>
      <c r="D97" s="164" t="s">
        <v>161</v>
      </c>
      <c r="E97" s="165" t="s">
        <v>3</v>
      </c>
      <c r="F97" s="166" t="s">
        <v>2647</v>
      </c>
      <c r="H97" s="167">
        <v>12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1:65" s="2" customFormat="1" ht="16.5" customHeight="1">
      <c r="A98" s="34"/>
      <c r="B98" s="144"/>
      <c r="C98" s="145" t="s">
        <v>180</v>
      </c>
      <c r="D98" s="145" t="s">
        <v>152</v>
      </c>
      <c r="E98" s="146" t="s">
        <v>2790</v>
      </c>
      <c r="F98" s="147" t="s">
        <v>2791</v>
      </c>
      <c r="G98" s="148" t="s">
        <v>243</v>
      </c>
      <c r="H98" s="149">
        <v>87</v>
      </c>
      <c r="I98" s="150"/>
      <c r="J98" s="151">
        <f>ROUND(I98*H98,2)</f>
        <v>0</v>
      </c>
      <c r="K98" s="147" t="s">
        <v>3</v>
      </c>
      <c r="L98" s="35"/>
      <c r="M98" s="152" t="s">
        <v>3</v>
      </c>
      <c r="N98" s="153" t="s">
        <v>42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227</v>
      </c>
      <c r="AT98" s="156" t="s">
        <v>152</v>
      </c>
      <c r="AU98" s="156" t="s">
        <v>80</v>
      </c>
      <c r="AY98" s="19" t="s">
        <v>149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78</v>
      </c>
      <c r="BK98" s="157">
        <f>ROUND(I98*H98,2)</f>
        <v>0</v>
      </c>
      <c r="BL98" s="19" t="s">
        <v>227</v>
      </c>
      <c r="BM98" s="156" t="s">
        <v>2792</v>
      </c>
    </row>
    <row r="99" spans="1:65" s="2" customFormat="1" ht="16.5" customHeight="1">
      <c r="A99" s="34"/>
      <c r="B99" s="144"/>
      <c r="C99" s="190" t="s">
        <v>186</v>
      </c>
      <c r="D99" s="190" t="s">
        <v>411</v>
      </c>
      <c r="E99" s="191" t="s">
        <v>2793</v>
      </c>
      <c r="F99" s="192" t="s">
        <v>2794</v>
      </c>
      <c r="G99" s="193" t="s">
        <v>1754</v>
      </c>
      <c r="H99" s="194">
        <v>82.65</v>
      </c>
      <c r="I99" s="195"/>
      <c r="J99" s="196">
        <f>ROUND(I99*H99,2)</f>
        <v>0</v>
      </c>
      <c r="K99" s="192" t="s">
        <v>3</v>
      </c>
      <c r="L99" s="197"/>
      <c r="M99" s="198" t="s">
        <v>3</v>
      </c>
      <c r="N99" s="199" t="s">
        <v>42</v>
      </c>
      <c r="O99" s="55"/>
      <c r="P99" s="154">
        <f>O99*H99</f>
        <v>0</v>
      </c>
      <c r="Q99" s="154">
        <v>0.001</v>
      </c>
      <c r="R99" s="154">
        <f>Q99*H99</f>
        <v>0.08265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446</v>
      </c>
      <c r="AT99" s="156" t="s">
        <v>411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2795</v>
      </c>
    </row>
    <row r="100" spans="2:51" s="13" customFormat="1" ht="12">
      <c r="B100" s="163"/>
      <c r="D100" s="164" t="s">
        <v>161</v>
      </c>
      <c r="E100" s="165" t="s">
        <v>3</v>
      </c>
      <c r="F100" s="166" t="s">
        <v>2796</v>
      </c>
      <c r="H100" s="167">
        <v>82.65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16.5" customHeight="1">
      <c r="A101" s="34"/>
      <c r="B101" s="144"/>
      <c r="C101" s="145" t="s">
        <v>194</v>
      </c>
      <c r="D101" s="145" t="s">
        <v>152</v>
      </c>
      <c r="E101" s="146" t="s">
        <v>2797</v>
      </c>
      <c r="F101" s="147" t="s">
        <v>2798</v>
      </c>
      <c r="G101" s="148" t="s">
        <v>243</v>
      </c>
      <c r="H101" s="149">
        <v>46</v>
      </c>
      <c r="I101" s="150"/>
      <c r="J101" s="151">
        <f>ROUND(I101*H101,2)</f>
        <v>0</v>
      </c>
      <c r="K101" s="147" t="s">
        <v>3</v>
      </c>
      <c r="L101" s="35"/>
      <c r="M101" s="152" t="s">
        <v>3</v>
      </c>
      <c r="N101" s="153" t="s">
        <v>42</v>
      </c>
      <c r="O101" s="55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227</v>
      </c>
      <c r="AT101" s="156" t="s">
        <v>152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227</v>
      </c>
      <c r="BM101" s="156" t="s">
        <v>2799</v>
      </c>
    </row>
    <row r="102" spans="1:65" s="2" customFormat="1" ht="16.5" customHeight="1">
      <c r="A102" s="34"/>
      <c r="B102" s="144"/>
      <c r="C102" s="190" t="s">
        <v>200</v>
      </c>
      <c r="D102" s="190" t="s">
        <v>411</v>
      </c>
      <c r="E102" s="191" t="s">
        <v>2800</v>
      </c>
      <c r="F102" s="192" t="s">
        <v>2801</v>
      </c>
      <c r="G102" s="193" t="s">
        <v>1754</v>
      </c>
      <c r="H102" s="194">
        <v>28.52</v>
      </c>
      <c r="I102" s="195"/>
      <c r="J102" s="196">
        <f>ROUND(I102*H102,2)</f>
        <v>0</v>
      </c>
      <c r="K102" s="192" t="s">
        <v>3</v>
      </c>
      <c r="L102" s="197"/>
      <c r="M102" s="198" t="s">
        <v>3</v>
      </c>
      <c r="N102" s="199" t="s">
        <v>42</v>
      </c>
      <c r="O102" s="55"/>
      <c r="P102" s="154">
        <f>O102*H102</f>
        <v>0</v>
      </c>
      <c r="Q102" s="154">
        <v>0.001</v>
      </c>
      <c r="R102" s="154">
        <f>Q102*H102</f>
        <v>0.02852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446</v>
      </c>
      <c r="AT102" s="156" t="s">
        <v>411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2802</v>
      </c>
    </row>
    <row r="103" spans="2:51" s="13" customFormat="1" ht="12">
      <c r="B103" s="163"/>
      <c r="D103" s="164" t="s">
        <v>161</v>
      </c>
      <c r="E103" s="165" t="s">
        <v>3</v>
      </c>
      <c r="F103" s="166" t="s">
        <v>2803</v>
      </c>
      <c r="H103" s="167">
        <v>28.52</v>
      </c>
      <c r="I103" s="168"/>
      <c r="L103" s="163"/>
      <c r="M103" s="169"/>
      <c r="N103" s="170"/>
      <c r="O103" s="170"/>
      <c r="P103" s="170"/>
      <c r="Q103" s="170"/>
      <c r="R103" s="170"/>
      <c r="S103" s="170"/>
      <c r="T103" s="171"/>
      <c r="AT103" s="165" t="s">
        <v>161</v>
      </c>
      <c r="AU103" s="165" t="s">
        <v>80</v>
      </c>
      <c r="AV103" s="13" t="s">
        <v>80</v>
      </c>
      <c r="AW103" s="13" t="s">
        <v>33</v>
      </c>
      <c r="AX103" s="13" t="s">
        <v>78</v>
      </c>
      <c r="AY103" s="165" t="s">
        <v>149</v>
      </c>
    </row>
    <row r="104" spans="1:65" s="2" customFormat="1" ht="16.5" customHeight="1">
      <c r="A104" s="34"/>
      <c r="B104" s="144"/>
      <c r="C104" s="145" t="s">
        <v>150</v>
      </c>
      <c r="D104" s="145" t="s">
        <v>152</v>
      </c>
      <c r="E104" s="146" t="s">
        <v>2804</v>
      </c>
      <c r="F104" s="147" t="s">
        <v>2805</v>
      </c>
      <c r="G104" s="148" t="s">
        <v>243</v>
      </c>
      <c r="H104" s="149">
        <v>143</v>
      </c>
      <c r="I104" s="150"/>
      <c r="J104" s="151">
        <f>ROUND(I104*H104,2)</f>
        <v>0</v>
      </c>
      <c r="K104" s="147" t="s">
        <v>3</v>
      </c>
      <c r="L104" s="35"/>
      <c r="M104" s="152" t="s">
        <v>3</v>
      </c>
      <c r="N104" s="153" t="s">
        <v>42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227</v>
      </c>
      <c r="AT104" s="156" t="s">
        <v>152</v>
      </c>
      <c r="AU104" s="156" t="s">
        <v>80</v>
      </c>
      <c r="AY104" s="19" t="s">
        <v>149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78</v>
      </c>
      <c r="BK104" s="157">
        <f>ROUND(I104*H104,2)</f>
        <v>0</v>
      </c>
      <c r="BL104" s="19" t="s">
        <v>227</v>
      </c>
      <c r="BM104" s="156" t="s">
        <v>2806</v>
      </c>
    </row>
    <row r="105" spans="1:65" s="2" customFormat="1" ht="16.5" customHeight="1">
      <c r="A105" s="34"/>
      <c r="B105" s="144"/>
      <c r="C105" s="190" t="s">
        <v>210</v>
      </c>
      <c r="D105" s="190" t="s">
        <v>411</v>
      </c>
      <c r="E105" s="191" t="s">
        <v>2807</v>
      </c>
      <c r="F105" s="192" t="s">
        <v>2808</v>
      </c>
      <c r="G105" s="193" t="s">
        <v>1754</v>
      </c>
      <c r="H105" s="194">
        <v>19.305</v>
      </c>
      <c r="I105" s="195"/>
      <c r="J105" s="196">
        <f>ROUND(I105*H105,2)</f>
        <v>0</v>
      </c>
      <c r="K105" s="192" t="s">
        <v>3</v>
      </c>
      <c r="L105" s="197"/>
      <c r="M105" s="198" t="s">
        <v>3</v>
      </c>
      <c r="N105" s="199" t="s">
        <v>42</v>
      </c>
      <c r="O105" s="55"/>
      <c r="P105" s="154">
        <f>O105*H105</f>
        <v>0</v>
      </c>
      <c r="Q105" s="154">
        <v>0.001</v>
      </c>
      <c r="R105" s="154">
        <f>Q105*H105</f>
        <v>0.019305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446</v>
      </c>
      <c r="AT105" s="156" t="s">
        <v>411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2809</v>
      </c>
    </row>
    <row r="106" spans="2:51" s="13" customFormat="1" ht="12">
      <c r="B106" s="163"/>
      <c r="D106" s="164" t="s">
        <v>161</v>
      </c>
      <c r="E106" s="165" t="s">
        <v>3</v>
      </c>
      <c r="F106" s="166" t="s">
        <v>2810</v>
      </c>
      <c r="H106" s="167">
        <v>19.305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16.5" customHeight="1">
      <c r="A107" s="34"/>
      <c r="B107" s="144"/>
      <c r="C107" s="190" t="s">
        <v>215</v>
      </c>
      <c r="D107" s="190" t="s">
        <v>411</v>
      </c>
      <c r="E107" s="191" t="s">
        <v>2811</v>
      </c>
      <c r="F107" s="192" t="s">
        <v>2812</v>
      </c>
      <c r="G107" s="193" t="s">
        <v>183</v>
      </c>
      <c r="H107" s="194">
        <v>30</v>
      </c>
      <c r="I107" s="195"/>
      <c r="J107" s="196">
        <f>ROUND(I107*H107,2)</f>
        <v>0</v>
      </c>
      <c r="K107" s="192" t="s">
        <v>3</v>
      </c>
      <c r="L107" s="197"/>
      <c r="M107" s="198" t="s">
        <v>3</v>
      </c>
      <c r="N107" s="199" t="s">
        <v>42</v>
      </c>
      <c r="O107" s="55"/>
      <c r="P107" s="154">
        <f>O107*H107</f>
        <v>0</v>
      </c>
      <c r="Q107" s="154">
        <v>0.00032</v>
      </c>
      <c r="R107" s="154">
        <f>Q107*H107</f>
        <v>0.009600000000000001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446</v>
      </c>
      <c r="AT107" s="156" t="s">
        <v>411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2813</v>
      </c>
    </row>
    <row r="108" spans="2:51" s="13" customFormat="1" ht="12">
      <c r="B108" s="163"/>
      <c r="D108" s="164" t="s">
        <v>161</v>
      </c>
      <c r="E108" s="165" t="s">
        <v>3</v>
      </c>
      <c r="F108" s="166" t="s">
        <v>2814</v>
      </c>
      <c r="H108" s="167">
        <v>30</v>
      </c>
      <c r="I108" s="168"/>
      <c r="L108" s="163"/>
      <c r="M108" s="169"/>
      <c r="N108" s="170"/>
      <c r="O108" s="170"/>
      <c r="P108" s="170"/>
      <c r="Q108" s="170"/>
      <c r="R108" s="170"/>
      <c r="S108" s="170"/>
      <c r="T108" s="171"/>
      <c r="AT108" s="165" t="s">
        <v>161</v>
      </c>
      <c r="AU108" s="165" t="s">
        <v>80</v>
      </c>
      <c r="AV108" s="13" t="s">
        <v>80</v>
      </c>
      <c r="AW108" s="13" t="s">
        <v>33</v>
      </c>
      <c r="AX108" s="13" t="s">
        <v>78</v>
      </c>
      <c r="AY108" s="165" t="s">
        <v>149</v>
      </c>
    </row>
    <row r="109" spans="1:65" s="2" customFormat="1" ht="16.5" customHeight="1">
      <c r="A109" s="34"/>
      <c r="B109" s="144"/>
      <c r="C109" s="190" t="s">
        <v>475</v>
      </c>
      <c r="D109" s="190" t="s">
        <v>411</v>
      </c>
      <c r="E109" s="191" t="s">
        <v>2815</v>
      </c>
      <c r="F109" s="192" t="s">
        <v>2816</v>
      </c>
      <c r="G109" s="193" t="s">
        <v>183</v>
      </c>
      <c r="H109" s="194">
        <v>83</v>
      </c>
      <c r="I109" s="195"/>
      <c r="J109" s="196">
        <f>ROUND(I109*H109,2)</f>
        <v>0</v>
      </c>
      <c r="K109" s="192" t="s">
        <v>3</v>
      </c>
      <c r="L109" s="197"/>
      <c r="M109" s="198" t="s">
        <v>3</v>
      </c>
      <c r="N109" s="199" t="s">
        <v>42</v>
      </c>
      <c r="O109" s="55"/>
      <c r="P109" s="154">
        <f>O109*H109</f>
        <v>0</v>
      </c>
      <c r="Q109" s="154">
        <v>0.00021</v>
      </c>
      <c r="R109" s="154">
        <f>Q109*H109</f>
        <v>0.01743</v>
      </c>
      <c r="S109" s="154">
        <v>0</v>
      </c>
      <c r="T109" s="15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446</v>
      </c>
      <c r="AT109" s="156" t="s">
        <v>411</v>
      </c>
      <c r="AU109" s="156" t="s">
        <v>80</v>
      </c>
      <c r="AY109" s="19" t="s">
        <v>149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78</v>
      </c>
      <c r="BK109" s="157">
        <f>ROUND(I109*H109,2)</f>
        <v>0</v>
      </c>
      <c r="BL109" s="19" t="s">
        <v>227</v>
      </c>
      <c r="BM109" s="156" t="s">
        <v>2817</v>
      </c>
    </row>
    <row r="110" spans="2:51" s="13" customFormat="1" ht="12">
      <c r="B110" s="163"/>
      <c r="D110" s="164" t="s">
        <v>161</v>
      </c>
      <c r="E110" s="165" t="s">
        <v>3</v>
      </c>
      <c r="F110" s="166" t="s">
        <v>2818</v>
      </c>
      <c r="H110" s="167">
        <v>83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161</v>
      </c>
      <c r="AU110" s="165" t="s">
        <v>80</v>
      </c>
      <c r="AV110" s="13" t="s">
        <v>80</v>
      </c>
      <c r="AW110" s="13" t="s">
        <v>33</v>
      </c>
      <c r="AX110" s="13" t="s">
        <v>78</v>
      </c>
      <c r="AY110" s="165" t="s">
        <v>149</v>
      </c>
    </row>
    <row r="111" spans="1:65" s="2" customFormat="1" ht="16.5" customHeight="1">
      <c r="A111" s="34"/>
      <c r="B111" s="144"/>
      <c r="C111" s="145" t="s">
        <v>232</v>
      </c>
      <c r="D111" s="145" t="s">
        <v>152</v>
      </c>
      <c r="E111" s="146" t="s">
        <v>2751</v>
      </c>
      <c r="F111" s="147" t="s">
        <v>2752</v>
      </c>
      <c r="G111" s="148" t="s">
        <v>183</v>
      </c>
      <c r="H111" s="149">
        <v>11</v>
      </c>
      <c r="I111" s="150"/>
      <c r="J111" s="151">
        <f>ROUND(I111*H111,2)</f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227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227</v>
      </c>
      <c r="BM111" s="156" t="s">
        <v>2819</v>
      </c>
    </row>
    <row r="112" spans="1:65" s="2" customFormat="1" ht="16.5" customHeight="1">
      <c r="A112" s="34"/>
      <c r="B112" s="144"/>
      <c r="C112" s="190" t="s">
        <v>240</v>
      </c>
      <c r="D112" s="190" t="s">
        <v>411</v>
      </c>
      <c r="E112" s="191" t="s">
        <v>2820</v>
      </c>
      <c r="F112" s="192" t="s">
        <v>2821</v>
      </c>
      <c r="G112" s="193" t="s">
        <v>183</v>
      </c>
      <c r="H112" s="194">
        <v>11</v>
      </c>
      <c r="I112" s="195"/>
      <c r="J112" s="196">
        <f>ROUND(I112*H112,2)</f>
        <v>0</v>
      </c>
      <c r="K112" s="192" t="s">
        <v>3</v>
      </c>
      <c r="L112" s="197"/>
      <c r="M112" s="198" t="s">
        <v>3</v>
      </c>
      <c r="N112" s="199" t="s">
        <v>42</v>
      </c>
      <c r="O112" s="55"/>
      <c r="P112" s="154">
        <f>O112*H112</f>
        <v>0</v>
      </c>
      <c r="Q112" s="154">
        <v>0.00013</v>
      </c>
      <c r="R112" s="154">
        <f>Q112*H112</f>
        <v>0.0014299999999999998</v>
      </c>
      <c r="S112" s="154">
        <v>0</v>
      </c>
      <c r="T112" s="15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446</v>
      </c>
      <c r="AT112" s="156" t="s">
        <v>411</v>
      </c>
      <c r="AU112" s="156" t="s">
        <v>80</v>
      </c>
      <c r="AY112" s="19" t="s">
        <v>149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9" t="s">
        <v>78</v>
      </c>
      <c r="BK112" s="157">
        <f>ROUND(I112*H112,2)</f>
        <v>0</v>
      </c>
      <c r="BL112" s="19" t="s">
        <v>227</v>
      </c>
      <c r="BM112" s="156" t="s">
        <v>2822</v>
      </c>
    </row>
    <row r="113" spans="2:51" s="13" customFormat="1" ht="12">
      <c r="B113" s="163"/>
      <c r="D113" s="164" t="s">
        <v>161</v>
      </c>
      <c r="E113" s="165" t="s">
        <v>3</v>
      </c>
      <c r="F113" s="166" t="s">
        <v>2521</v>
      </c>
      <c r="H113" s="167">
        <v>11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161</v>
      </c>
      <c r="AU113" s="165" t="s">
        <v>80</v>
      </c>
      <c r="AV113" s="13" t="s">
        <v>80</v>
      </c>
      <c r="AW113" s="13" t="s">
        <v>33</v>
      </c>
      <c r="AX113" s="13" t="s">
        <v>78</v>
      </c>
      <c r="AY113" s="165" t="s">
        <v>149</v>
      </c>
    </row>
    <row r="114" spans="1:65" s="2" customFormat="1" ht="16.5" customHeight="1">
      <c r="A114" s="34"/>
      <c r="B114" s="144"/>
      <c r="C114" s="145" t="s">
        <v>9</v>
      </c>
      <c r="D114" s="145" t="s">
        <v>152</v>
      </c>
      <c r="E114" s="146" t="s">
        <v>2823</v>
      </c>
      <c r="F114" s="147" t="s">
        <v>2824</v>
      </c>
      <c r="G114" s="148" t="s">
        <v>183</v>
      </c>
      <c r="H114" s="149">
        <v>36</v>
      </c>
      <c r="I114" s="150"/>
      <c r="J114" s="151">
        <f>ROUND(I114*H114,2)</f>
        <v>0</v>
      </c>
      <c r="K114" s="147" t="s">
        <v>3</v>
      </c>
      <c r="L114" s="35"/>
      <c r="M114" s="152" t="s">
        <v>3</v>
      </c>
      <c r="N114" s="153" t="s">
        <v>42</v>
      </c>
      <c r="O114" s="55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227</v>
      </c>
      <c r="AT114" s="156" t="s">
        <v>152</v>
      </c>
      <c r="AU114" s="156" t="s">
        <v>80</v>
      </c>
      <c r="AY114" s="19" t="s">
        <v>149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78</v>
      </c>
      <c r="BK114" s="157">
        <f>ROUND(I114*H114,2)</f>
        <v>0</v>
      </c>
      <c r="BL114" s="19" t="s">
        <v>227</v>
      </c>
      <c r="BM114" s="156" t="s">
        <v>2825</v>
      </c>
    </row>
    <row r="115" spans="1:65" s="2" customFormat="1" ht="16.5" customHeight="1">
      <c r="A115" s="34"/>
      <c r="B115" s="144"/>
      <c r="C115" s="190" t="s">
        <v>227</v>
      </c>
      <c r="D115" s="190" t="s">
        <v>411</v>
      </c>
      <c r="E115" s="191" t="s">
        <v>2826</v>
      </c>
      <c r="F115" s="192" t="s">
        <v>2827</v>
      </c>
      <c r="G115" s="193" t="s">
        <v>183</v>
      </c>
      <c r="H115" s="194">
        <v>36</v>
      </c>
      <c r="I115" s="195"/>
      <c r="J115" s="196">
        <f>ROUND(I115*H115,2)</f>
        <v>0</v>
      </c>
      <c r="K115" s="192" t="s">
        <v>3</v>
      </c>
      <c r="L115" s="197"/>
      <c r="M115" s="198" t="s">
        <v>3</v>
      </c>
      <c r="N115" s="199" t="s">
        <v>42</v>
      </c>
      <c r="O115" s="55"/>
      <c r="P115" s="154">
        <f>O115*H115</f>
        <v>0</v>
      </c>
      <c r="Q115" s="154">
        <v>0.00023</v>
      </c>
      <c r="R115" s="154">
        <f>Q115*H115</f>
        <v>0.008280000000000001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446</v>
      </c>
      <c r="AT115" s="156" t="s">
        <v>411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227</v>
      </c>
      <c r="BM115" s="156" t="s">
        <v>2828</v>
      </c>
    </row>
    <row r="116" spans="2:51" s="13" customFormat="1" ht="12">
      <c r="B116" s="163"/>
      <c r="D116" s="164" t="s">
        <v>161</v>
      </c>
      <c r="E116" s="165" t="s">
        <v>3</v>
      </c>
      <c r="F116" s="166" t="s">
        <v>2829</v>
      </c>
      <c r="H116" s="167">
        <v>36</v>
      </c>
      <c r="I116" s="168"/>
      <c r="L116" s="163"/>
      <c r="M116" s="169"/>
      <c r="N116" s="170"/>
      <c r="O116" s="170"/>
      <c r="P116" s="170"/>
      <c r="Q116" s="170"/>
      <c r="R116" s="170"/>
      <c r="S116" s="170"/>
      <c r="T116" s="171"/>
      <c r="AT116" s="165" t="s">
        <v>161</v>
      </c>
      <c r="AU116" s="165" t="s">
        <v>80</v>
      </c>
      <c r="AV116" s="13" t="s">
        <v>80</v>
      </c>
      <c r="AW116" s="13" t="s">
        <v>33</v>
      </c>
      <c r="AX116" s="13" t="s">
        <v>78</v>
      </c>
      <c r="AY116" s="165" t="s">
        <v>149</v>
      </c>
    </row>
    <row r="117" spans="1:65" s="2" customFormat="1" ht="16.5" customHeight="1">
      <c r="A117" s="34"/>
      <c r="B117" s="144"/>
      <c r="C117" s="145" t="s">
        <v>354</v>
      </c>
      <c r="D117" s="145" t="s">
        <v>152</v>
      </c>
      <c r="E117" s="146" t="s">
        <v>2830</v>
      </c>
      <c r="F117" s="147" t="s">
        <v>2831</v>
      </c>
      <c r="G117" s="148" t="s">
        <v>183</v>
      </c>
      <c r="H117" s="149">
        <v>83</v>
      </c>
      <c r="I117" s="150"/>
      <c r="J117" s="151">
        <f>ROUND(I117*H117,2)</f>
        <v>0</v>
      </c>
      <c r="K117" s="147" t="s">
        <v>3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227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227</v>
      </c>
      <c r="BM117" s="156" t="s">
        <v>2832</v>
      </c>
    </row>
    <row r="118" spans="1:65" s="2" customFormat="1" ht="16.5" customHeight="1">
      <c r="A118" s="34"/>
      <c r="B118" s="144"/>
      <c r="C118" s="190" t="s">
        <v>359</v>
      </c>
      <c r="D118" s="190" t="s">
        <v>411</v>
      </c>
      <c r="E118" s="191" t="s">
        <v>2833</v>
      </c>
      <c r="F118" s="192" t="s">
        <v>2834</v>
      </c>
      <c r="G118" s="193" t="s">
        <v>183</v>
      </c>
      <c r="H118" s="194">
        <v>1</v>
      </c>
      <c r="I118" s="195"/>
      <c r="J118" s="196">
        <f>ROUND(I118*H118,2)</f>
        <v>0</v>
      </c>
      <c r="K118" s="192" t="s">
        <v>3</v>
      </c>
      <c r="L118" s="197"/>
      <c r="M118" s="198" t="s">
        <v>3</v>
      </c>
      <c r="N118" s="199" t="s">
        <v>42</v>
      </c>
      <c r="O118" s="55"/>
      <c r="P118" s="154">
        <f>O118*H118</f>
        <v>0</v>
      </c>
      <c r="Q118" s="154">
        <v>0.00043</v>
      </c>
      <c r="R118" s="154">
        <f>Q118*H118</f>
        <v>0.00043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446</v>
      </c>
      <c r="AT118" s="156" t="s">
        <v>411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2835</v>
      </c>
    </row>
    <row r="119" spans="2:51" s="13" customFormat="1" ht="12">
      <c r="B119" s="163"/>
      <c r="D119" s="164" t="s">
        <v>161</v>
      </c>
      <c r="E119" s="165" t="s">
        <v>3</v>
      </c>
      <c r="F119" s="166" t="s">
        <v>2660</v>
      </c>
      <c r="H119" s="167">
        <v>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90" t="s">
        <v>366</v>
      </c>
      <c r="D120" s="190" t="s">
        <v>411</v>
      </c>
      <c r="E120" s="191" t="s">
        <v>2836</v>
      </c>
      <c r="F120" s="192" t="s">
        <v>2837</v>
      </c>
      <c r="G120" s="193" t="s">
        <v>183</v>
      </c>
      <c r="H120" s="194">
        <v>47</v>
      </c>
      <c r="I120" s="195"/>
      <c r="J120" s="196">
        <f>ROUND(I120*H120,2)</f>
        <v>0</v>
      </c>
      <c r="K120" s="192" t="s">
        <v>3</v>
      </c>
      <c r="L120" s="197"/>
      <c r="M120" s="198" t="s">
        <v>3</v>
      </c>
      <c r="N120" s="199" t="s">
        <v>42</v>
      </c>
      <c r="O120" s="55"/>
      <c r="P120" s="154">
        <f>O120*H120</f>
        <v>0</v>
      </c>
      <c r="Q120" s="154">
        <v>0.00016</v>
      </c>
      <c r="R120" s="154">
        <f>Q120*H120</f>
        <v>0.007520000000000001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446</v>
      </c>
      <c r="AT120" s="156" t="s">
        <v>411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2838</v>
      </c>
    </row>
    <row r="121" spans="2:51" s="13" customFormat="1" ht="12">
      <c r="B121" s="163"/>
      <c r="D121" s="164" t="s">
        <v>161</v>
      </c>
      <c r="E121" s="165" t="s">
        <v>3</v>
      </c>
      <c r="F121" s="166" t="s">
        <v>2839</v>
      </c>
      <c r="H121" s="167">
        <v>47</v>
      </c>
      <c r="I121" s="168"/>
      <c r="L121" s="163"/>
      <c r="M121" s="169"/>
      <c r="N121" s="170"/>
      <c r="O121" s="170"/>
      <c r="P121" s="170"/>
      <c r="Q121" s="170"/>
      <c r="R121" s="170"/>
      <c r="S121" s="170"/>
      <c r="T121" s="171"/>
      <c r="AT121" s="165" t="s">
        <v>161</v>
      </c>
      <c r="AU121" s="165" t="s">
        <v>80</v>
      </c>
      <c r="AV121" s="13" t="s">
        <v>80</v>
      </c>
      <c r="AW121" s="13" t="s">
        <v>33</v>
      </c>
      <c r="AX121" s="13" t="s">
        <v>78</v>
      </c>
      <c r="AY121" s="165" t="s">
        <v>149</v>
      </c>
    </row>
    <row r="122" spans="1:65" s="2" customFormat="1" ht="16.5" customHeight="1">
      <c r="A122" s="34"/>
      <c r="B122" s="144"/>
      <c r="C122" s="190" t="s">
        <v>377</v>
      </c>
      <c r="D122" s="190" t="s">
        <v>411</v>
      </c>
      <c r="E122" s="191" t="s">
        <v>2840</v>
      </c>
      <c r="F122" s="192" t="s">
        <v>2841</v>
      </c>
      <c r="G122" s="193" t="s">
        <v>183</v>
      </c>
      <c r="H122" s="194">
        <v>12</v>
      </c>
      <c r="I122" s="195"/>
      <c r="J122" s="196">
        <f>ROUND(I122*H122,2)</f>
        <v>0</v>
      </c>
      <c r="K122" s="192" t="s">
        <v>3</v>
      </c>
      <c r="L122" s="197"/>
      <c r="M122" s="198" t="s">
        <v>3</v>
      </c>
      <c r="N122" s="199" t="s">
        <v>42</v>
      </c>
      <c r="O122" s="55"/>
      <c r="P122" s="154">
        <f>O122*H122</f>
        <v>0</v>
      </c>
      <c r="Q122" s="154">
        <v>0.00026</v>
      </c>
      <c r="R122" s="154">
        <f>Q122*H122</f>
        <v>0.0031199999999999995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446</v>
      </c>
      <c r="AT122" s="156" t="s">
        <v>411</v>
      </c>
      <c r="AU122" s="156" t="s">
        <v>80</v>
      </c>
      <c r="AY122" s="19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78</v>
      </c>
      <c r="BK122" s="157">
        <f>ROUND(I122*H122,2)</f>
        <v>0</v>
      </c>
      <c r="BL122" s="19" t="s">
        <v>227</v>
      </c>
      <c r="BM122" s="156" t="s">
        <v>2842</v>
      </c>
    </row>
    <row r="123" spans="2:51" s="13" customFormat="1" ht="12">
      <c r="B123" s="163"/>
      <c r="D123" s="164" t="s">
        <v>161</v>
      </c>
      <c r="E123" s="165" t="s">
        <v>3</v>
      </c>
      <c r="F123" s="166" t="s">
        <v>2843</v>
      </c>
      <c r="H123" s="167">
        <v>12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161</v>
      </c>
      <c r="AU123" s="165" t="s">
        <v>80</v>
      </c>
      <c r="AV123" s="13" t="s">
        <v>80</v>
      </c>
      <c r="AW123" s="13" t="s">
        <v>33</v>
      </c>
      <c r="AX123" s="13" t="s">
        <v>78</v>
      </c>
      <c r="AY123" s="165" t="s">
        <v>149</v>
      </c>
    </row>
    <row r="124" spans="1:65" s="2" customFormat="1" ht="16.5" customHeight="1">
      <c r="A124" s="34"/>
      <c r="B124" s="144"/>
      <c r="C124" s="190" t="s">
        <v>8</v>
      </c>
      <c r="D124" s="190" t="s">
        <v>411</v>
      </c>
      <c r="E124" s="191" t="s">
        <v>2844</v>
      </c>
      <c r="F124" s="192" t="s">
        <v>2845</v>
      </c>
      <c r="G124" s="193" t="s">
        <v>183</v>
      </c>
      <c r="H124" s="194">
        <v>16</v>
      </c>
      <c r="I124" s="195"/>
      <c r="J124" s="196">
        <f>ROUND(I124*H124,2)</f>
        <v>0</v>
      </c>
      <c r="K124" s="192" t="s">
        <v>3</v>
      </c>
      <c r="L124" s="197"/>
      <c r="M124" s="198" t="s">
        <v>3</v>
      </c>
      <c r="N124" s="199" t="s">
        <v>42</v>
      </c>
      <c r="O124" s="55"/>
      <c r="P124" s="154">
        <f>O124*H124</f>
        <v>0</v>
      </c>
      <c r="Q124" s="154">
        <v>0.0007</v>
      </c>
      <c r="R124" s="154">
        <f>Q124*H124</f>
        <v>0.0112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446</v>
      </c>
      <c r="AT124" s="156" t="s">
        <v>411</v>
      </c>
      <c r="AU124" s="156" t="s">
        <v>80</v>
      </c>
      <c r="AY124" s="19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78</v>
      </c>
      <c r="BK124" s="157">
        <f>ROUND(I124*H124,2)</f>
        <v>0</v>
      </c>
      <c r="BL124" s="19" t="s">
        <v>227</v>
      </c>
      <c r="BM124" s="156" t="s">
        <v>2846</v>
      </c>
    </row>
    <row r="125" spans="2:51" s="13" customFormat="1" ht="12">
      <c r="B125" s="163"/>
      <c r="D125" s="164" t="s">
        <v>161</v>
      </c>
      <c r="E125" s="165" t="s">
        <v>3</v>
      </c>
      <c r="F125" s="166" t="s">
        <v>2847</v>
      </c>
      <c r="H125" s="167">
        <v>16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90" t="s">
        <v>480</v>
      </c>
      <c r="D126" s="190" t="s">
        <v>411</v>
      </c>
      <c r="E126" s="191" t="s">
        <v>2848</v>
      </c>
      <c r="F126" s="192" t="s">
        <v>2849</v>
      </c>
      <c r="G126" s="193" t="s">
        <v>183</v>
      </c>
      <c r="H126" s="194">
        <v>7</v>
      </c>
      <c r="I126" s="195"/>
      <c r="J126" s="196">
        <f>ROUND(I126*H126,2)</f>
        <v>0</v>
      </c>
      <c r="K126" s="192" t="s">
        <v>3</v>
      </c>
      <c r="L126" s="197"/>
      <c r="M126" s="198" t="s">
        <v>3</v>
      </c>
      <c r="N126" s="199" t="s">
        <v>42</v>
      </c>
      <c r="O126" s="55"/>
      <c r="P126" s="154">
        <f>O126*H126</f>
        <v>0</v>
      </c>
      <c r="Q126" s="154">
        <v>0.00022</v>
      </c>
      <c r="R126" s="154">
        <f>Q126*H126</f>
        <v>0.0015400000000000001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446</v>
      </c>
      <c r="AT126" s="156" t="s">
        <v>411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2850</v>
      </c>
    </row>
    <row r="127" spans="2:51" s="13" customFormat="1" ht="12">
      <c r="B127" s="163"/>
      <c r="D127" s="164" t="s">
        <v>161</v>
      </c>
      <c r="E127" s="165" t="s">
        <v>3</v>
      </c>
      <c r="F127" s="166" t="s">
        <v>2851</v>
      </c>
      <c r="H127" s="167">
        <v>7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78</v>
      </c>
      <c r="AY127" s="165" t="s">
        <v>149</v>
      </c>
    </row>
    <row r="128" spans="1:65" s="2" customFormat="1" ht="16.5" customHeight="1">
      <c r="A128" s="34"/>
      <c r="B128" s="144"/>
      <c r="C128" s="145" t="s">
        <v>386</v>
      </c>
      <c r="D128" s="145" t="s">
        <v>152</v>
      </c>
      <c r="E128" s="146" t="s">
        <v>2852</v>
      </c>
      <c r="F128" s="147" t="s">
        <v>2853</v>
      </c>
      <c r="G128" s="148" t="s">
        <v>183</v>
      </c>
      <c r="H128" s="149">
        <v>6</v>
      </c>
      <c r="I128" s="150"/>
      <c r="J128" s="151">
        <f>ROUND(I128*H128,2)</f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227</v>
      </c>
      <c r="AT128" s="156" t="s">
        <v>152</v>
      </c>
      <c r="AU128" s="156" t="s">
        <v>80</v>
      </c>
      <c r="AY128" s="19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78</v>
      </c>
      <c r="BK128" s="157">
        <f>ROUND(I128*H128,2)</f>
        <v>0</v>
      </c>
      <c r="BL128" s="19" t="s">
        <v>227</v>
      </c>
      <c r="BM128" s="156" t="s">
        <v>2854</v>
      </c>
    </row>
    <row r="129" spans="1:65" s="2" customFormat="1" ht="16.5" customHeight="1">
      <c r="A129" s="34"/>
      <c r="B129" s="144"/>
      <c r="C129" s="190" t="s">
        <v>391</v>
      </c>
      <c r="D129" s="190" t="s">
        <v>411</v>
      </c>
      <c r="E129" s="191" t="s">
        <v>2855</v>
      </c>
      <c r="F129" s="192" t="s">
        <v>2856</v>
      </c>
      <c r="G129" s="193" t="s">
        <v>183</v>
      </c>
      <c r="H129" s="194">
        <v>6</v>
      </c>
      <c r="I129" s="195"/>
      <c r="J129" s="196">
        <f>ROUND(I129*H129,2)</f>
        <v>0</v>
      </c>
      <c r="K129" s="192" t="s">
        <v>3</v>
      </c>
      <c r="L129" s="197"/>
      <c r="M129" s="198" t="s">
        <v>3</v>
      </c>
      <c r="N129" s="199" t="s">
        <v>42</v>
      </c>
      <c r="O129" s="55"/>
      <c r="P129" s="154">
        <f>O129*H129</f>
        <v>0</v>
      </c>
      <c r="Q129" s="154">
        <v>0.0042</v>
      </c>
      <c r="R129" s="154">
        <f>Q129*H129</f>
        <v>0.0252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446</v>
      </c>
      <c r="AT129" s="156" t="s">
        <v>411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2857</v>
      </c>
    </row>
    <row r="130" spans="2:51" s="13" customFormat="1" ht="12">
      <c r="B130" s="163"/>
      <c r="D130" s="164" t="s">
        <v>161</v>
      </c>
      <c r="E130" s="165" t="s">
        <v>3</v>
      </c>
      <c r="F130" s="166" t="s">
        <v>2858</v>
      </c>
      <c r="H130" s="167">
        <v>6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161</v>
      </c>
      <c r="AU130" s="165" t="s">
        <v>80</v>
      </c>
      <c r="AV130" s="13" t="s">
        <v>80</v>
      </c>
      <c r="AW130" s="13" t="s">
        <v>33</v>
      </c>
      <c r="AX130" s="13" t="s">
        <v>78</v>
      </c>
      <c r="AY130" s="165" t="s">
        <v>149</v>
      </c>
    </row>
    <row r="131" spans="1:65" s="2" customFormat="1" ht="16.5" customHeight="1">
      <c r="A131" s="34"/>
      <c r="B131" s="144"/>
      <c r="C131" s="190" t="s">
        <v>396</v>
      </c>
      <c r="D131" s="190" t="s">
        <v>411</v>
      </c>
      <c r="E131" s="191" t="s">
        <v>2859</v>
      </c>
      <c r="F131" s="192" t="s">
        <v>2860</v>
      </c>
      <c r="G131" s="193" t="s">
        <v>183</v>
      </c>
      <c r="H131" s="194">
        <v>12</v>
      </c>
      <c r="I131" s="195"/>
      <c r="J131" s="196">
        <f>ROUND(I131*H131,2)</f>
        <v>0</v>
      </c>
      <c r="K131" s="192" t="s">
        <v>3</v>
      </c>
      <c r="L131" s="197"/>
      <c r="M131" s="198" t="s">
        <v>3</v>
      </c>
      <c r="N131" s="199" t="s">
        <v>42</v>
      </c>
      <c r="O131" s="55"/>
      <c r="P131" s="154">
        <f>O131*H131</f>
        <v>0</v>
      </c>
      <c r="Q131" s="154">
        <v>0.00032</v>
      </c>
      <c r="R131" s="154">
        <f>Q131*H131</f>
        <v>0.0038400000000000005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446</v>
      </c>
      <c r="AT131" s="156" t="s">
        <v>411</v>
      </c>
      <c r="AU131" s="156" t="s">
        <v>80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227</v>
      </c>
      <c r="BM131" s="156" t="s">
        <v>2861</v>
      </c>
    </row>
    <row r="132" spans="1:65" s="2" customFormat="1" ht="16.5" customHeight="1">
      <c r="A132" s="34"/>
      <c r="B132" s="144"/>
      <c r="C132" s="145" t="s">
        <v>403</v>
      </c>
      <c r="D132" s="145" t="s">
        <v>152</v>
      </c>
      <c r="E132" s="146" t="s">
        <v>2862</v>
      </c>
      <c r="F132" s="147" t="s">
        <v>2863</v>
      </c>
      <c r="G132" s="148" t="s">
        <v>183</v>
      </c>
      <c r="H132" s="149">
        <v>7</v>
      </c>
      <c r="I132" s="150"/>
      <c r="J132" s="151">
        <f>ROUND(I132*H132,2)</f>
        <v>0</v>
      </c>
      <c r="K132" s="147" t="s">
        <v>3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227</v>
      </c>
      <c r="AT132" s="156" t="s">
        <v>152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227</v>
      </c>
      <c r="BM132" s="156" t="s">
        <v>2864</v>
      </c>
    </row>
    <row r="133" spans="1:65" s="2" customFormat="1" ht="16.5" customHeight="1">
      <c r="A133" s="34"/>
      <c r="B133" s="144"/>
      <c r="C133" s="145" t="s">
        <v>410</v>
      </c>
      <c r="D133" s="145" t="s">
        <v>152</v>
      </c>
      <c r="E133" s="146" t="s">
        <v>2865</v>
      </c>
      <c r="F133" s="147" t="s">
        <v>2866</v>
      </c>
      <c r="G133" s="148" t="s">
        <v>183</v>
      </c>
      <c r="H133" s="149">
        <v>14</v>
      </c>
      <c r="I133" s="150"/>
      <c r="J133" s="151">
        <f>ROUND(I133*H133,2)</f>
        <v>0</v>
      </c>
      <c r="K133" s="147" t="s">
        <v>3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227</v>
      </c>
      <c r="AT133" s="156" t="s">
        <v>152</v>
      </c>
      <c r="AU133" s="156" t="s">
        <v>80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227</v>
      </c>
      <c r="BM133" s="156" t="s">
        <v>2867</v>
      </c>
    </row>
    <row r="134" spans="1:65" s="2" customFormat="1" ht="16.5" customHeight="1">
      <c r="A134" s="34"/>
      <c r="B134" s="144"/>
      <c r="C134" s="190" t="s">
        <v>415</v>
      </c>
      <c r="D134" s="190" t="s">
        <v>411</v>
      </c>
      <c r="E134" s="191" t="s">
        <v>2868</v>
      </c>
      <c r="F134" s="192" t="s">
        <v>2869</v>
      </c>
      <c r="G134" s="193" t="s">
        <v>183</v>
      </c>
      <c r="H134" s="194">
        <v>14</v>
      </c>
      <c r="I134" s="195"/>
      <c r="J134" s="196">
        <f>ROUND(I134*H134,2)</f>
        <v>0</v>
      </c>
      <c r="K134" s="192" t="s">
        <v>3</v>
      </c>
      <c r="L134" s="197"/>
      <c r="M134" s="198" t="s">
        <v>3</v>
      </c>
      <c r="N134" s="199" t="s">
        <v>42</v>
      </c>
      <c r="O134" s="55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446</v>
      </c>
      <c r="AT134" s="156" t="s">
        <v>411</v>
      </c>
      <c r="AU134" s="156" t="s">
        <v>80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227</v>
      </c>
      <c r="BM134" s="156" t="s">
        <v>2870</v>
      </c>
    </row>
    <row r="135" spans="2:51" s="13" customFormat="1" ht="12">
      <c r="B135" s="163"/>
      <c r="D135" s="164" t="s">
        <v>161</v>
      </c>
      <c r="E135" s="165" t="s">
        <v>3</v>
      </c>
      <c r="F135" s="166" t="s">
        <v>2871</v>
      </c>
      <c r="H135" s="167">
        <v>14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65" s="2" customFormat="1" ht="16.5" customHeight="1">
      <c r="A136" s="34"/>
      <c r="B136" s="144"/>
      <c r="C136" s="145" t="s">
        <v>419</v>
      </c>
      <c r="D136" s="145" t="s">
        <v>152</v>
      </c>
      <c r="E136" s="146" t="s">
        <v>2872</v>
      </c>
      <c r="F136" s="147" t="s">
        <v>2873</v>
      </c>
      <c r="G136" s="148" t="s">
        <v>183</v>
      </c>
      <c r="H136" s="149">
        <v>2</v>
      </c>
      <c r="I136" s="150"/>
      <c r="J136" s="151">
        <f>ROUND(I136*H136,2)</f>
        <v>0</v>
      </c>
      <c r="K136" s="147" t="s">
        <v>3</v>
      </c>
      <c r="L136" s="35"/>
      <c r="M136" s="152" t="s">
        <v>3</v>
      </c>
      <c r="N136" s="153" t="s">
        <v>42</v>
      </c>
      <c r="O136" s="55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227</v>
      </c>
      <c r="AT136" s="156" t="s">
        <v>152</v>
      </c>
      <c r="AU136" s="156" t="s">
        <v>80</v>
      </c>
      <c r="AY136" s="19" t="s">
        <v>149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9" t="s">
        <v>78</v>
      </c>
      <c r="BK136" s="157">
        <f>ROUND(I136*H136,2)</f>
        <v>0</v>
      </c>
      <c r="BL136" s="19" t="s">
        <v>227</v>
      </c>
      <c r="BM136" s="156" t="s">
        <v>2874</v>
      </c>
    </row>
    <row r="137" spans="1:65" s="2" customFormat="1" ht="16.5" customHeight="1">
      <c r="A137" s="34"/>
      <c r="B137" s="144"/>
      <c r="C137" s="190" t="s">
        <v>488</v>
      </c>
      <c r="D137" s="190" t="s">
        <v>411</v>
      </c>
      <c r="E137" s="191" t="s">
        <v>2875</v>
      </c>
      <c r="F137" s="192" t="s">
        <v>2876</v>
      </c>
      <c r="G137" s="193" t="s">
        <v>183</v>
      </c>
      <c r="H137" s="194">
        <v>1</v>
      </c>
      <c r="I137" s="195"/>
      <c r="J137" s="196">
        <f>ROUND(I137*H137,2)</f>
        <v>0</v>
      </c>
      <c r="K137" s="192" t="s">
        <v>3</v>
      </c>
      <c r="L137" s="197"/>
      <c r="M137" s="198" t="s">
        <v>3</v>
      </c>
      <c r="N137" s="199" t="s">
        <v>42</v>
      </c>
      <c r="O137" s="55"/>
      <c r="P137" s="154">
        <f>O137*H137</f>
        <v>0</v>
      </c>
      <c r="Q137" s="154">
        <v>0.0005</v>
      </c>
      <c r="R137" s="154">
        <f>Q137*H137</f>
        <v>0.0005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446</v>
      </c>
      <c r="AT137" s="156" t="s">
        <v>411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227</v>
      </c>
      <c r="BM137" s="156" t="s">
        <v>2877</v>
      </c>
    </row>
    <row r="138" spans="1:65" s="2" customFormat="1" ht="16.5" customHeight="1">
      <c r="A138" s="34"/>
      <c r="B138" s="144"/>
      <c r="C138" s="190" t="s">
        <v>493</v>
      </c>
      <c r="D138" s="190" t="s">
        <v>411</v>
      </c>
      <c r="E138" s="191" t="s">
        <v>2878</v>
      </c>
      <c r="F138" s="192" t="s">
        <v>2879</v>
      </c>
      <c r="G138" s="193" t="s">
        <v>183</v>
      </c>
      <c r="H138" s="194">
        <v>2</v>
      </c>
      <c r="I138" s="195"/>
      <c r="J138" s="196">
        <f>ROUND(I138*H138,2)</f>
        <v>0</v>
      </c>
      <c r="K138" s="192" t="s">
        <v>3</v>
      </c>
      <c r="L138" s="197"/>
      <c r="M138" s="198" t="s">
        <v>3</v>
      </c>
      <c r="N138" s="199" t="s">
        <v>42</v>
      </c>
      <c r="O138" s="55"/>
      <c r="P138" s="154">
        <f>O138*H138</f>
        <v>0</v>
      </c>
      <c r="Q138" s="154">
        <v>0.00026</v>
      </c>
      <c r="R138" s="154">
        <f>Q138*H138</f>
        <v>0.00052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446</v>
      </c>
      <c r="AT138" s="156" t="s">
        <v>411</v>
      </c>
      <c r="AU138" s="156" t="s">
        <v>80</v>
      </c>
      <c r="AY138" s="19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78</v>
      </c>
      <c r="BK138" s="157">
        <f>ROUND(I138*H138,2)</f>
        <v>0</v>
      </c>
      <c r="BL138" s="19" t="s">
        <v>227</v>
      </c>
      <c r="BM138" s="156" t="s">
        <v>2880</v>
      </c>
    </row>
    <row r="139" spans="2:51" s="13" customFormat="1" ht="12">
      <c r="B139" s="163"/>
      <c r="D139" s="164" t="s">
        <v>161</v>
      </c>
      <c r="E139" s="165" t="s">
        <v>3</v>
      </c>
      <c r="F139" s="166" t="s">
        <v>2881</v>
      </c>
      <c r="H139" s="167">
        <v>2</v>
      </c>
      <c r="I139" s="168"/>
      <c r="L139" s="163"/>
      <c r="M139" s="169"/>
      <c r="N139" s="170"/>
      <c r="O139" s="170"/>
      <c r="P139" s="170"/>
      <c r="Q139" s="170"/>
      <c r="R139" s="170"/>
      <c r="S139" s="170"/>
      <c r="T139" s="171"/>
      <c r="AT139" s="165" t="s">
        <v>161</v>
      </c>
      <c r="AU139" s="165" t="s">
        <v>80</v>
      </c>
      <c r="AV139" s="13" t="s">
        <v>80</v>
      </c>
      <c r="AW139" s="13" t="s">
        <v>33</v>
      </c>
      <c r="AX139" s="13" t="s">
        <v>78</v>
      </c>
      <c r="AY139" s="165" t="s">
        <v>149</v>
      </c>
    </row>
    <row r="140" spans="1:65" s="2" customFormat="1" ht="16.5" customHeight="1">
      <c r="A140" s="34"/>
      <c r="B140" s="144"/>
      <c r="C140" s="145" t="s">
        <v>440</v>
      </c>
      <c r="D140" s="145" t="s">
        <v>152</v>
      </c>
      <c r="E140" s="146" t="s">
        <v>2882</v>
      </c>
      <c r="F140" s="147" t="s">
        <v>2883</v>
      </c>
      <c r="G140" s="148" t="s">
        <v>183</v>
      </c>
      <c r="H140" s="149">
        <v>1</v>
      </c>
      <c r="I140" s="150"/>
      <c r="J140" s="151">
        <f>ROUND(I140*H140,2)</f>
        <v>0</v>
      </c>
      <c r="K140" s="147" t="s">
        <v>3</v>
      </c>
      <c r="L140" s="35"/>
      <c r="M140" s="152" t="s">
        <v>3</v>
      </c>
      <c r="N140" s="153" t="s">
        <v>42</v>
      </c>
      <c r="O140" s="55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227</v>
      </c>
      <c r="AT140" s="156" t="s">
        <v>152</v>
      </c>
      <c r="AU140" s="156" t="s">
        <v>80</v>
      </c>
      <c r="AY140" s="19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78</v>
      </c>
      <c r="BK140" s="157">
        <f>ROUND(I140*H140,2)</f>
        <v>0</v>
      </c>
      <c r="BL140" s="19" t="s">
        <v>227</v>
      </c>
      <c r="BM140" s="156" t="s">
        <v>2884</v>
      </c>
    </row>
    <row r="141" spans="1:65" s="2" customFormat="1" ht="16.5" customHeight="1">
      <c r="A141" s="34"/>
      <c r="B141" s="144"/>
      <c r="C141" s="145" t="s">
        <v>446</v>
      </c>
      <c r="D141" s="145" t="s">
        <v>152</v>
      </c>
      <c r="E141" s="146" t="s">
        <v>2761</v>
      </c>
      <c r="F141" s="147" t="s">
        <v>2762</v>
      </c>
      <c r="G141" s="148" t="s">
        <v>197</v>
      </c>
      <c r="H141" s="149">
        <v>0.223</v>
      </c>
      <c r="I141" s="150"/>
      <c r="J141" s="151">
        <f>ROUND(I141*H141,2)</f>
        <v>0</v>
      </c>
      <c r="K141" s="147" t="s">
        <v>3</v>
      </c>
      <c r="L141" s="35"/>
      <c r="M141" s="152" t="s">
        <v>3</v>
      </c>
      <c r="N141" s="153" t="s">
        <v>42</v>
      </c>
      <c r="O141" s="55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227</v>
      </c>
      <c r="AT141" s="156" t="s">
        <v>152</v>
      </c>
      <c r="AU141" s="156" t="s">
        <v>80</v>
      </c>
      <c r="AY141" s="19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9" t="s">
        <v>78</v>
      </c>
      <c r="BK141" s="157">
        <f>ROUND(I141*H141,2)</f>
        <v>0</v>
      </c>
      <c r="BL141" s="19" t="s">
        <v>227</v>
      </c>
      <c r="BM141" s="156" t="s">
        <v>2885</v>
      </c>
    </row>
    <row r="142" spans="2:63" s="12" customFormat="1" ht="25.9" customHeight="1">
      <c r="B142" s="131"/>
      <c r="D142" s="132" t="s">
        <v>70</v>
      </c>
      <c r="E142" s="133" t="s">
        <v>2443</v>
      </c>
      <c r="F142" s="133" t="s">
        <v>2444</v>
      </c>
      <c r="I142" s="134"/>
      <c r="J142" s="135">
        <f>BK142</f>
        <v>0</v>
      </c>
      <c r="L142" s="131"/>
      <c r="M142" s="136"/>
      <c r="N142" s="137"/>
      <c r="O142" s="137"/>
      <c r="P142" s="138">
        <f>SUM(P143:P147)</f>
        <v>0</v>
      </c>
      <c r="Q142" s="137"/>
      <c r="R142" s="138">
        <f>SUM(R143:R147)</f>
        <v>0</v>
      </c>
      <c r="S142" s="137"/>
      <c r="T142" s="139">
        <f>SUM(T143:T147)</f>
        <v>0</v>
      </c>
      <c r="AR142" s="132" t="s">
        <v>157</v>
      </c>
      <c r="AT142" s="140" t="s">
        <v>70</v>
      </c>
      <c r="AU142" s="140" t="s">
        <v>71</v>
      </c>
      <c r="AY142" s="132" t="s">
        <v>149</v>
      </c>
      <c r="BK142" s="141">
        <f>SUM(BK143:BK147)</f>
        <v>0</v>
      </c>
    </row>
    <row r="143" spans="1:65" s="2" customFormat="1" ht="16.5" customHeight="1">
      <c r="A143" s="34"/>
      <c r="B143" s="144"/>
      <c r="C143" s="145" t="s">
        <v>453</v>
      </c>
      <c r="D143" s="145" t="s">
        <v>152</v>
      </c>
      <c r="E143" s="146" t="s">
        <v>75</v>
      </c>
      <c r="F143" s="147" t="s">
        <v>2445</v>
      </c>
      <c r="G143" s="148" t="s">
        <v>2446</v>
      </c>
      <c r="H143" s="216"/>
      <c r="I143" s="150"/>
      <c r="J143" s="151">
        <f>ROUND(I143*H143,2)</f>
        <v>0</v>
      </c>
      <c r="K143" s="147" t="s">
        <v>3</v>
      </c>
      <c r="L143" s="35"/>
      <c r="M143" s="152" t="s">
        <v>3</v>
      </c>
      <c r="N143" s="153" t="s">
        <v>42</v>
      </c>
      <c r="O143" s="55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2126</v>
      </c>
      <c r="AT143" s="156" t="s">
        <v>152</v>
      </c>
      <c r="AU143" s="156" t="s">
        <v>78</v>
      </c>
      <c r="AY143" s="19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78</v>
      </c>
      <c r="BK143" s="157">
        <f>ROUND(I143*H143,2)</f>
        <v>0</v>
      </c>
      <c r="BL143" s="19" t="s">
        <v>2126</v>
      </c>
      <c r="BM143" s="156" t="s">
        <v>2886</v>
      </c>
    </row>
    <row r="144" spans="1:65" s="2" customFormat="1" ht="16.5" customHeight="1">
      <c r="A144" s="34"/>
      <c r="B144" s="144"/>
      <c r="C144" s="145" t="s">
        <v>461</v>
      </c>
      <c r="D144" s="145" t="s">
        <v>152</v>
      </c>
      <c r="E144" s="146" t="s">
        <v>85</v>
      </c>
      <c r="F144" s="147" t="s">
        <v>2887</v>
      </c>
      <c r="G144" s="148" t="s">
        <v>2449</v>
      </c>
      <c r="H144" s="149">
        <v>1</v>
      </c>
      <c r="I144" s="150"/>
      <c r="J144" s="151">
        <f>ROUND(I144*H144,2)</f>
        <v>0</v>
      </c>
      <c r="K144" s="147" t="s">
        <v>3</v>
      </c>
      <c r="L144" s="35"/>
      <c r="M144" s="152" t="s">
        <v>3</v>
      </c>
      <c r="N144" s="153" t="s">
        <v>42</v>
      </c>
      <c r="O144" s="55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2126</v>
      </c>
      <c r="AT144" s="156" t="s">
        <v>152</v>
      </c>
      <c r="AU144" s="156" t="s">
        <v>78</v>
      </c>
      <c r="AY144" s="19" t="s">
        <v>149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9" t="s">
        <v>78</v>
      </c>
      <c r="BK144" s="157">
        <f>ROUND(I144*H144,2)</f>
        <v>0</v>
      </c>
      <c r="BL144" s="19" t="s">
        <v>2126</v>
      </c>
      <c r="BM144" s="156" t="s">
        <v>2888</v>
      </c>
    </row>
    <row r="145" spans="1:65" s="2" customFormat="1" ht="16.5" customHeight="1">
      <c r="A145" s="34"/>
      <c r="B145" s="144"/>
      <c r="C145" s="145" t="s">
        <v>468</v>
      </c>
      <c r="D145" s="145" t="s">
        <v>152</v>
      </c>
      <c r="E145" s="146" t="s">
        <v>94</v>
      </c>
      <c r="F145" s="147" t="s">
        <v>2451</v>
      </c>
      <c r="G145" s="148" t="s">
        <v>2449</v>
      </c>
      <c r="H145" s="149">
        <v>1</v>
      </c>
      <c r="I145" s="150"/>
      <c r="J145" s="151">
        <f>ROUND(I145*H145,2)</f>
        <v>0</v>
      </c>
      <c r="K145" s="147" t="s">
        <v>3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2126</v>
      </c>
      <c r="AT145" s="156" t="s">
        <v>152</v>
      </c>
      <c r="AU145" s="156" t="s">
        <v>78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2126</v>
      </c>
      <c r="BM145" s="156" t="s">
        <v>2889</v>
      </c>
    </row>
    <row r="146" spans="1:65" s="2" customFormat="1" ht="16.5" customHeight="1">
      <c r="A146" s="34"/>
      <c r="B146" s="144"/>
      <c r="C146" s="145" t="s">
        <v>498</v>
      </c>
      <c r="D146" s="145" t="s">
        <v>152</v>
      </c>
      <c r="E146" s="146" t="s">
        <v>97</v>
      </c>
      <c r="F146" s="147" t="s">
        <v>2453</v>
      </c>
      <c r="G146" s="148" t="s">
        <v>2449</v>
      </c>
      <c r="H146" s="149">
        <v>1</v>
      </c>
      <c r="I146" s="150"/>
      <c r="J146" s="151">
        <f>ROUND(I146*H146,2)</f>
        <v>0</v>
      </c>
      <c r="K146" s="147" t="s">
        <v>3</v>
      </c>
      <c r="L146" s="35"/>
      <c r="M146" s="152" t="s">
        <v>3</v>
      </c>
      <c r="N146" s="153" t="s">
        <v>42</v>
      </c>
      <c r="O146" s="55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2126</v>
      </c>
      <c r="AT146" s="156" t="s">
        <v>152</v>
      </c>
      <c r="AU146" s="156" t="s">
        <v>78</v>
      </c>
      <c r="AY146" s="19" t="s">
        <v>149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9" t="s">
        <v>78</v>
      </c>
      <c r="BK146" s="157">
        <f>ROUND(I146*H146,2)</f>
        <v>0</v>
      </c>
      <c r="BL146" s="19" t="s">
        <v>2126</v>
      </c>
      <c r="BM146" s="156" t="s">
        <v>2890</v>
      </c>
    </row>
    <row r="147" spans="1:65" s="2" customFormat="1" ht="16.5" customHeight="1">
      <c r="A147" s="34"/>
      <c r="B147" s="144"/>
      <c r="C147" s="145" t="s">
        <v>503</v>
      </c>
      <c r="D147" s="145" t="s">
        <v>152</v>
      </c>
      <c r="E147" s="146" t="s">
        <v>2455</v>
      </c>
      <c r="F147" s="147" t="s">
        <v>2891</v>
      </c>
      <c r="G147" s="148" t="s">
        <v>2457</v>
      </c>
      <c r="H147" s="149">
        <v>4</v>
      </c>
      <c r="I147" s="150"/>
      <c r="J147" s="151">
        <f>ROUND(I147*H147,2)</f>
        <v>0</v>
      </c>
      <c r="K147" s="147" t="s">
        <v>3</v>
      </c>
      <c r="L147" s="35"/>
      <c r="M147" s="212" t="s">
        <v>3</v>
      </c>
      <c r="N147" s="213" t="s">
        <v>42</v>
      </c>
      <c r="O147" s="210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2126</v>
      </c>
      <c r="AT147" s="156" t="s">
        <v>152</v>
      </c>
      <c r="AU147" s="156" t="s">
        <v>78</v>
      </c>
      <c r="AY147" s="19" t="s">
        <v>149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78</v>
      </c>
      <c r="BK147" s="157">
        <f>ROUND(I147*H147,2)</f>
        <v>0</v>
      </c>
      <c r="BL147" s="19" t="s">
        <v>2126</v>
      </c>
      <c r="BM147" s="156" t="s">
        <v>2892</v>
      </c>
    </row>
    <row r="148" spans="1:31" s="2" customFormat="1" ht="6.95" customHeight="1">
      <c r="A148" s="34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35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autoFilter ref="C88:K147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35"/>
  <sheetViews>
    <sheetView showGridLines="0" workbookViewId="0" topLeftCell="A71">
      <selection activeCell="F119" sqref="F1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113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2338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2893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ROUND(J88,2)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ROUND((SUM(BE88:BE134)),2)</f>
        <v>0</v>
      </c>
      <c r="G35" s="34"/>
      <c r="H35" s="34"/>
      <c r="I35" s="103">
        <v>0.21</v>
      </c>
      <c r="J35" s="102">
        <f>ROUND(((SUM(BE88:BE134))*I35),2)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ROUND((SUM(BF88:BF134)),2)</f>
        <v>0</v>
      </c>
      <c r="G36" s="34"/>
      <c r="H36" s="34"/>
      <c r="I36" s="103">
        <v>0.15</v>
      </c>
      <c r="J36" s="102">
        <f>ROUND(((SUM(BF88:BF134))*I36),2)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ROUND((SUM(BG88:BG134)),2)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ROUND((SUM(BH88:BH134)),2)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ROUND((SUM(BI88:BI134)),2)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2338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04 - Rozhlas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J88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2894</v>
      </c>
      <c r="E64" s="115"/>
      <c r="F64" s="115"/>
      <c r="G64" s="115"/>
      <c r="H64" s="115"/>
      <c r="I64" s="115"/>
      <c r="J64" s="116">
        <f>J89</f>
        <v>0</v>
      </c>
      <c r="L64" s="113"/>
    </row>
    <row r="65" spans="2:12" s="9" customFormat="1" ht="24.95" customHeight="1">
      <c r="B65" s="113"/>
      <c r="D65" s="114" t="s">
        <v>2895</v>
      </c>
      <c r="E65" s="115"/>
      <c r="F65" s="115"/>
      <c r="G65" s="115"/>
      <c r="H65" s="115"/>
      <c r="I65" s="115"/>
      <c r="J65" s="116">
        <f>J107</f>
        <v>0</v>
      </c>
      <c r="L65" s="113"/>
    </row>
    <row r="66" spans="2:12" s="9" customFormat="1" ht="24.95" customHeight="1">
      <c r="B66" s="113"/>
      <c r="D66" s="114" t="s">
        <v>2896</v>
      </c>
      <c r="E66" s="115"/>
      <c r="F66" s="115"/>
      <c r="G66" s="115"/>
      <c r="H66" s="115"/>
      <c r="I66" s="115"/>
      <c r="J66" s="116">
        <f>J120</f>
        <v>0</v>
      </c>
      <c r="L66" s="113"/>
    </row>
    <row r="67" spans="1:31" s="2" customFormat="1" ht="21.7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134</v>
      </c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17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62" t="str">
        <f>E7</f>
        <v>Stavební úpravy, přístavba a nástavba sportovního zázemí v Obratani</v>
      </c>
      <c r="F76" s="363"/>
      <c r="G76" s="363"/>
      <c r="H76" s="363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2:12" s="1" customFormat="1" ht="12" customHeight="1">
      <c r="B77" s="22"/>
      <c r="C77" s="29" t="s">
        <v>119</v>
      </c>
      <c r="L77" s="22"/>
    </row>
    <row r="78" spans="1:31" s="2" customFormat="1" ht="16.5" customHeight="1">
      <c r="A78" s="34"/>
      <c r="B78" s="35"/>
      <c r="C78" s="34"/>
      <c r="D78" s="34"/>
      <c r="E78" s="362" t="s">
        <v>2338</v>
      </c>
      <c r="F78" s="361"/>
      <c r="G78" s="361"/>
      <c r="H78" s="361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121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58" t="str">
        <f>E11</f>
        <v>04 - Rozhlas</v>
      </c>
      <c r="F80" s="361"/>
      <c r="G80" s="361"/>
      <c r="H80" s="361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F14</f>
        <v xml:space="preserve"> </v>
      </c>
      <c r="G82" s="34"/>
      <c r="H82" s="34"/>
      <c r="I82" s="29" t="s">
        <v>23</v>
      </c>
      <c r="J82" s="52" t="str">
        <f>IF(J14="","",J14)</f>
        <v>23. 6. 2022</v>
      </c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25</v>
      </c>
      <c r="D84" s="34"/>
      <c r="E84" s="34"/>
      <c r="F84" s="27" t="str">
        <f>E17</f>
        <v>Obec Obrataň, č.p. 204, 394 12 Obrataň</v>
      </c>
      <c r="G84" s="34"/>
      <c r="H84" s="34"/>
      <c r="I84" s="29" t="s">
        <v>31</v>
      </c>
      <c r="J84" s="32" t="str">
        <f>E23</f>
        <v>Ing. Patrik Příhoda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29</v>
      </c>
      <c r="D85" s="34"/>
      <c r="E85" s="34"/>
      <c r="F85" s="27" t="str">
        <f>IF(E20="","",E20)</f>
        <v>Vyplň údaj</v>
      </c>
      <c r="G85" s="34"/>
      <c r="H85" s="34"/>
      <c r="I85" s="29" t="s">
        <v>34</v>
      </c>
      <c r="J85" s="32" t="str">
        <f>E26</f>
        <v xml:space="preserve"> 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21"/>
      <c r="B87" s="122"/>
      <c r="C87" s="123" t="s">
        <v>135</v>
      </c>
      <c r="D87" s="124" t="s">
        <v>56</v>
      </c>
      <c r="E87" s="124" t="s">
        <v>52</v>
      </c>
      <c r="F87" s="124" t="s">
        <v>53</v>
      </c>
      <c r="G87" s="124" t="s">
        <v>136</v>
      </c>
      <c r="H87" s="124" t="s">
        <v>137</v>
      </c>
      <c r="I87" s="124" t="s">
        <v>138</v>
      </c>
      <c r="J87" s="124" t="s">
        <v>125</v>
      </c>
      <c r="K87" s="125" t="s">
        <v>139</v>
      </c>
      <c r="L87" s="126"/>
      <c r="M87" s="59" t="s">
        <v>3</v>
      </c>
      <c r="N87" s="60" t="s">
        <v>41</v>
      </c>
      <c r="O87" s="60" t="s">
        <v>140</v>
      </c>
      <c r="P87" s="60" t="s">
        <v>141</v>
      </c>
      <c r="Q87" s="60" t="s">
        <v>142</v>
      </c>
      <c r="R87" s="60" t="s">
        <v>143</v>
      </c>
      <c r="S87" s="60" t="s">
        <v>144</v>
      </c>
      <c r="T87" s="61" t="s">
        <v>145</v>
      </c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</row>
    <row r="88" spans="1:63" s="2" customFormat="1" ht="22.9" customHeight="1">
      <c r="A88" s="34"/>
      <c r="B88" s="35"/>
      <c r="C88" s="66" t="s">
        <v>146</v>
      </c>
      <c r="D88" s="34"/>
      <c r="E88" s="34"/>
      <c r="F88" s="34"/>
      <c r="G88" s="34"/>
      <c r="H88" s="34"/>
      <c r="I88" s="34"/>
      <c r="J88" s="127">
        <f>BK88</f>
        <v>0</v>
      </c>
      <c r="K88" s="34"/>
      <c r="L88" s="35"/>
      <c r="M88" s="62"/>
      <c r="N88" s="53"/>
      <c r="O88" s="63"/>
      <c r="P88" s="128">
        <f>P89+P107+P120</f>
        <v>0</v>
      </c>
      <c r="Q88" s="63"/>
      <c r="R88" s="128">
        <f>R89+R107+R120</f>
        <v>0</v>
      </c>
      <c r="S88" s="63"/>
      <c r="T88" s="129">
        <f>T89+T107+T120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70</v>
      </c>
      <c r="AU88" s="19" t="s">
        <v>126</v>
      </c>
      <c r="BK88" s="130">
        <f>BK89+BK107+BK120</f>
        <v>0</v>
      </c>
    </row>
    <row r="89" spans="2:63" s="12" customFormat="1" ht="25.9" customHeight="1">
      <c r="B89" s="131"/>
      <c r="D89" s="132" t="s">
        <v>70</v>
      </c>
      <c r="E89" s="133" t="s">
        <v>2897</v>
      </c>
      <c r="F89" s="133" t="s">
        <v>2898</v>
      </c>
      <c r="I89" s="134"/>
      <c r="J89" s="135">
        <f>BK89</f>
        <v>0</v>
      </c>
      <c r="L89" s="131"/>
      <c r="M89" s="136"/>
      <c r="N89" s="137"/>
      <c r="O89" s="137"/>
      <c r="P89" s="138">
        <f>SUM(P90:P106)</f>
        <v>0</v>
      </c>
      <c r="Q89" s="137"/>
      <c r="R89" s="138">
        <f>SUM(R90:R106)</f>
        <v>0</v>
      </c>
      <c r="S89" s="137"/>
      <c r="T89" s="139">
        <f>SUM(T90:T106)</f>
        <v>0</v>
      </c>
      <c r="AR89" s="132" t="s">
        <v>78</v>
      </c>
      <c r="AT89" s="140" t="s">
        <v>70</v>
      </c>
      <c r="AU89" s="140" t="s">
        <v>71</v>
      </c>
      <c r="AY89" s="132" t="s">
        <v>149</v>
      </c>
      <c r="BK89" s="141">
        <f>SUM(BK90:BK106)</f>
        <v>0</v>
      </c>
    </row>
    <row r="90" spans="1:65" s="2" customFormat="1" ht="21.75" customHeight="1">
      <c r="A90" s="34"/>
      <c r="B90" s="144"/>
      <c r="C90" s="145" t="s">
        <v>78</v>
      </c>
      <c r="D90" s="145" t="s">
        <v>152</v>
      </c>
      <c r="E90" s="146" t="s">
        <v>2899</v>
      </c>
      <c r="F90" s="147" t="s">
        <v>3212</v>
      </c>
      <c r="G90" s="148" t="s">
        <v>2449</v>
      </c>
      <c r="H90" s="149">
        <v>1</v>
      </c>
      <c r="I90" s="150"/>
      <c r="J90" s="151">
        <f aca="true" t="shared" si="0" ref="J90:J106">ROUND(I90*H90,2)</f>
        <v>0</v>
      </c>
      <c r="K90" s="147" t="s">
        <v>3</v>
      </c>
      <c r="L90" s="35"/>
      <c r="M90" s="152" t="s">
        <v>3</v>
      </c>
      <c r="N90" s="153" t="s">
        <v>42</v>
      </c>
      <c r="O90" s="55"/>
      <c r="P90" s="154">
        <f aca="true" t="shared" si="1" ref="P90:P106">O90*H90</f>
        <v>0</v>
      </c>
      <c r="Q90" s="154">
        <v>0</v>
      </c>
      <c r="R90" s="154">
        <f aca="true" t="shared" si="2" ref="R90:R106">Q90*H90</f>
        <v>0</v>
      </c>
      <c r="S90" s="154">
        <v>0</v>
      </c>
      <c r="T90" s="155">
        <f aca="true" t="shared" si="3" ref="T90:T106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157</v>
      </c>
      <c r="AT90" s="156" t="s">
        <v>152</v>
      </c>
      <c r="AU90" s="156" t="s">
        <v>78</v>
      </c>
      <c r="AY90" s="19" t="s">
        <v>149</v>
      </c>
      <c r="BE90" s="157">
        <f aca="true" t="shared" si="4" ref="BE90:BE106">IF(N90="základní",J90,0)</f>
        <v>0</v>
      </c>
      <c r="BF90" s="157">
        <f aca="true" t="shared" si="5" ref="BF90:BF106">IF(N90="snížená",J90,0)</f>
        <v>0</v>
      </c>
      <c r="BG90" s="157">
        <f aca="true" t="shared" si="6" ref="BG90:BG106">IF(N90="zákl. přenesená",J90,0)</f>
        <v>0</v>
      </c>
      <c r="BH90" s="157">
        <f aca="true" t="shared" si="7" ref="BH90:BH106">IF(N90="sníž. přenesená",J90,0)</f>
        <v>0</v>
      </c>
      <c r="BI90" s="157">
        <f aca="true" t="shared" si="8" ref="BI90:BI106">IF(N90="nulová",J90,0)</f>
        <v>0</v>
      </c>
      <c r="BJ90" s="19" t="s">
        <v>78</v>
      </c>
      <c r="BK90" s="157">
        <f aca="true" t="shared" si="9" ref="BK90:BK106">ROUND(I90*H90,2)</f>
        <v>0</v>
      </c>
      <c r="BL90" s="19" t="s">
        <v>157</v>
      </c>
      <c r="BM90" s="156" t="s">
        <v>80</v>
      </c>
    </row>
    <row r="91" spans="1:65" s="2" customFormat="1" ht="33" customHeight="1">
      <c r="A91" s="34"/>
      <c r="B91" s="144"/>
      <c r="C91" s="145" t="s">
        <v>80</v>
      </c>
      <c r="D91" s="145" t="s">
        <v>152</v>
      </c>
      <c r="E91" s="146" t="s">
        <v>2900</v>
      </c>
      <c r="F91" s="147" t="s">
        <v>2901</v>
      </c>
      <c r="G91" s="148" t="s">
        <v>2278</v>
      </c>
      <c r="H91" s="149">
        <v>1</v>
      </c>
      <c r="I91" s="150"/>
      <c r="J91" s="151">
        <f t="shared" si="0"/>
        <v>0</v>
      </c>
      <c r="K91" s="147" t="s">
        <v>3</v>
      </c>
      <c r="L91" s="35"/>
      <c r="M91" s="152" t="s">
        <v>3</v>
      </c>
      <c r="N91" s="153" t="s">
        <v>42</v>
      </c>
      <c r="O91" s="55"/>
      <c r="P91" s="154">
        <f t="shared" si="1"/>
        <v>0</v>
      </c>
      <c r="Q91" s="154">
        <v>0</v>
      </c>
      <c r="R91" s="154">
        <f t="shared" si="2"/>
        <v>0</v>
      </c>
      <c r="S91" s="154">
        <v>0</v>
      </c>
      <c r="T91" s="155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157</v>
      </c>
      <c r="AT91" s="156" t="s">
        <v>152</v>
      </c>
      <c r="AU91" s="156" t="s">
        <v>78</v>
      </c>
      <c r="AY91" s="19" t="s">
        <v>149</v>
      </c>
      <c r="BE91" s="157">
        <f t="shared" si="4"/>
        <v>0</v>
      </c>
      <c r="BF91" s="157">
        <f t="shared" si="5"/>
        <v>0</v>
      </c>
      <c r="BG91" s="157">
        <f t="shared" si="6"/>
        <v>0</v>
      </c>
      <c r="BH91" s="157">
        <f t="shared" si="7"/>
        <v>0</v>
      </c>
      <c r="BI91" s="157">
        <f t="shared" si="8"/>
        <v>0</v>
      </c>
      <c r="BJ91" s="19" t="s">
        <v>78</v>
      </c>
      <c r="BK91" s="157">
        <f t="shared" si="9"/>
        <v>0</v>
      </c>
      <c r="BL91" s="19" t="s">
        <v>157</v>
      </c>
      <c r="BM91" s="156" t="s">
        <v>157</v>
      </c>
    </row>
    <row r="92" spans="1:65" s="2" customFormat="1" ht="16.5" customHeight="1">
      <c r="A92" s="34"/>
      <c r="B92" s="144"/>
      <c r="C92" s="145" t="s">
        <v>169</v>
      </c>
      <c r="D92" s="145" t="s">
        <v>152</v>
      </c>
      <c r="E92" s="146" t="s">
        <v>2902</v>
      </c>
      <c r="F92" s="147" t="s">
        <v>2903</v>
      </c>
      <c r="G92" s="148" t="s">
        <v>2449</v>
      </c>
      <c r="H92" s="149">
        <v>1</v>
      </c>
      <c r="I92" s="150"/>
      <c r="J92" s="151">
        <f t="shared" si="0"/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157</v>
      </c>
      <c r="AT92" s="156" t="s">
        <v>152</v>
      </c>
      <c r="AU92" s="156" t="s">
        <v>78</v>
      </c>
      <c r="AY92" s="19" t="s">
        <v>149</v>
      </c>
      <c r="BE92" s="157">
        <f t="shared" si="4"/>
        <v>0</v>
      </c>
      <c r="BF92" s="157">
        <f t="shared" si="5"/>
        <v>0</v>
      </c>
      <c r="BG92" s="157">
        <f t="shared" si="6"/>
        <v>0</v>
      </c>
      <c r="BH92" s="157">
        <f t="shared" si="7"/>
        <v>0</v>
      </c>
      <c r="BI92" s="157">
        <f t="shared" si="8"/>
        <v>0</v>
      </c>
      <c r="BJ92" s="19" t="s">
        <v>78</v>
      </c>
      <c r="BK92" s="157">
        <f t="shared" si="9"/>
        <v>0</v>
      </c>
      <c r="BL92" s="19" t="s">
        <v>157</v>
      </c>
      <c r="BM92" s="156" t="s">
        <v>186</v>
      </c>
    </row>
    <row r="93" spans="1:65" s="2" customFormat="1" ht="24.2" customHeight="1">
      <c r="A93" s="34"/>
      <c r="B93" s="144"/>
      <c r="C93" s="145" t="s">
        <v>157</v>
      </c>
      <c r="D93" s="145" t="s">
        <v>152</v>
      </c>
      <c r="E93" s="146" t="s">
        <v>2904</v>
      </c>
      <c r="F93" s="147" t="s">
        <v>2905</v>
      </c>
      <c r="G93" s="148" t="s">
        <v>2449</v>
      </c>
      <c r="H93" s="149">
        <v>1</v>
      </c>
      <c r="I93" s="150"/>
      <c r="J93" s="151">
        <f t="shared" si="0"/>
        <v>0</v>
      </c>
      <c r="K93" s="147" t="s">
        <v>3</v>
      </c>
      <c r="L93" s="35"/>
      <c r="M93" s="152" t="s">
        <v>3</v>
      </c>
      <c r="N93" s="153" t="s">
        <v>42</v>
      </c>
      <c r="O93" s="55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157</v>
      </c>
      <c r="AT93" s="156" t="s">
        <v>152</v>
      </c>
      <c r="AU93" s="156" t="s">
        <v>78</v>
      </c>
      <c r="AY93" s="19" t="s">
        <v>149</v>
      </c>
      <c r="BE93" s="157">
        <f t="shared" si="4"/>
        <v>0</v>
      </c>
      <c r="BF93" s="157">
        <f t="shared" si="5"/>
        <v>0</v>
      </c>
      <c r="BG93" s="157">
        <f t="shared" si="6"/>
        <v>0</v>
      </c>
      <c r="BH93" s="157">
        <f t="shared" si="7"/>
        <v>0</v>
      </c>
      <c r="BI93" s="157">
        <f t="shared" si="8"/>
        <v>0</v>
      </c>
      <c r="BJ93" s="19" t="s">
        <v>78</v>
      </c>
      <c r="BK93" s="157">
        <f t="shared" si="9"/>
        <v>0</v>
      </c>
      <c r="BL93" s="19" t="s">
        <v>157</v>
      </c>
      <c r="BM93" s="156" t="s">
        <v>200</v>
      </c>
    </row>
    <row r="94" spans="1:65" s="2" customFormat="1" ht="21.75" customHeight="1">
      <c r="A94" s="34"/>
      <c r="B94" s="144"/>
      <c r="C94" s="145" t="s">
        <v>180</v>
      </c>
      <c r="D94" s="145" t="s">
        <v>152</v>
      </c>
      <c r="E94" s="146" t="s">
        <v>2906</v>
      </c>
      <c r="F94" s="147" t="s">
        <v>2907</v>
      </c>
      <c r="G94" s="148" t="s">
        <v>2449</v>
      </c>
      <c r="H94" s="149">
        <v>1</v>
      </c>
      <c r="I94" s="150"/>
      <c r="J94" s="151">
        <f t="shared" si="0"/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157</v>
      </c>
      <c r="AT94" s="156" t="s">
        <v>152</v>
      </c>
      <c r="AU94" s="156" t="s">
        <v>78</v>
      </c>
      <c r="AY94" s="19" t="s">
        <v>149</v>
      </c>
      <c r="BE94" s="157">
        <f t="shared" si="4"/>
        <v>0</v>
      </c>
      <c r="BF94" s="157">
        <f t="shared" si="5"/>
        <v>0</v>
      </c>
      <c r="BG94" s="157">
        <f t="shared" si="6"/>
        <v>0</v>
      </c>
      <c r="BH94" s="157">
        <f t="shared" si="7"/>
        <v>0</v>
      </c>
      <c r="BI94" s="157">
        <f t="shared" si="8"/>
        <v>0</v>
      </c>
      <c r="BJ94" s="19" t="s">
        <v>78</v>
      </c>
      <c r="BK94" s="157">
        <f t="shared" si="9"/>
        <v>0</v>
      </c>
      <c r="BL94" s="19" t="s">
        <v>157</v>
      </c>
      <c r="BM94" s="156" t="s">
        <v>210</v>
      </c>
    </row>
    <row r="95" spans="1:65" s="2" customFormat="1" ht="16.5" customHeight="1">
      <c r="A95" s="34"/>
      <c r="B95" s="144"/>
      <c r="C95" s="145" t="s">
        <v>186</v>
      </c>
      <c r="D95" s="145" t="s">
        <v>152</v>
      </c>
      <c r="E95" s="146" t="s">
        <v>2908</v>
      </c>
      <c r="F95" s="147" t="s">
        <v>2909</v>
      </c>
      <c r="G95" s="148" t="s">
        <v>2449</v>
      </c>
      <c r="H95" s="149">
        <v>8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157</v>
      </c>
      <c r="AT95" s="156" t="s">
        <v>152</v>
      </c>
      <c r="AU95" s="156" t="s">
        <v>78</v>
      </c>
      <c r="AY95" s="19" t="s">
        <v>149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78</v>
      </c>
      <c r="BK95" s="157">
        <f t="shared" si="9"/>
        <v>0</v>
      </c>
      <c r="BL95" s="19" t="s">
        <v>157</v>
      </c>
      <c r="BM95" s="156" t="s">
        <v>224</v>
      </c>
    </row>
    <row r="96" spans="1:65" s="2" customFormat="1" ht="16.5" customHeight="1">
      <c r="A96" s="34"/>
      <c r="B96" s="144"/>
      <c r="C96" s="145" t="s">
        <v>194</v>
      </c>
      <c r="D96" s="145" t="s">
        <v>152</v>
      </c>
      <c r="E96" s="146" t="s">
        <v>2910</v>
      </c>
      <c r="F96" s="147" t="s">
        <v>2911</v>
      </c>
      <c r="G96" s="148" t="s">
        <v>2449</v>
      </c>
      <c r="H96" s="149">
        <v>1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42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157</v>
      </c>
      <c r="AT96" s="156" t="s">
        <v>152</v>
      </c>
      <c r="AU96" s="156" t="s">
        <v>78</v>
      </c>
      <c r="AY96" s="19" t="s">
        <v>149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78</v>
      </c>
      <c r="BK96" s="157">
        <f t="shared" si="9"/>
        <v>0</v>
      </c>
      <c r="BL96" s="19" t="s">
        <v>157</v>
      </c>
      <c r="BM96" s="156" t="s">
        <v>240</v>
      </c>
    </row>
    <row r="97" spans="1:65" s="2" customFormat="1" ht="21.75" customHeight="1">
      <c r="A97" s="34"/>
      <c r="B97" s="144"/>
      <c r="C97" s="145" t="s">
        <v>200</v>
      </c>
      <c r="D97" s="145" t="s">
        <v>152</v>
      </c>
      <c r="E97" s="146" t="s">
        <v>2912</v>
      </c>
      <c r="F97" s="147" t="s">
        <v>3213</v>
      </c>
      <c r="G97" s="148" t="s">
        <v>2449</v>
      </c>
      <c r="H97" s="149">
        <v>1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42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157</v>
      </c>
      <c r="AT97" s="156" t="s">
        <v>152</v>
      </c>
      <c r="AU97" s="156" t="s">
        <v>78</v>
      </c>
      <c r="AY97" s="19" t="s">
        <v>149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78</v>
      </c>
      <c r="BK97" s="157">
        <f t="shared" si="9"/>
        <v>0</v>
      </c>
      <c r="BL97" s="19" t="s">
        <v>157</v>
      </c>
      <c r="BM97" s="156" t="s">
        <v>227</v>
      </c>
    </row>
    <row r="98" spans="1:65" s="2" customFormat="1" ht="24.2" customHeight="1">
      <c r="A98" s="34"/>
      <c r="B98" s="144"/>
      <c r="C98" s="145" t="s">
        <v>150</v>
      </c>
      <c r="D98" s="145" t="s">
        <v>152</v>
      </c>
      <c r="E98" s="146" t="s">
        <v>2913</v>
      </c>
      <c r="F98" s="147" t="s">
        <v>3214</v>
      </c>
      <c r="G98" s="148" t="s">
        <v>2449</v>
      </c>
      <c r="H98" s="149">
        <v>1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42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157</v>
      </c>
      <c r="AT98" s="156" t="s">
        <v>152</v>
      </c>
      <c r="AU98" s="156" t="s">
        <v>78</v>
      </c>
      <c r="AY98" s="19" t="s">
        <v>149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78</v>
      </c>
      <c r="BK98" s="157">
        <f t="shared" si="9"/>
        <v>0</v>
      </c>
      <c r="BL98" s="19" t="s">
        <v>157</v>
      </c>
      <c r="BM98" s="156" t="s">
        <v>359</v>
      </c>
    </row>
    <row r="99" spans="1:65" s="2" customFormat="1" ht="16.5" customHeight="1">
      <c r="A99" s="34"/>
      <c r="B99" s="144"/>
      <c r="C99" s="145" t="s">
        <v>210</v>
      </c>
      <c r="D99" s="145" t="s">
        <v>152</v>
      </c>
      <c r="E99" s="146" t="s">
        <v>2914</v>
      </c>
      <c r="F99" s="147" t="s">
        <v>3215</v>
      </c>
      <c r="G99" s="148" t="s">
        <v>2449</v>
      </c>
      <c r="H99" s="149">
        <v>1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157</v>
      </c>
      <c r="AT99" s="156" t="s">
        <v>152</v>
      </c>
      <c r="AU99" s="156" t="s">
        <v>78</v>
      </c>
      <c r="AY99" s="19" t="s">
        <v>149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78</v>
      </c>
      <c r="BK99" s="157">
        <f t="shared" si="9"/>
        <v>0</v>
      </c>
      <c r="BL99" s="19" t="s">
        <v>157</v>
      </c>
      <c r="BM99" s="156" t="s">
        <v>377</v>
      </c>
    </row>
    <row r="100" spans="1:65" s="2" customFormat="1" ht="24.2" customHeight="1">
      <c r="A100" s="34"/>
      <c r="B100" s="144"/>
      <c r="C100" s="145" t="s">
        <v>215</v>
      </c>
      <c r="D100" s="145" t="s">
        <v>152</v>
      </c>
      <c r="E100" s="146" t="s">
        <v>2915</v>
      </c>
      <c r="F100" s="147" t="s">
        <v>3216</v>
      </c>
      <c r="G100" s="148" t="s">
        <v>2449</v>
      </c>
      <c r="H100" s="149">
        <v>4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42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157</v>
      </c>
      <c r="AT100" s="156" t="s">
        <v>152</v>
      </c>
      <c r="AU100" s="156" t="s">
        <v>78</v>
      </c>
      <c r="AY100" s="19" t="s">
        <v>149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78</v>
      </c>
      <c r="BK100" s="157">
        <f t="shared" si="9"/>
        <v>0</v>
      </c>
      <c r="BL100" s="19" t="s">
        <v>157</v>
      </c>
      <c r="BM100" s="156" t="s">
        <v>386</v>
      </c>
    </row>
    <row r="101" spans="1:65" s="2" customFormat="1" ht="21.75" customHeight="1">
      <c r="A101" s="34"/>
      <c r="B101" s="144"/>
      <c r="C101" s="145" t="s">
        <v>224</v>
      </c>
      <c r="D101" s="145" t="s">
        <v>152</v>
      </c>
      <c r="E101" s="146" t="s">
        <v>2916</v>
      </c>
      <c r="F101" s="147" t="s">
        <v>3217</v>
      </c>
      <c r="G101" s="148" t="s">
        <v>2449</v>
      </c>
      <c r="H101" s="149">
        <v>5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42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157</v>
      </c>
      <c r="AT101" s="156" t="s">
        <v>152</v>
      </c>
      <c r="AU101" s="156" t="s">
        <v>78</v>
      </c>
      <c r="AY101" s="19" t="s">
        <v>149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78</v>
      </c>
      <c r="BK101" s="157">
        <f t="shared" si="9"/>
        <v>0</v>
      </c>
      <c r="BL101" s="19" t="s">
        <v>157</v>
      </c>
      <c r="BM101" s="156" t="s">
        <v>396</v>
      </c>
    </row>
    <row r="102" spans="1:65" s="2" customFormat="1" ht="37.9" customHeight="1">
      <c r="A102" s="34"/>
      <c r="B102" s="144"/>
      <c r="C102" s="145" t="s">
        <v>232</v>
      </c>
      <c r="D102" s="145" t="s">
        <v>152</v>
      </c>
      <c r="E102" s="146" t="s">
        <v>2917</v>
      </c>
      <c r="F102" s="147" t="s">
        <v>2918</v>
      </c>
      <c r="G102" s="148" t="s">
        <v>2278</v>
      </c>
      <c r="H102" s="149">
        <v>2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157</v>
      </c>
      <c r="AT102" s="156" t="s">
        <v>152</v>
      </c>
      <c r="AU102" s="156" t="s">
        <v>78</v>
      </c>
      <c r="AY102" s="19" t="s">
        <v>149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78</v>
      </c>
      <c r="BK102" s="157">
        <f t="shared" si="9"/>
        <v>0</v>
      </c>
      <c r="BL102" s="19" t="s">
        <v>157</v>
      </c>
      <c r="BM102" s="156" t="s">
        <v>410</v>
      </c>
    </row>
    <row r="103" spans="1:65" s="2" customFormat="1" ht="16.5" customHeight="1">
      <c r="A103" s="34"/>
      <c r="B103" s="144"/>
      <c r="C103" s="145" t="s">
        <v>240</v>
      </c>
      <c r="D103" s="145" t="s">
        <v>152</v>
      </c>
      <c r="E103" s="146" t="s">
        <v>2919</v>
      </c>
      <c r="F103" s="147" t="s">
        <v>2920</v>
      </c>
      <c r="G103" s="148" t="s">
        <v>2278</v>
      </c>
      <c r="H103" s="149">
        <v>4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42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157</v>
      </c>
      <c r="AT103" s="156" t="s">
        <v>152</v>
      </c>
      <c r="AU103" s="156" t="s">
        <v>78</v>
      </c>
      <c r="AY103" s="19" t="s">
        <v>149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78</v>
      </c>
      <c r="BK103" s="157">
        <f t="shared" si="9"/>
        <v>0</v>
      </c>
      <c r="BL103" s="19" t="s">
        <v>157</v>
      </c>
      <c r="BM103" s="156" t="s">
        <v>419</v>
      </c>
    </row>
    <row r="104" spans="1:65" s="2" customFormat="1" ht="16.5" customHeight="1">
      <c r="A104" s="34"/>
      <c r="B104" s="144"/>
      <c r="C104" s="145" t="s">
        <v>9</v>
      </c>
      <c r="D104" s="145" t="s">
        <v>152</v>
      </c>
      <c r="E104" s="146" t="s">
        <v>2921</v>
      </c>
      <c r="F104" s="147" t="s">
        <v>2922</v>
      </c>
      <c r="G104" s="148" t="s">
        <v>2278</v>
      </c>
      <c r="H104" s="149">
        <v>1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42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157</v>
      </c>
      <c r="AT104" s="156" t="s">
        <v>152</v>
      </c>
      <c r="AU104" s="156" t="s">
        <v>78</v>
      </c>
      <c r="AY104" s="19" t="s">
        <v>149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78</v>
      </c>
      <c r="BK104" s="157">
        <f t="shared" si="9"/>
        <v>0</v>
      </c>
      <c r="BL104" s="19" t="s">
        <v>157</v>
      </c>
      <c r="BM104" s="156" t="s">
        <v>433</v>
      </c>
    </row>
    <row r="105" spans="1:65" s="2" customFormat="1" ht="16.5" customHeight="1">
      <c r="A105" s="34"/>
      <c r="B105" s="144"/>
      <c r="C105" s="145" t="s">
        <v>227</v>
      </c>
      <c r="D105" s="145" t="s">
        <v>152</v>
      </c>
      <c r="E105" s="146" t="s">
        <v>2923</v>
      </c>
      <c r="F105" s="147" t="s">
        <v>2924</v>
      </c>
      <c r="G105" s="148" t="s">
        <v>2449</v>
      </c>
      <c r="H105" s="149">
        <v>1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157</v>
      </c>
      <c r="AT105" s="156" t="s">
        <v>152</v>
      </c>
      <c r="AU105" s="156" t="s">
        <v>78</v>
      </c>
      <c r="AY105" s="19" t="s">
        <v>149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78</v>
      </c>
      <c r="BK105" s="157">
        <f t="shared" si="9"/>
        <v>0</v>
      </c>
      <c r="BL105" s="19" t="s">
        <v>157</v>
      </c>
      <c r="BM105" s="156" t="s">
        <v>446</v>
      </c>
    </row>
    <row r="106" spans="1:65" s="2" customFormat="1" ht="16.5" customHeight="1">
      <c r="A106" s="34"/>
      <c r="B106" s="144"/>
      <c r="C106" s="145" t="s">
        <v>354</v>
      </c>
      <c r="D106" s="145" t="s">
        <v>152</v>
      </c>
      <c r="E106" s="146" t="s">
        <v>2925</v>
      </c>
      <c r="F106" s="147" t="s">
        <v>2926</v>
      </c>
      <c r="G106" s="148" t="s">
        <v>2278</v>
      </c>
      <c r="H106" s="149">
        <v>1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42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157</v>
      </c>
      <c r="AT106" s="156" t="s">
        <v>152</v>
      </c>
      <c r="AU106" s="156" t="s">
        <v>78</v>
      </c>
      <c r="AY106" s="19" t="s">
        <v>149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78</v>
      </c>
      <c r="BK106" s="157">
        <f t="shared" si="9"/>
        <v>0</v>
      </c>
      <c r="BL106" s="19" t="s">
        <v>157</v>
      </c>
      <c r="BM106" s="156" t="s">
        <v>461</v>
      </c>
    </row>
    <row r="107" spans="2:63" s="12" customFormat="1" ht="25.9" customHeight="1">
      <c r="B107" s="131"/>
      <c r="D107" s="132" t="s">
        <v>70</v>
      </c>
      <c r="E107" s="133" t="s">
        <v>2927</v>
      </c>
      <c r="F107" s="133" t="s">
        <v>2928</v>
      </c>
      <c r="I107" s="134"/>
      <c r="J107" s="135">
        <f>BK107</f>
        <v>0</v>
      </c>
      <c r="L107" s="131"/>
      <c r="M107" s="136"/>
      <c r="N107" s="137"/>
      <c r="O107" s="137"/>
      <c r="P107" s="138">
        <f>SUM(P108:P119)</f>
        <v>0</v>
      </c>
      <c r="Q107" s="137"/>
      <c r="R107" s="138">
        <f>SUM(R108:R119)</f>
        <v>0</v>
      </c>
      <c r="S107" s="137"/>
      <c r="T107" s="139">
        <f>SUM(T108:T119)</f>
        <v>0</v>
      </c>
      <c r="AR107" s="132" t="s">
        <v>78</v>
      </c>
      <c r="AT107" s="140" t="s">
        <v>70</v>
      </c>
      <c r="AU107" s="140" t="s">
        <v>71</v>
      </c>
      <c r="AY107" s="132" t="s">
        <v>149</v>
      </c>
      <c r="BK107" s="141">
        <f>SUM(BK108:BK119)</f>
        <v>0</v>
      </c>
    </row>
    <row r="108" spans="1:65" s="2" customFormat="1" ht="16.5" customHeight="1">
      <c r="A108" s="34"/>
      <c r="B108" s="144"/>
      <c r="C108" s="145" t="s">
        <v>359</v>
      </c>
      <c r="D108" s="145" t="s">
        <v>152</v>
      </c>
      <c r="E108" s="146" t="s">
        <v>2929</v>
      </c>
      <c r="F108" s="147" t="s">
        <v>2930</v>
      </c>
      <c r="G108" s="148" t="s">
        <v>243</v>
      </c>
      <c r="H108" s="149">
        <v>135</v>
      </c>
      <c r="I108" s="150"/>
      <c r="J108" s="151">
        <f aca="true" t="shared" si="10" ref="J108:J119">ROUND(I108*H108,2)</f>
        <v>0</v>
      </c>
      <c r="K108" s="147" t="s">
        <v>3</v>
      </c>
      <c r="L108" s="35"/>
      <c r="M108" s="152" t="s">
        <v>3</v>
      </c>
      <c r="N108" s="153" t="s">
        <v>42</v>
      </c>
      <c r="O108" s="55"/>
      <c r="P108" s="154">
        <f aca="true" t="shared" si="11" ref="P108:P119">O108*H108</f>
        <v>0</v>
      </c>
      <c r="Q108" s="154">
        <v>0</v>
      </c>
      <c r="R108" s="154">
        <f aca="true" t="shared" si="12" ref="R108:R119">Q108*H108</f>
        <v>0</v>
      </c>
      <c r="S108" s="154">
        <v>0</v>
      </c>
      <c r="T108" s="155">
        <f aca="true" t="shared" si="13" ref="T108:T119"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157</v>
      </c>
      <c r="AT108" s="156" t="s">
        <v>152</v>
      </c>
      <c r="AU108" s="156" t="s">
        <v>78</v>
      </c>
      <c r="AY108" s="19" t="s">
        <v>149</v>
      </c>
      <c r="BE108" s="157">
        <f aca="true" t="shared" si="14" ref="BE108:BE119">IF(N108="základní",J108,0)</f>
        <v>0</v>
      </c>
      <c r="BF108" s="157">
        <f aca="true" t="shared" si="15" ref="BF108:BF119">IF(N108="snížená",J108,0)</f>
        <v>0</v>
      </c>
      <c r="BG108" s="157">
        <f aca="true" t="shared" si="16" ref="BG108:BG119">IF(N108="zákl. přenesená",J108,0)</f>
        <v>0</v>
      </c>
      <c r="BH108" s="157">
        <f aca="true" t="shared" si="17" ref="BH108:BH119">IF(N108="sníž. přenesená",J108,0)</f>
        <v>0</v>
      </c>
      <c r="BI108" s="157">
        <f aca="true" t="shared" si="18" ref="BI108:BI119">IF(N108="nulová",J108,0)</f>
        <v>0</v>
      </c>
      <c r="BJ108" s="19" t="s">
        <v>78</v>
      </c>
      <c r="BK108" s="157">
        <f aca="true" t="shared" si="19" ref="BK108:BK119">ROUND(I108*H108,2)</f>
        <v>0</v>
      </c>
      <c r="BL108" s="19" t="s">
        <v>157</v>
      </c>
      <c r="BM108" s="156" t="s">
        <v>475</v>
      </c>
    </row>
    <row r="109" spans="1:65" s="2" customFormat="1" ht="16.5" customHeight="1">
      <c r="A109" s="34"/>
      <c r="B109" s="144"/>
      <c r="C109" s="145" t="s">
        <v>366</v>
      </c>
      <c r="D109" s="145" t="s">
        <v>152</v>
      </c>
      <c r="E109" s="146" t="s">
        <v>2931</v>
      </c>
      <c r="F109" s="147" t="s">
        <v>2932</v>
      </c>
      <c r="G109" s="148" t="s">
        <v>243</v>
      </c>
      <c r="H109" s="149">
        <v>20</v>
      </c>
      <c r="I109" s="150"/>
      <c r="J109" s="151">
        <f t="shared" si="10"/>
        <v>0</v>
      </c>
      <c r="K109" s="147" t="s">
        <v>3</v>
      </c>
      <c r="L109" s="35"/>
      <c r="M109" s="152" t="s">
        <v>3</v>
      </c>
      <c r="N109" s="153" t="s">
        <v>42</v>
      </c>
      <c r="O109" s="55"/>
      <c r="P109" s="154">
        <f t="shared" si="11"/>
        <v>0</v>
      </c>
      <c r="Q109" s="154">
        <v>0</v>
      </c>
      <c r="R109" s="154">
        <f t="shared" si="12"/>
        <v>0</v>
      </c>
      <c r="S109" s="154">
        <v>0</v>
      </c>
      <c r="T109" s="155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157</v>
      </c>
      <c r="AT109" s="156" t="s">
        <v>152</v>
      </c>
      <c r="AU109" s="156" t="s">
        <v>78</v>
      </c>
      <c r="AY109" s="19" t="s">
        <v>149</v>
      </c>
      <c r="BE109" s="157">
        <f t="shared" si="14"/>
        <v>0</v>
      </c>
      <c r="BF109" s="157">
        <f t="shared" si="15"/>
        <v>0</v>
      </c>
      <c r="BG109" s="157">
        <f t="shared" si="16"/>
        <v>0</v>
      </c>
      <c r="BH109" s="157">
        <f t="shared" si="17"/>
        <v>0</v>
      </c>
      <c r="BI109" s="157">
        <f t="shared" si="18"/>
        <v>0</v>
      </c>
      <c r="BJ109" s="19" t="s">
        <v>78</v>
      </c>
      <c r="BK109" s="157">
        <f t="shared" si="19"/>
        <v>0</v>
      </c>
      <c r="BL109" s="19" t="s">
        <v>157</v>
      </c>
      <c r="BM109" s="156" t="s">
        <v>488</v>
      </c>
    </row>
    <row r="110" spans="1:65" s="2" customFormat="1" ht="16.5" customHeight="1">
      <c r="A110" s="34"/>
      <c r="B110" s="144"/>
      <c r="C110" s="145" t="s">
        <v>377</v>
      </c>
      <c r="D110" s="145" t="s">
        <v>152</v>
      </c>
      <c r="E110" s="146" t="s">
        <v>2933</v>
      </c>
      <c r="F110" s="147" t="s">
        <v>2934</v>
      </c>
      <c r="G110" s="148" t="s">
        <v>2449</v>
      </c>
      <c r="H110" s="149">
        <v>70</v>
      </c>
      <c r="I110" s="150"/>
      <c r="J110" s="151">
        <f t="shared" si="10"/>
        <v>0</v>
      </c>
      <c r="K110" s="147" t="s">
        <v>3</v>
      </c>
      <c r="L110" s="35"/>
      <c r="M110" s="152" t="s">
        <v>3</v>
      </c>
      <c r="N110" s="153" t="s">
        <v>42</v>
      </c>
      <c r="O110" s="55"/>
      <c r="P110" s="154">
        <f t="shared" si="11"/>
        <v>0</v>
      </c>
      <c r="Q110" s="154">
        <v>0</v>
      </c>
      <c r="R110" s="154">
        <f t="shared" si="12"/>
        <v>0</v>
      </c>
      <c r="S110" s="154">
        <v>0</v>
      </c>
      <c r="T110" s="155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157</v>
      </c>
      <c r="AT110" s="156" t="s">
        <v>152</v>
      </c>
      <c r="AU110" s="156" t="s">
        <v>78</v>
      </c>
      <c r="AY110" s="19" t="s">
        <v>149</v>
      </c>
      <c r="BE110" s="157">
        <f t="shared" si="14"/>
        <v>0</v>
      </c>
      <c r="BF110" s="157">
        <f t="shared" si="15"/>
        <v>0</v>
      </c>
      <c r="BG110" s="157">
        <f t="shared" si="16"/>
        <v>0</v>
      </c>
      <c r="BH110" s="157">
        <f t="shared" si="17"/>
        <v>0</v>
      </c>
      <c r="BI110" s="157">
        <f t="shared" si="18"/>
        <v>0</v>
      </c>
      <c r="BJ110" s="19" t="s">
        <v>78</v>
      </c>
      <c r="BK110" s="157">
        <f t="shared" si="19"/>
        <v>0</v>
      </c>
      <c r="BL110" s="19" t="s">
        <v>157</v>
      </c>
      <c r="BM110" s="156" t="s">
        <v>498</v>
      </c>
    </row>
    <row r="111" spans="1:65" s="2" customFormat="1" ht="16.5" customHeight="1">
      <c r="A111" s="34"/>
      <c r="B111" s="144"/>
      <c r="C111" s="145" t="s">
        <v>8</v>
      </c>
      <c r="D111" s="145" t="s">
        <v>152</v>
      </c>
      <c r="E111" s="146" t="s">
        <v>2935</v>
      </c>
      <c r="F111" s="147" t="s">
        <v>2936</v>
      </c>
      <c r="G111" s="148" t="s">
        <v>2449</v>
      </c>
      <c r="H111" s="149">
        <v>45</v>
      </c>
      <c r="I111" s="150"/>
      <c r="J111" s="151">
        <f t="shared" si="10"/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 t="shared" si="11"/>
        <v>0</v>
      </c>
      <c r="Q111" s="154">
        <v>0</v>
      </c>
      <c r="R111" s="154">
        <f t="shared" si="12"/>
        <v>0</v>
      </c>
      <c r="S111" s="154">
        <v>0</v>
      </c>
      <c r="T111" s="155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157</v>
      </c>
      <c r="AT111" s="156" t="s">
        <v>152</v>
      </c>
      <c r="AU111" s="156" t="s">
        <v>78</v>
      </c>
      <c r="AY111" s="19" t="s">
        <v>149</v>
      </c>
      <c r="BE111" s="157">
        <f t="shared" si="14"/>
        <v>0</v>
      </c>
      <c r="BF111" s="157">
        <f t="shared" si="15"/>
        <v>0</v>
      </c>
      <c r="BG111" s="157">
        <f t="shared" si="16"/>
        <v>0</v>
      </c>
      <c r="BH111" s="157">
        <f t="shared" si="17"/>
        <v>0</v>
      </c>
      <c r="BI111" s="157">
        <f t="shared" si="18"/>
        <v>0</v>
      </c>
      <c r="BJ111" s="19" t="s">
        <v>78</v>
      </c>
      <c r="BK111" s="157">
        <f t="shared" si="19"/>
        <v>0</v>
      </c>
      <c r="BL111" s="19" t="s">
        <v>157</v>
      </c>
      <c r="BM111" s="156" t="s">
        <v>508</v>
      </c>
    </row>
    <row r="112" spans="1:65" s="2" customFormat="1" ht="16.5" customHeight="1">
      <c r="A112" s="34"/>
      <c r="B112" s="144"/>
      <c r="C112" s="145" t="s">
        <v>386</v>
      </c>
      <c r="D112" s="145" t="s">
        <v>152</v>
      </c>
      <c r="E112" s="146" t="s">
        <v>2937</v>
      </c>
      <c r="F112" s="147" t="s">
        <v>2938</v>
      </c>
      <c r="G112" s="148" t="s">
        <v>2449</v>
      </c>
      <c r="H112" s="149">
        <v>45</v>
      </c>
      <c r="I112" s="150"/>
      <c r="J112" s="151">
        <f t="shared" si="10"/>
        <v>0</v>
      </c>
      <c r="K112" s="147" t="s">
        <v>3</v>
      </c>
      <c r="L112" s="35"/>
      <c r="M112" s="152" t="s">
        <v>3</v>
      </c>
      <c r="N112" s="153" t="s">
        <v>42</v>
      </c>
      <c r="O112" s="55"/>
      <c r="P112" s="154">
        <f t="shared" si="11"/>
        <v>0</v>
      </c>
      <c r="Q112" s="154">
        <v>0</v>
      </c>
      <c r="R112" s="154">
        <f t="shared" si="12"/>
        <v>0</v>
      </c>
      <c r="S112" s="154">
        <v>0</v>
      </c>
      <c r="T112" s="155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157</v>
      </c>
      <c r="AT112" s="156" t="s">
        <v>152</v>
      </c>
      <c r="AU112" s="156" t="s">
        <v>78</v>
      </c>
      <c r="AY112" s="19" t="s">
        <v>149</v>
      </c>
      <c r="BE112" s="157">
        <f t="shared" si="14"/>
        <v>0</v>
      </c>
      <c r="BF112" s="157">
        <f t="shared" si="15"/>
        <v>0</v>
      </c>
      <c r="BG112" s="157">
        <f t="shared" si="16"/>
        <v>0</v>
      </c>
      <c r="BH112" s="157">
        <f t="shared" si="17"/>
        <v>0</v>
      </c>
      <c r="BI112" s="157">
        <f t="shared" si="18"/>
        <v>0</v>
      </c>
      <c r="BJ112" s="19" t="s">
        <v>78</v>
      </c>
      <c r="BK112" s="157">
        <f t="shared" si="19"/>
        <v>0</v>
      </c>
      <c r="BL112" s="19" t="s">
        <v>157</v>
      </c>
      <c r="BM112" s="156" t="s">
        <v>526</v>
      </c>
    </row>
    <row r="113" spans="1:65" s="2" customFormat="1" ht="24.2" customHeight="1">
      <c r="A113" s="34"/>
      <c r="B113" s="144"/>
      <c r="C113" s="145" t="s">
        <v>391</v>
      </c>
      <c r="D113" s="145" t="s">
        <v>152</v>
      </c>
      <c r="E113" s="146" t="s">
        <v>2939</v>
      </c>
      <c r="F113" s="147" t="s">
        <v>2940</v>
      </c>
      <c r="G113" s="148" t="s">
        <v>243</v>
      </c>
      <c r="H113" s="149">
        <v>10</v>
      </c>
      <c r="I113" s="150"/>
      <c r="J113" s="151">
        <f t="shared" si="10"/>
        <v>0</v>
      </c>
      <c r="K113" s="147" t="s">
        <v>3</v>
      </c>
      <c r="L113" s="35"/>
      <c r="M113" s="152" t="s">
        <v>3</v>
      </c>
      <c r="N113" s="153" t="s">
        <v>42</v>
      </c>
      <c r="O113" s="55"/>
      <c r="P113" s="154">
        <f t="shared" si="11"/>
        <v>0</v>
      </c>
      <c r="Q113" s="154">
        <v>0</v>
      </c>
      <c r="R113" s="154">
        <f t="shared" si="12"/>
        <v>0</v>
      </c>
      <c r="S113" s="154">
        <v>0</v>
      </c>
      <c r="T113" s="155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157</v>
      </c>
      <c r="AT113" s="156" t="s">
        <v>152</v>
      </c>
      <c r="AU113" s="156" t="s">
        <v>78</v>
      </c>
      <c r="AY113" s="19" t="s">
        <v>149</v>
      </c>
      <c r="BE113" s="157">
        <f t="shared" si="14"/>
        <v>0</v>
      </c>
      <c r="BF113" s="157">
        <f t="shared" si="15"/>
        <v>0</v>
      </c>
      <c r="BG113" s="157">
        <f t="shared" si="16"/>
        <v>0</v>
      </c>
      <c r="BH113" s="157">
        <f t="shared" si="17"/>
        <v>0</v>
      </c>
      <c r="BI113" s="157">
        <f t="shared" si="18"/>
        <v>0</v>
      </c>
      <c r="BJ113" s="19" t="s">
        <v>78</v>
      </c>
      <c r="BK113" s="157">
        <f t="shared" si="19"/>
        <v>0</v>
      </c>
      <c r="BL113" s="19" t="s">
        <v>157</v>
      </c>
      <c r="BM113" s="156" t="s">
        <v>536</v>
      </c>
    </row>
    <row r="114" spans="1:65" s="2" customFormat="1" ht="21.75" customHeight="1">
      <c r="A114" s="34"/>
      <c r="B114" s="144"/>
      <c r="C114" s="145" t="s">
        <v>396</v>
      </c>
      <c r="D114" s="145" t="s">
        <v>152</v>
      </c>
      <c r="E114" s="146" t="s">
        <v>2941</v>
      </c>
      <c r="F114" s="147" t="s">
        <v>2942</v>
      </c>
      <c r="G114" s="148" t="s">
        <v>243</v>
      </c>
      <c r="H114" s="149">
        <v>25</v>
      </c>
      <c r="I114" s="150"/>
      <c r="J114" s="151">
        <f t="shared" si="10"/>
        <v>0</v>
      </c>
      <c r="K114" s="147" t="s">
        <v>3</v>
      </c>
      <c r="L114" s="35"/>
      <c r="M114" s="152" t="s">
        <v>3</v>
      </c>
      <c r="N114" s="153" t="s">
        <v>42</v>
      </c>
      <c r="O114" s="55"/>
      <c r="P114" s="154">
        <f t="shared" si="11"/>
        <v>0</v>
      </c>
      <c r="Q114" s="154">
        <v>0</v>
      </c>
      <c r="R114" s="154">
        <f t="shared" si="12"/>
        <v>0</v>
      </c>
      <c r="S114" s="154">
        <v>0</v>
      </c>
      <c r="T114" s="155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157</v>
      </c>
      <c r="AT114" s="156" t="s">
        <v>152</v>
      </c>
      <c r="AU114" s="156" t="s">
        <v>78</v>
      </c>
      <c r="AY114" s="19" t="s">
        <v>149</v>
      </c>
      <c r="BE114" s="157">
        <f t="shared" si="14"/>
        <v>0</v>
      </c>
      <c r="BF114" s="157">
        <f t="shared" si="15"/>
        <v>0</v>
      </c>
      <c r="BG114" s="157">
        <f t="shared" si="16"/>
        <v>0</v>
      </c>
      <c r="BH114" s="157">
        <f t="shared" si="17"/>
        <v>0</v>
      </c>
      <c r="BI114" s="157">
        <f t="shared" si="18"/>
        <v>0</v>
      </c>
      <c r="BJ114" s="19" t="s">
        <v>78</v>
      </c>
      <c r="BK114" s="157">
        <f t="shared" si="19"/>
        <v>0</v>
      </c>
      <c r="BL114" s="19" t="s">
        <v>157</v>
      </c>
      <c r="BM114" s="156" t="s">
        <v>551</v>
      </c>
    </row>
    <row r="115" spans="1:65" s="2" customFormat="1" ht="16.5" customHeight="1">
      <c r="A115" s="34"/>
      <c r="B115" s="144"/>
      <c r="C115" s="145" t="s">
        <v>403</v>
      </c>
      <c r="D115" s="145" t="s">
        <v>152</v>
      </c>
      <c r="E115" s="146" t="s">
        <v>2943</v>
      </c>
      <c r="F115" s="147" t="s">
        <v>2944</v>
      </c>
      <c r="G115" s="148" t="s">
        <v>2278</v>
      </c>
      <c r="H115" s="149">
        <v>1</v>
      </c>
      <c r="I115" s="150"/>
      <c r="J115" s="151">
        <f t="shared" si="10"/>
        <v>0</v>
      </c>
      <c r="K115" s="147" t="s">
        <v>3</v>
      </c>
      <c r="L115" s="35"/>
      <c r="M115" s="152" t="s">
        <v>3</v>
      </c>
      <c r="N115" s="153" t="s">
        <v>42</v>
      </c>
      <c r="O115" s="55"/>
      <c r="P115" s="154">
        <f t="shared" si="11"/>
        <v>0</v>
      </c>
      <c r="Q115" s="154">
        <v>0</v>
      </c>
      <c r="R115" s="154">
        <f t="shared" si="12"/>
        <v>0</v>
      </c>
      <c r="S115" s="154">
        <v>0</v>
      </c>
      <c r="T115" s="155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157</v>
      </c>
      <c r="AT115" s="156" t="s">
        <v>152</v>
      </c>
      <c r="AU115" s="156" t="s">
        <v>78</v>
      </c>
      <c r="AY115" s="19" t="s">
        <v>149</v>
      </c>
      <c r="BE115" s="157">
        <f t="shared" si="14"/>
        <v>0</v>
      </c>
      <c r="BF115" s="157">
        <f t="shared" si="15"/>
        <v>0</v>
      </c>
      <c r="BG115" s="157">
        <f t="shared" si="16"/>
        <v>0</v>
      </c>
      <c r="BH115" s="157">
        <f t="shared" si="17"/>
        <v>0</v>
      </c>
      <c r="BI115" s="157">
        <f t="shared" si="18"/>
        <v>0</v>
      </c>
      <c r="BJ115" s="19" t="s">
        <v>78</v>
      </c>
      <c r="BK115" s="157">
        <f t="shared" si="19"/>
        <v>0</v>
      </c>
      <c r="BL115" s="19" t="s">
        <v>157</v>
      </c>
      <c r="BM115" s="156" t="s">
        <v>561</v>
      </c>
    </row>
    <row r="116" spans="1:65" s="2" customFormat="1" ht="16.5" customHeight="1">
      <c r="A116" s="34"/>
      <c r="B116" s="144"/>
      <c r="C116" s="145" t="s">
        <v>410</v>
      </c>
      <c r="D116" s="145" t="s">
        <v>152</v>
      </c>
      <c r="E116" s="146" t="s">
        <v>2945</v>
      </c>
      <c r="F116" s="147" t="s">
        <v>2946</v>
      </c>
      <c r="G116" s="148" t="s">
        <v>2449</v>
      </c>
      <c r="H116" s="149">
        <v>3</v>
      </c>
      <c r="I116" s="150"/>
      <c r="J116" s="151">
        <f t="shared" si="10"/>
        <v>0</v>
      </c>
      <c r="K116" s="147" t="s">
        <v>3</v>
      </c>
      <c r="L116" s="35"/>
      <c r="M116" s="152" t="s">
        <v>3</v>
      </c>
      <c r="N116" s="153" t="s">
        <v>42</v>
      </c>
      <c r="O116" s="55"/>
      <c r="P116" s="154">
        <f t="shared" si="11"/>
        <v>0</v>
      </c>
      <c r="Q116" s="154">
        <v>0</v>
      </c>
      <c r="R116" s="154">
        <f t="shared" si="12"/>
        <v>0</v>
      </c>
      <c r="S116" s="154">
        <v>0</v>
      </c>
      <c r="T116" s="155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157</v>
      </c>
      <c r="AT116" s="156" t="s">
        <v>152</v>
      </c>
      <c r="AU116" s="156" t="s">
        <v>78</v>
      </c>
      <c r="AY116" s="19" t="s">
        <v>149</v>
      </c>
      <c r="BE116" s="157">
        <f t="shared" si="14"/>
        <v>0</v>
      </c>
      <c r="BF116" s="157">
        <f t="shared" si="15"/>
        <v>0</v>
      </c>
      <c r="BG116" s="157">
        <f t="shared" si="16"/>
        <v>0</v>
      </c>
      <c r="BH116" s="157">
        <f t="shared" si="17"/>
        <v>0</v>
      </c>
      <c r="BI116" s="157">
        <f t="shared" si="18"/>
        <v>0</v>
      </c>
      <c r="BJ116" s="19" t="s">
        <v>78</v>
      </c>
      <c r="BK116" s="157">
        <f t="shared" si="19"/>
        <v>0</v>
      </c>
      <c r="BL116" s="19" t="s">
        <v>157</v>
      </c>
      <c r="BM116" s="156" t="s">
        <v>576</v>
      </c>
    </row>
    <row r="117" spans="1:65" s="2" customFormat="1" ht="16.5" customHeight="1">
      <c r="A117" s="34"/>
      <c r="B117" s="144"/>
      <c r="C117" s="145" t="s">
        <v>415</v>
      </c>
      <c r="D117" s="145" t="s">
        <v>152</v>
      </c>
      <c r="E117" s="146" t="s">
        <v>2947</v>
      </c>
      <c r="F117" s="147" t="s">
        <v>2948</v>
      </c>
      <c r="G117" s="148" t="s">
        <v>2278</v>
      </c>
      <c r="H117" s="149">
        <v>1</v>
      </c>
      <c r="I117" s="150"/>
      <c r="J117" s="151">
        <f t="shared" si="10"/>
        <v>0</v>
      </c>
      <c r="K117" s="147" t="s">
        <v>3</v>
      </c>
      <c r="L117" s="35"/>
      <c r="M117" s="152" t="s">
        <v>3</v>
      </c>
      <c r="N117" s="153" t="s">
        <v>42</v>
      </c>
      <c r="O117" s="55"/>
      <c r="P117" s="154">
        <f t="shared" si="11"/>
        <v>0</v>
      </c>
      <c r="Q117" s="154">
        <v>0</v>
      </c>
      <c r="R117" s="154">
        <f t="shared" si="12"/>
        <v>0</v>
      </c>
      <c r="S117" s="154">
        <v>0</v>
      </c>
      <c r="T117" s="155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157</v>
      </c>
      <c r="AT117" s="156" t="s">
        <v>152</v>
      </c>
      <c r="AU117" s="156" t="s">
        <v>78</v>
      </c>
      <c r="AY117" s="19" t="s">
        <v>149</v>
      </c>
      <c r="BE117" s="157">
        <f t="shared" si="14"/>
        <v>0</v>
      </c>
      <c r="BF117" s="157">
        <f t="shared" si="15"/>
        <v>0</v>
      </c>
      <c r="BG117" s="157">
        <f t="shared" si="16"/>
        <v>0</v>
      </c>
      <c r="BH117" s="157">
        <f t="shared" si="17"/>
        <v>0</v>
      </c>
      <c r="BI117" s="157">
        <f t="shared" si="18"/>
        <v>0</v>
      </c>
      <c r="BJ117" s="19" t="s">
        <v>78</v>
      </c>
      <c r="BK117" s="157">
        <f t="shared" si="19"/>
        <v>0</v>
      </c>
      <c r="BL117" s="19" t="s">
        <v>157</v>
      </c>
      <c r="BM117" s="156" t="s">
        <v>587</v>
      </c>
    </row>
    <row r="118" spans="1:65" s="2" customFormat="1" ht="16.5" customHeight="1">
      <c r="A118" s="34"/>
      <c r="B118" s="144"/>
      <c r="C118" s="145" t="s">
        <v>419</v>
      </c>
      <c r="D118" s="145" t="s">
        <v>152</v>
      </c>
      <c r="E118" s="146" t="s">
        <v>2949</v>
      </c>
      <c r="F118" s="147" t="s">
        <v>2950</v>
      </c>
      <c r="G118" s="148" t="s">
        <v>2278</v>
      </c>
      <c r="H118" s="149">
        <v>1</v>
      </c>
      <c r="I118" s="150"/>
      <c r="J118" s="151">
        <f t="shared" si="10"/>
        <v>0</v>
      </c>
      <c r="K118" s="147" t="s">
        <v>3</v>
      </c>
      <c r="L118" s="35"/>
      <c r="M118" s="152" t="s">
        <v>3</v>
      </c>
      <c r="N118" s="153" t="s">
        <v>42</v>
      </c>
      <c r="O118" s="55"/>
      <c r="P118" s="154">
        <f t="shared" si="11"/>
        <v>0</v>
      </c>
      <c r="Q118" s="154">
        <v>0</v>
      </c>
      <c r="R118" s="154">
        <f t="shared" si="12"/>
        <v>0</v>
      </c>
      <c r="S118" s="154">
        <v>0</v>
      </c>
      <c r="T118" s="155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157</v>
      </c>
      <c r="AT118" s="156" t="s">
        <v>152</v>
      </c>
      <c r="AU118" s="156" t="s">
        <v>78</v>
      </c>
      <c r="AY118" s="19" t="s">
        <v>149</v>
      </c>
      <c r="BE118" s="157">
        <f t="shared" si="14"/>
        <v>0</v>
      </c>
      <c r="BF118" s="157">
        <f t="shared" si="15"/>
        <v>0</v>
      </c>
      <c r="BG118" s="157">
        <f t="shared" si="16"/>
        <v>0</v>
      </c>
      <c r="BH118" s="157">
        <f t="shared" si="17"/>
        <v>0</v>
      </c>
      <c r="BI118" s="157">
        <f t="shared" si="18"/>
        <v>0</v>
      </c>
      <c r="BJ118" s="19" t="s">
        <v>78</v>
      </c>
      <c r="BK118" s="157">
        <f t="shared" si="19"/>
        <v>0</v>
      </c>
      <c r="BL118" s="19" t="s">
        <v>157</v>
      </c>
      <c r="BM118" s="156" t="s">
        <v>597</v>
      </c>
    </row>
    <row r="119" spans="1:65" s="2" customFormat="1" ht="16.5" customHeight="1">
      <c r="A119" s="34"/>
      <c r="B119" s="144"/>
      <c r="C119" s="145" t="s">
        <v>426</v>
      </c>
      <c r="D119" s="145" t="s">
        <v>152</v>
      </c>
      <c r="E119" s="146" t="s">
        <v>2951</v>
      </c>
      <c r="F119" s="147" t="s">
        <v>2952</v>
      </c>
      <c r="G119" s="148" t="s">
        <v>2278</v>
      </c>
      <c r="H119" s="149">
        <v>1</v>
      </c>
      <c r="I119" s="150"/>
      <c r="J119" s="151">
        <f t="shared" si="10"/>
        <v>0</v>
      </c>
      <c r="K119" s="147" t="s">
        <v>3</v>
      </c>
      <c r="L119" s="35"/>
      <c r="M119" s="152" t="s">
        <v>3</v>
      </c>
      <c r="N119" s="153" t="s">
        <v>42</v>
      </c>
      <c r="O119" s="55"/>
      <c r="P119" s="154">
        <f t="shared" si="11"/>
        <v>0</v>
      </c>
      <c r="Q119" s="154">
        <v>0</v>
      </c>
      <c r="R119" s="154">
        <f t="shared" si="12"/>
        <v>0</v>
      </c>
      <c r="S119" s="154">
        <v>0</v>
      </c>
      <c r="T119" s="155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157</v>
      </c>
      <c r="AT119" s="156" t="s">
        <v>152</v>
      </c>
      <c r="AU119" s="156" t="s">
        <v>78</v>
      </c>
      <c r="AY119" s="19" t="s">
        <v>149</v>
      </c>
      <c r="BE119" s="157">
        <f t="shared" si="14"/>
        <v>0</v>
      </c>
      <c r="BF119" s="157">
        <f t="shared" si="15"/>
        <v>0</v>
      </c>
      <c r="BG119" s="157">
        <f t="shared" si="16"/>
        <v>0</v>
      </c>
      <c r="BH119" s="157">
        <f t="shared" si="17"/>
        <v>0</v>
      </c>
      <c r="BI119" s="157">
        <f t="shared" si="18"/>
        <v>0</v>
      </c>
      <c r="BJ119" s="19" t="s">
        <v>78</v>
      </c>
      <c r="BK119" s="157">
        <f t="shared" si="19"/>
        <v>0</v>
      </c>
      <c r="BL119" s="19" t="s">
        <v>157</v>
      </c>
      <c r="BM119" s="156" t="s">
        <v>608</v>
      </c>
    </row>
    <row r="120" spans="2:63" s="12" customFormat="1" ht="25.9" customHeight="1">
      <c r="B120" s="131"/>
      <c r="D120" s="132" t="s">
        <v>70</v>
      </c>
      <c r="E120" s="133" t="s">
        <v>2953</v>
      </c>
      <c r="F120" s="133" t="s">
        <v>2954</v>
      </c>
      <c r="I120" s="134"/>
      <c r="J120" s="135">
        <f>BK120</f>
        <v>0</v>
      </c>
      <c r="L120" s="131"/>
      <c r="M120" s="136"/>
      <c r="N120" s="137"/>
      <c r="O120" s="137"/>
      <c r="P120" s="138">
        <f>SUM(P121:P134)</f>
        <v>0</v>
      </c>
      <c r="Q120" s="137"/>
      <c r="R120" s="138">
        <f>SUM(R121:R134)</f>
        <v>0</v>
      </c>
      <c r="S120" s="137"/>
      <c r="T120" s="139">
        <f>SUM(T121:T134)</f>
        <v>0</v>
      </c>
      <c r="AR120" s="132" t="s">
        <v>78</v>
      </c>
      <c r="AT120" s="140" t="s">
        <v>70</v>
      </c>
      <c r="AU120" s="140" t="s">
        <v>71</v>
      </c>
      <c r="AY120" s="132" t="s">
        <v>149</v>
      </c>
      <c r="BK120" s="141">
        <f>SUM(BK121:BK134)</f>
        <v>0</v>
      </c>
    </row>
    <row r="121" spans="1:65" s="2" customFormat="1" ht="16.5" customHeight="1">
      <c r="A121" s="34"/>
      <c r="B121" s="144"/>
      <c r="C121" s="145" t="s">
        <v>433</v>
      </c>
      <c r="D121" s="145" t="s">
        <v>152</v>
      </c>
      <c r="E121" s="146" t="s">
        <v>2955</v>
      </c>
      <c r="F121" s="147" t="s">
        <v>2956</v>
      </c>
      <c r="G121" s="148" t="s">
        <v>2278</v>
      </c>
      <c r="H121" s="149">
        <v>1</v>
      </c>
      <c r="I121" s="150"/>
      <c r="J121" s="151">
        <f aca="true" t="shared" si="20" ref="J121:J134">ROUND(I121*H121,2)</f>
        <v>0</v>
      </c>
      <c r="K121" s="147" t="s">
        <v>3</v>
      </c>
      <c r="L121" s="35"/>
      <c r="M121" s="152" t="s">
        <v>3</v>
      </c>
      <c r="N121" s="153" t="s">
        <v>42</v>
      </c>
      <c r="O121" s="55"/>
      <c r="P121" s="154">
        <f aca="true" t="shared" si="21" ref="P121:P134">O121*H121</f>
        <v>0</v>
      </c>
      <c r="Q121" s="154">
        <v>0</v>
      </c>
      <c r="R121" s="154">
        <f aca="true" t="shared" si="22" ref="R121:R134">Q121*H121</f>
        <v>0</v>
      </c>
      <c r="S121" s="154">
        <v>0</v>
      </c>
      <c r="T121" s="155">
        <f aca="true" t="shared" si="23" ref="T121:T134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157</v>
      </c>
      <c r="AT121" s="156" t="s">
        <v>152</v>
      </c>
      <c r="AU121" s="156" t="s">
        <v>78</v>
      </c>
      <c r="AY121" s="19" t="s">
        <v>149</v>
      </c>
      <c r="BE121" s="157">
        <f aca="true" t="shared" si="24" ref="BE121:BE134">IF(N121="základní",J121,0)</f>
        <v>0</v>
      </c>
      <c r="BF121" s="157">
        <f aca="true" t="shared" si="25" ref="BF121:BF134">IF(N121="snížená",J121,0)</f>
        <v>0</v>
      </c>
      <c r="BG121" s="157">
        <f aca="true" t="shared" si="26" ref="BG121:BG134">IF(N121="zákl. přenesená",J121,0)</f>
        <v>0</v>
      </c>
      <c r="BH121" s="157">
        <f aca="true" t="shared" si="27" ref="BH121:BH134">IF(N121="sníž. přenesená",J121,0)</f>
        <v>0</v>
      </c>
      <c r="BI121" s="157">
        <f aca="true" t="shared" si="28" ref="BI121:BI134">IF(N121="nulová",J121,0)</f>
        <v>0</v>
      </c>
      <c r="BJ121" s="19" t="s">
        <v>78</v>
      </c>
      <c r="BK121" s="157">
        <f aca="true" t="shared" si="29" ref="BK121:BK134">ROUND(I121*H121,2)</f>
        <v>0</v>
      </c>
      <c r="BL121" s="19" t="s">
        <v>157</v>
      </c>
      <c r="BM121" s="156" t="s">
        <v>2957</v>
      </c>
    </row>
    <row r="122" spans="1:65" s="2" customFormat="1" ht="16.5" customHeight="1">
      <c r="A122" s="34"/>
      <c r="B122" s="144"/>
      <c r="C122" s="145" t="s">
        <v>440</v>
      </c>
      <c r="D122" s="145" t="s">
        <v>152</v>
      </c>
      <c r="E122" s="146" t="s">
        <v>2958</v>
      </c>
      <c r="F122" s="147" t="s">
        <v>2959</v>
      </c>
      <c r="G122" s="148" t="s">
        <v>2278</v>
      </c>
      <c r="H122" s="149">
        <v>1</v>
      </c>
      <c r="I122" s="150"/>
      <c r="J122" s="151">
        <f t="shared" si="20"/>
        <v>0</v>
      </c>
      <c r="K122" s="147" t="s">
        <v>3</v>
      </c>
      <c r="L122" s="35"/>
      <c r="M122" s="152" t="s">
        <v>3</v>
      </c>
      <c r="N122" s="153" t="s">
        <v>42</v>
      </c>
      <c r="O122" s="55"/>
      <c r="P122" s="154">
        <f t="shared" si="21"/>
        <v>0</v>
      </c>
      <c r="Q122" s="154">
        <v>0</v>
      </c>
      <c r="R122" s="154">
        <f t="shared" si="22"/>
        <v>0</v>
      </c>
      <c r="S122" s="154">
        <v>0</v>
      </c>
      <c r="T122" s="155">
        <f t="shared" si="2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157</v>
      </c>
      <c r="AT122" s="156" t="s">
        <v>152</v>
      </c>
      <c r="AU122" s="156" t="s">
        <v>78</v>
      </c>
      <c r="AY122" s="19" t="s">
        <v>149</v>
      </c>
      <c r="BE122" s="157">
        <f t="shared" si="24"/>
        <v>0</v>
      </c>
      <c r="BF122" s="157">
        <f t="shared" si="25"/>
        <v>0</v>
      </c>
      <c r="BG122" s="157">
        <f t="shared" si="26"/>
        <v>0</v>
      </c>
      <c r="BH122" s="157">
        <f t="shared" si="27"/>
        <v>0</v>
      </c>
      <c r="BI122" s="157">
        <f t="shared" si="28"/>
        <v>0</v>
      </c>
      <c r="BJ122" s="19" t="s">
        <v>78</v>
      </c>
      <c r="BK122" s="157">
        <f t="shared" si="29"/>
        <v>0</v>
      </c>
      <c r="BL122" s="19" t="s">
        <v>157</v>
      </c>
      <c r="BM122" s="156" t="s">
        <v>2960</v>
      </c>
    </row>
    <row r="123" spans="1:65" s="2" customFormat="1" ht="16.5" customHeight="1">
      <c r="A123" s="34"/>
      <c r="B123" s="144"/>
      <c r="C123" s="145" t="s">
        <v>446</v>
      </c>
      <c r="D123" s="145" t="s">
        <v>152</v>
      </c>
      <c r="E123" s="146" t="s">
        <v>2961</v>
      </c>
      <c r="F123" s="147" t="s">
        <v>2962</v>
      </c>
      <c r="G123" s="148" t="s">
        <v>2278</v>
      </c>
      <c r="H123" s="149">
        <v>1</v>
      </c>
      <c r="I123" s="150"/>
      <c r="J123" s="151">
        <f t="shared" si="20"/>
        <v>0</v>
      </c>
      <c r="K123" s="147" t="s">
        <v>3</v>
      </c>
      <c r="L123" s="35"/>
      <c r="M123" s="152" t="s">
        <v>3</v>
      </c>
      <c r="N123" s="153" t="s">
        <v>42</v>
      </c>
      <c r="O123" s="55"/>
      <c r="P123" s="154">
        <f t="shared" si="21"/>
        <v>0</v>
      </c>
      <c r="Q123" s="154">
        <v>0</v>
      </c>
      <c r="R123" s="154">
        <f t="shared" si="22"/>
        <v>0</v>
      </c>
      <c r="S123" s="154">
        <v>0</v>
      </c>
      <c r="T123" s="155">
        <f t="shared" si="2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157</v>
      </c>
      <c r="AT123" s="156" t="s">
        <v>152</v>
      </c>
      <c r="AU123" s="156" t="s">
        <v>78</v>
      </c>
      <c r="AY123" s="19" t="s">
        <v>149</v>
      </c>
      <c r="BE123" s="157">
        <f t="shared" si="24"/>
        <v>0</v>
      </c>
      <c r="BF123" s="157">
        <f t="shared" si="25"/>
        <v>0</v>
      </c>
      <c r="BG123" s="157">
        <f t="shared" si="26"/>
        <v>0</v>
      </c>
      <c r="BH123" s="157">
        <f t="shared" si="27"/>
        <v>0</v>
      </c>
      <c r="BI123" s="157">
        <f t="shared" si="28"/>
        <v>0</v>
      </c>
      <c r="BJ123" s="19" t="s">
        <v>78</v>
      </c>
      <c r="BK123" s="157">
        <f t="shared" si="29"/>
        <v>0</v>
      </c>
      <c r="BL123" s="19" t="s">
        <v>157</v>
      </c>
      <c r="BM123" s="156" t="s">
        <v>2963</v>
      </c>
    </row>
    <row r="124" spans="1:65" s="2" customFormat="1" ht="16.5" customHeight="1">
      <c r="A124" s="34"/>
      <c r="B124" s="144"/>
      <c r="C124" s="145" t="s">
        <v>453</v>
      </c>
      <c r="D124" s="145" t="s">
        <v>152</v>
      </c>
      <c r="E124" s="146" t="s">
        <v>2964</v>
      </c>
      <c r="F124" s="147" t="s">
        <v>2965</v>
      </c>
      <c r="G124" s="148" t="s">
        <v>2278</v>
      </c>
      <c r="H124" s="149">
        <v>1</v>
      </c>
      <c r="I124" s="150"/>
      <c r="J124" s="151">
        <f t="shared" si="20"/>
        <v>0</v>
      </c>
      <c r="K124" s="147" t="s">
        <v>3</v>
      </c>
      <c r="L124" s="35"/>
      <c r="M124" s="152" t="s">
        <v>3</v>
      </c>
      <c r="N124" s="153" t="s">
        <v>42</v>
      </c>
      <c r="O124" s="55"/>
      <c r="P124" s="154">
        <f t="shared" si="21"/>
        <v>0</v>
      </c>
      <c r="Q124" s="154">
        <v>0</v>
      </c>
      <c r="R124" s="154">
        <f t="shared" si="22"/>
        <v>0</v>
      </c>
      <c r="S124" s="154">
        <v>0</v>
      </c>
      <c r="T124" s="155">
        <f t="shared" si="2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157</v>
      </c>
      <c r="AT124" s="156" t="s">
        <v>152</v>
      </c>
      <c r="AU124" s="156" t="s">
        <v>78</v>
      </c>
      <c r="AY124" s="19" t="s">
        <v>149</v>
      </c>
      <c r="BE124" s="157">
        <f t="shared" si="24"/>
        <v>0</v>
      </c>
      <c r="BF124" s="157">
        <f t="shared" si="25"/>
        <v>0</v>
      </c>
      <c r="BG124" s="157">
        <f t="shared" si="26"/>
        <v>0</v>
      </c>
      <c r="BH124" s="157">
        <f t="shared" si="27"/>
        <v>0</v>
      </c>
      <c r="BI124" s="157">
        <f t="shared" si="28"/>
        <v>0</v>
      </c>
      <c r="BJ124" s="19" t="s">
        <v>78</v>
      </c>
      <c r="BK124" s="157">
        <f t="shared" si="29"/>
        <v>0</v>
      </c>
      <c r="BL124" s="19" t="s">
        <v>157</v>
      </c>
      <c r="BM124" s="156" t="s">
        <v>2966</v>
      </c>
    </row>
    <row r="125" spans="1:65" s="2" customFormat="1" ht="16.5" customHeight="1">
      <c r="A125" s="34"/>
      <c r="B125" s="144"/>
      <c r="C125" s="145" t="s">
        <v>461</v>
      </c>
      <c r="D125" s="145" t="s">
        <v>152</v>
      </c>
      <c r="E125" s="146" t="s">
        <v>2967</v>
      </c>
      <c r="F125" s="147" t="s">
        <v>2968</v>
      </c>
      <c r="G125" s="148" t="s">
        <v>2278</v>
      </c>
      <c r="H125" s="149">
        <v>1</v>
      </c>
      <c r="I125" s="150"/>
      <c r="J125" s="151">
        <f t="shared" si="20"/>
        <v>0</v>
      </c>
      <c r="K125" s="147" t="s">
        <v>3</v>
      </c>
      <c r="L125" s="35"/>
      <c r="M125" s="152" t="s">
        <v>3</v>
      </c>
      <c r="N125" s="153" t="s">
        <v>42</v>
      </c>
      <c r="O125" s="55"/>
      <c r="P125" s="154">
        <f t="shared" si="21"/>
        <v>0</v>
      </c>
      <c r="Q125" s="154">
        <v>0</v>
      </c>
      <c r="R125" s="154">
        <f t="shared" si="22"/>
        <v>0</v>
      </c>
      <c r="S125" s="154">
        <v>0</v>
      </c>
      <c r="T125" s="155">
        <f t="shared" si="2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157</v>
      </c>
      <c r="AT125" s="156" t="s">
        <v>152</v>
      </c>
      <c r="AU125" s="156" t="s">
        <v>78</v>
      </c>
      <c r="AY125" s="19" t="s">
        <v>149</v>
      </c>
      <c r="BE125" s="157">
        <f t="shared" si="24"/>
        <v>0</v>
      </c>
      <c r="BF125" s="157">
        <f t="shared" si="25"/>
        <v>0</v>
      </c>
      <c r="BG125" s="157">
        <f t="shared" si="26"/>
        <v>0</v>
      </c>
      <c r="BH125" s="157">
        <f t="shared" si="27"/>
        <v>0</v>
      </c>
      <c r="BI125" s="157">
        <f t="shared" si="28"/>
        <v>0</v>
      </c>
      <c r="BJ125" s="19" t="s">
        <v>78</v>
      </c>
      <c r="BK125" s="157">
        <f t="shared" si="29"/>
        <v>0</v>
      </c>
      <c r="BL125" s="19" t="s">
        <v>157</v>
      </c>
      <c r="BM125" s="156" t="s">
        <v>2969</v>
      </c>
    </row>
    <row r="126" spans="1:65" s="2" customFormat="1" ht="16.5" customHeight="1">
      <c r="A126" s="34"/>
      <c r="B126" s="144"/>
      <c r="C126" s="145" t="s">
        <v>468</v>
      </c>
      <c r="D126" s="145" t="s">
        <v>152</v>
      </c>
      <c r="E126" s="146" t="s">
        <v>2970</v>
      </c>
      <c r="F126" s="147" t="s">
        <v>2971</v>
      </c>
      <c r="G126" s="148" t="s">
        <v>2278</v>
      </c>
      <c r="H126" s="149">
        <v>1</v>
      </c>
      <c r="I126" s="150"/>
      <c r="J126" s="151">
        <f t="shared" si="20"/>
        <v>0</v>
      </c>
      <c r="K126" s="147" t="s">
        <v>3</v>
      </c>
      <c r="L126" s="35"/>
      <c r="M126" s="152" t="s">
        <v>3</v>
      </c>
      <c r="N126" s="153" t="s">
        <v>42</v>
      </c>
      <c r="O126" s="55"/>
      <c r="P126" s="154">
        <f t="shared" si="21"/>
        <v>0</v>
      </c>
      <c r="Q126" s="154">
        <v>0</v>
      </c>
      <c r="R126" s="154">
        <f t="shared" si="22"/>
        <v>0</v>
      </c>
      <c r="S126" s="154">
        <v>0</v>
      </c>
      <c r="T126" s="155">
        <f t="shared" si="2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157</v>
      </c>
      <c r="AT126" s="156" t="s">
        <v>152</v>
      </c>
      <c r="AU126" s="156" t="s">
        <v>78</v>
      </c>
      <c r="AY126" s="19" t="s">
        <v>149</v>
      </c>
      <c r="BE126" s="157">
        <f t="shared" si="24"/>
        <v>0</v>
      </c>
      <c r="BF126" s="157">
        <f t="shared" si="25"/>
        <v>0</v>
      </c>
      <c r="BG126" s="157">
        <f t="shared" si="26"/>
        <v>0</v>
      </c>
      <c r="BH126" s="157">
        <f t="shared" si="27"/>
        <v>0</v>
      </c>
      <c r="BI126" s="157">
        <f t="shared" si="28"/>
        <v>0</v>
      </c>
      <c r="BJ126" s="19" t="s">
        <v>78</v>
      </c>
      <c r="BK126" s="157">
        <f t="shared" si="29"/>
        <v>0</v>
      </c>
      <c r="BL126" s="19" t="s">
        <v>157</v>
      </c>
      <c r="BM126" s="156" t="s">
        <v>2972</v>
      </c>
    </row>
    <row r="127" spans="1:65" s="2" customFormat="1" ht="16.5" customHeight="1">
      <c r="A127" s="34"/>
      <c r="B127" s="144"/>
      <c r="C127" s="145" t="s">
        <v>475</v>
      </c>
      <c r="D127" s="145" t="s">
        <v>152</v>
      </c>
      <c r="E127" s="146" t="s">
        <v>2973</v>
      </c>
      <c r="F127" s="147" t="s">
        <v>2974</v>
      </c>
      <c r="G127" s="148" t="s">
        <v>2278</v>
      </c>
      <c r="H127" s="149">
        <v>1</v>
      </c>
      <c r="I127" s="150"/>
      <c r="J127" s="151">
        <f t="shared" si="20"/>
        <v>0</v>
      </c>
      <c r="K127" s="147" t="s">
        <v>3</v>
      </c>
      <c r="L127" s="35"/>
      <c r="M127" s="152" t="s">
        <v>3</v>
      </c>
      <c r="N127" s="153" t="s">
        <v>42</v>
      </c>
      <c r="O127" s="55"/>
      <c r="P127" s="154">
        <f t="shared" si="21"/>
        <v>0</v>
      </c>
      <c r="Q127" s="154">
        <v>0</v>
      </c>
      <c r="R127" s="154">
        <f t="shared" si="22"/>
        <v>0</v>
      </c>
      <c r="S127" s="154">
        <v>0</v>
      </c>
      <c r="T127" s="155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157</v>
      </c>
      <c r="AT127" s="156" t="s">
        <v>152</v>
      </c>
      <c r="AU127" s="156" t="s">
        <v>78</v>
      </c>
      <c r="AY127" s="19" t="s">
        <v>149</v>
      </c>
      <c r="BE127" s="157">
        <f t="shared" si="24"/>
        <v>0</v>
      </c>
      <c r="BF127" s="157">
        <f t="shared" si="25"/>
        <v>0</v>
      </c>
      <c r="BG127" s="157">
        <f t="shared" si="26"/>
        <v>0</v>
      </c>
      <c r="BH127" s="157">
        <f t="shared" si="27"/>
        <v>0</v>
      </c>
      <c r="BI127" s="157">
        <f t="shared" si="28"/>
        <v>0</v>
      </c>
      <c r="BJ127" s="19" t="s">
        <v>78</v>
      </c>
      <c r="BK127" s="157">
        <f t="shared" si="29"/>
        <v>0</v>
      </c>
      <c r="BL127" s="19" t="s">
        <v>157</v>
      </c>
      <c r="BM127" s="156" t="s">
        <v>2975</v>
      </c>
    </row>
    <row r="128" spans="1:65" s="2" customFormat="1" ht="16.5" customHeight="1">
      <c r="A128" s="34"/>
      <c r="B128" s="144"/>
      <c r="C128" s="145" t="s">
        <v>480</v>
      </c>
      <c r="D128" s="145" t="s">
        <v>152</v>
      </c>
      <c r="E128" s="146" t="s">
        <v>2976</v>
      </c>
      <c r="F128" s="147" t="s">
        <v>2977</v>
      </c>
      <c r="G128" s="148" t="s">
        <v>2278</v>
      </c>
      <c r="H128" s="149">
        <v>1</v>
      </c>
      <c r="I128" s="150"/>
      <c r="J128" s="151">
        <f t="shared" si="20"/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 t="shared" si="21"/>
        <v>0</v>
      </c>
      <c r="Q128" s="154">
        <v>0</v>
      </c>
      <c r="R128" s="154">
        <f t="shared" si="22"/>
        <v>0</v>
      </c>
      <c r="S128" s="154">
        <v>0</v>
      </c>
      <c r="T128" s="155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157</v>
      </c>
      <c r="AT128" s="156" t="s">
        <v>152</v>
      </c>
      <c r="AU128" s="156" t="s">
        <v>78</v>
      </c>
      <c r="AY128" s="19" t="s">
        <v>149</v>
      </c>
      <c r="BE128" s="157">
        <f t="shared" si="24"/>
        <v>0</v>
      </c>
      <c r="BF128" s="157">
        <f t="shared" si="25"/>
        <v>0</v>
      </c>
      <c r="BG128" s="157">
        <f t="shared" si="26"/>
        <v>0</v>
      </c>
      <c r="BH128" s="157">
        <f t="shared" si="27"/>
        <v>0</v>
      </c>
      <c r="BI128" s="157">
        <f t="shared" si="28"/>
        <v>0</v>
      </c>
      <c r="BJ128" s="19" t="s">
        <v>78</v>
      </c>
      <c r="BK128" s="157">
        <f t="shared" si="29"/>
        <v>0</v>
      </c>
      <c r="BL128" s="19" t="s">
        <v>157</v>
      </c>
      <c r="BM128" s="156" t="s">
        <v>2978</v>
      </c>
    </row>
    <row r="129" spans="1:65" s="2" customFormat="1" ht="16.5" customHeight="1">
      <c r="A129" s="34"/>
      <c r="B129" s="144"/>
      <c r="C129" s="145" t="s">
        <v>488</v>
      </c>
      <c r="D129" s="145" t="s">
        <v>152</v>
      </c>
      <c r="E129" s="146" t="s">
        <v>2979</v>
      </c>
      <c r="F129" s="147" t="s">
        <v>2980</v>
      </c>
      <c r="G129" s="148" t="s">
        <v>2278</v>
      </c>
      <c r="H129" s="149">
        <v>1</v>
      </c>
      <c r="I129" s="150"/>
      <c r="J129" s="151">
        <f t="shared" si="20"/>
        <v>0</v>
      </c>
      <c r="K129" s="147" t="s">
        <v>3</v>
      </c>
      <c r="L129" s="35"/>
      <c r="M129" s="152" t="s">
        <v>3</v>
      </c>
      <c r="N129" s="153" t="s">
        <v>42</v>
      </c>
      <c r="O129" s="55"/>
      <c r="P129" s="154">
        <f t="shared" si="21"/>
        <v>0</v>
      </c>
      <c r="Q129" s="154">
        <v>0</v>
      </c>
      <c r="R129" s="154">
        <f t="shared" si="22"/>
        <v>0</v>
      </c>
      <c r="S129" s="154">
        <v>0</v>
      </c>
      <c r="T129" s="155">
        <f t="shared" si="2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157</v>
      </c>
      <c r="AT129" s="156" t="s">
        <v>152</v>
      </c>
      <c r="AU129" s="156" t="s">
        <v>78</v>
      </c>
      <c r="AY129" s="19" t="s">
        <v>149</v>
      </c>
      <c r="BE129" s="157">
        <f t="shared" si="24"/>
        <v>0</v>
      </c>
      <c r="BF129" s="157">
        <f t="shared" si="25"/>
        <v>0</v>
      </c>
      <c r="BG129" s="157">
        <f t="shared" si="26"/>
        <v>0</v>
      </c>
      <c r="BH129" s="157">
        <f t="shared" si="27"/>
        <v>0</v>
      </c>
      <c r="BI129" s="157">
        <f t="shared" si="28"/>
        <v>0</v>
      </c>
      <c r="BJ129" s="19" t="s">
        <v>78</v>
      </c>
      <c r="BK129" s="157">
        <f t="shared" si="29"/>
        <v>0</v>
      </c>
      <c r="BL129" s="19" t="s">
        <v>157</v>
      </c>
      <c r="BM129" s="156" t="s">
        <v>2981</v>
      </c>
    </row>
    <row r="130" spans="1:65" s="2" customFormat="1" ht="16.5" customHeight="1">
      <c r="A130" s="34"/>
      <c r="B130" s="144"/>
      <c r="C130" s="145" t="s">
        <v>493</v>
      </c>
      <c r="D130" s="145" t="s">
        <v>152</v>
      </c>
      <c r="E130" s="146" t="s">
        <v>2982</v>
      </c>
      <c r="F130" s="147" t="s">
        <v>2983</v>
      </c>
      <c r="G130" s="148" t="s">
        <v>2278</v>
      </c>
      <c r="H130" s="149">
        <v>1</v>
      </c>
      <c r="I130" s="150"/>
      <c r="J130" s="151">
        <f t="shared" si="20"/>
        <v>0</v>
      </c>
      <c r="K130" s="147" t="s">
        <v>3</v>
      </c>
      <c r="L130" s="35"/>
      <c r="M130" s="152" t="s">
        <v>3</v>
      </c>
      <c r="N130" s="153" t="s">
        <v>42</v>
      </c>
      <c r="O130" s="55"/>
      <c r="P130" s="154">
        <f t="shared" si="21"/>
        <v>0</v>
      </c>
      <c r="Q130" s="154">
        <v>0</v>
      </c>
      <c r="R130" s="154">
        <f t="shared" si="22"/>
        <v>0</v>
      </c>
      <c r="S130" s="154">
        <v>0</v>
      </c>
      <c r="T130" s="155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157</v>
      </c>
      <c r="AT130" s="156" t="s">
        <v>152</v>
      </c>
      <c r="AU130" s="156" t="s">
        <v>78</v>
      </c>
      <c r="AY130" s="19" t="s">
        <v>149</v>
      </c>
      <c r="BE130" s="157">
        <f t="shared" si="24"/>
        <v>0</v>
      </c>
      <c r="BF130" s="157">
        <f t="shared" si="25"/>
        <v>0</v>
      </c>
      <c r="BG130" s="157">
        <f t="shared" si="26"/>
        <v>0</v>
      </c>
      <c r="BH130" s="157">
        <f t="shared" si="27"/>
        <v>0</v>
      </c>
      <c r="BI130" s="157">
        <f t="shared" si="28"/>
        <v>0</v>
      </c>
      <c r="BJ130" s="19" t="s">
        <v>78</v>
      </c>
      <c r="BK130" s="157">
        <f t="shared" si="29"/>
        <v>0</v>
      </c>
      <c r="BL130" s="19" t="s">
        <v>157</v>
      </c>
      <c r="BM130" s="156" t="s">
        <v>2984</v>
      </c>
    </row>
    <row r="131" spans="1:65" s="2" customFormat="1" ht="16.5" customHeight="1">
      <c r="A131" s="34"/>
      <c r="B131" s="144"/>
      <c r="C131" s="145" t="s">
        <v>498</v>
      </c>
      <c r="D131" s="145" t="s">
        <v>152</v>
      </c>
      <c r="E131" s="146" t="s">
        <v>2985</v>
      </c>
      <c r="F131" s="147" t="s">
        <v>2986</v>
      </c>
      <c r="G131" s="148" t="s">
        <v>2278</v>
      </c>
      <c r="H131" s="149">
        <v>1</v>
      </c>
      <c r="I131" s="150"/>
      <c r="J131" s="151">
        <f t="shared" si="20"/>
        <v>0</v>
      </c>
      <c r="K131" s="147" t="s">
        <v>3</v>
      </c>
      <c r="L131" s="35"/>
      <c r="M131" s="152" t="s">
        <v>3</v>
      </c>
      <c r="N131" s="153" t="s">
        <v>42</v>
      </c>
      <c r="O131" s="55"/>
      <c r="P131" s="154">
        <f t="shared" si="21"/>
        <v>0</v>
      </c>
      <c r="Q131" s="154">
        <v>0</v>
      </c>
      <c r="R131" s="154">
        <f t="shared" si="22"/>
        <v>0</v>
      </c>
      <c r="S131" s="154">
        <v>0</v>
      </c>
      <c r="T131" s="155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157</v>
      </c>
      <c r="AT131" s="156" t="s">
        <v>152</v>
      </c>
      <c r="AU131" s="156" t="s">
        <v>78</v>
      </c>
      <c r="AY131" s="19" t="s">
        <v>149</v>
      </c>
      <c r="BE131" s="157">
        <f t="shared" si="24"/>
        <v>0</v>
      </c>
      <c r="BF131" s="157">
        <f t="shared" si="25"/>
        <v>0</v>
      </c>
      <c r="BG131" s="157">
        <f t="shared" si="26"/>
        <v>0</v>
      </c>
      <c r="BH131" s="157">
        <f t="shared" si="27"/>
        <v>0</v>
      </c>
      <c r="BI131" s="157">
        <f t="shared" si="28"/>
        <v>0</v>
      </c>
      <c r="BJ131" s="19" t="s">
        <v>78</v>
      </c>
      <c r="BK131" s="157">
        <f t="shared" si="29"/>
        <v>0</v>
      </c>
      <c r="BL131" s="19" t="s">
        <v>157</v>
      </c>
      <c r="BM131" s="156" t="s">
        <v>2987</v>
      </c>
    </row>
    <row r="132" spans="1:65" s="2" customFormat="1" ht="16.5" customHeight="1">
      <c r="A132" s="34"/>
      <c r="B132" s="144"/>
      <c r="C132" s="145" t="s">
        <v>503</v>
      </c>
      <c r="D132" s="145" t="s">
        <v>152</v>
      </c>
      <c r="E132" s="146" t="s">
        <v>2988</v>
      </c>
      <c r="F132" s="147" t="s">
        <v>2989</v>
      </c>
      <c r="G132" s="148" t="s">
        <v>2278</v>
      </c>
      <c r="H132" s="149">
        <v>1</v>
      </c>
      <c r="I132" s="150"/>
      <c r="J132" s="151">
        <f t="shared" si="20"/>
        <v>0</v>
      </c>
      <c r="K132" s="147" t="s">
        <v>3</v>
      </c>
      <c r="L132" s="35"/>
      <c r="M132" s="152" t="s">
        <v>3</v>
      </c>
      <c r="N132" s="153" t="s">
        <v>42</v>
      </c>
      <c r="O132" s="55"/>
      <c r="P132" s="154">
        <f t="shared" si="21"/>
        <v>0</v>
      </c>
      <c r="Q132" s="154">
        <v>0</v>
      </c>
      <c r="R132" s="154">
        <f t="shared" si="22"/>
        <v>0</v>
      </c>
      <c r="S132" s="154">
        <v>0</v>
      </c>
      <c r="T132" s="155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157</v>
      </c>
      <c r="AT132" s="156" t="s">
        <v>152</v>
      </c>
      <c r="AU132" s="156" t="s">
        <v>78</v>
      </c>
      <c r="AY132" s="19" t="s">
        <v>149</v>
      </c>
      <c r="BE132" s="157">
        <f t="shared" si="24"/>
        <v>0</v>
      </c>
      <c r="BF132" s="157">
        <f t="shared" si="25"/>
        <v>0</v>
      </c>
      <c r="BG132" s="157">
        <f t="shared" si="26"/>
        <v>0</v>
      </c>
      <c r="BH132" s="157">
        <f t="shared" si="27"/>
        <v>0</v>
      </c>
      <c r="BI132" s="157">
        <f t="shared" si="28"/>
        <v>0</v>
      </c>
      <c r="BJ132" s="19" t="s">
        <v>78</v>
      </c>
      <c r="BK132" s="157">
        <f t="shared" si="29"/>
        <v>0</v>
      </c>
      <c r="BL132" s="19" t="s">
        <v>157</v>
      </c>
      <c r="BM132" s="156" t="s">
        <v>2990</v>
      </c>
    </row>
    <row r="133" spans="1:65" s="2" customFormat="1" ht="16.5" customHeight="1">
      <c r="A133" s="34"/>
      <c r="B133" s="144"/>
      <c r="C133" s="145" t="s">
        <v>508</v>
      </c>
      <c r="D133" s="145" t="s">
        <v>152</v>
      </c>
      <c r="E133" s="146" t="s">
        <v>2991</v>
      </c>
      <c r="F133" s="147" t="s">
        <v>2992</v>
      </c>
      <c r="G133" s="148" t="s">
        <v>2278</v>
      </c>
      <c r="H133" s="149">
        <v>1</v>
      </c>
      <c r="I133" s="150"/>
      <c r="J133" s="151">
        <f t="shared" si="20"/>
        <v>0</v>
      </c>
      <c r="K133" s="147" t="s">
        <v>3</v>
      </c>
      <c r="L133" s="35"/>
      <c r="M133" s="152" t="s">
        <v>3</v>
      </c>
      <c r="N133" s="153" t="s">
        <v>42</v>
      </c>
      <c r="O133" s="55"/>
      <c r="P133" s="154">
        <f t="shared" si="21"/>
        <v>0</v>
      </c>
      <c r="Q133" s="154">
        <v>0</v>
      </c>
      <c r="R133" s="154">
        <f t="shared" si="22"/>
        <v>0</v>
      </c>
      <c r="S133" s="154">
        <v>0</v>
      </c>
      <c r="T133" s="155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157</v>
      </c>
      <c r="AT133" s="156" t="s">
        <v>152</v>
      </c>
      <c r="AU133" s="156" t="s">
        <v>78</v>
      </c>
      <c r="AY133" s="19" t="s">
        <v>149</v>
      </c>
      <c r="BE133" s="157">
        <f t="shared" si="24"/>
        <v>0</v>
      </c>
      <c r="BF133" s="157">
        <f t="shared" si="25"/>
        <v>0</v>
      </c>
      <c r="BG133" s="157">
        <f t="shared" si="26"/>
        <v>0</v>
      </c>
      <c r="BH133" s="157">
        <f t="shared" si="27"/>
        <v>0</v>
      </c>
      <c r="BI133" s="157">
        <f t="shared" si="28"/>
        <v>0</v>
      </c>
      <c r="BJ133" s="19" t="s">
        <v>78</v>
      </c>
      <c r="BK133" s="157">
        <f t="shared" si="29"/>
        <v>0</v>
      </c>
      <c r="BL133" s="19" t="s">
        <v>157</v>
      </c>
      <c r="BM133" s="156" t="s">
        <v>2993</v>
      </c>
    </row>
    <row r="134" spans="1:65" s="2" customFormat="1" ht="16.5" customHeight="1">
      <c r="A134" s="34"/>
      <c r="B134" s="144"/>
      <c r="C134" s="145" t="s">
        <v>514</v>
      </c>
      <c r="D134" s="145" t="s">
        <v>152</v>
      </c>
      <c r="E134" s="146" t="s">
        <v>2994</v>
      </c>
      <c r="F134" s="147" t="s">
        <v>2995</v>
      </c>
      <c r="G134" s="148" t="s">
        <v>2278</v>
      </c>
      <c r="H134" s="149">
        <v>1</v>
      </c>
      <c r="I134" s="150"/>
      <c r="J134" s="151">
        <f t="shared" si="20"/>
        <v>0</v>
      </c>
      <c r="K134" s="147" t="s">
        <v>3</v>
      </c>
      <c r="L134" s="35"/>
      <c r="M134" s="212" t="s">
        <v>3</v>
      </c>
      <c r="N134" s="213" t="s">
        <v>42</v>
      </c>
      <c r="O134" s="210"/>
      <c r="P134" s="214">
        <f t="shared" si="21"/>
        <v>0</v>
      </c>
      <c r="Q134" s="214">
        <v>0</v>
      </c>
      <c r="R134" s="214">
        <f t="shared" si="22"/>
        <v>0</v>
      </c>
      <c r="S134" s="214">
        <v>0</v>
      </c>
      <c r="T134" s="215">
        <f t="shared" si="2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157</v>
      </c>
      <c r="AT134" s="156" t="s">
        <v>152</v>
      </c>
      <c r="AU134" s="156" t="s">
        <v>78</v>
      </c>
      <c r="AY134" s="19" t="s">
        <v>149</v>
      </c>
      <c r="BE134" s="157">
        <f t="shared" si="24"/>
        <v>0</v>
      </c>
      <c r="BF134" s="157">
        <f t="shared" si="25"/>
        <v>0</v>
      </c>
      <c r="BG134" s="157">
        <f t="shared" si="26"/>
        <v>0</v>
      </c>
      <c r="BH134" s="157">
        <f t="shared" si="27"/>
        <v>0</v>
      </c>
      <c r="BI134" s="157">
        <f t="shared" si="28"/>
        <v>0</v>
      </c>
      <c r="BJ134" s="19" t="s">
        <v>78</v>
      </c>
      <c r="BK134" s="157">
        <f t="shared" si="29"/>
        <v>0</v>
      </c>
      <c r="BL134" s="19" t="s">
        <v>157</v>
      </c>
      <c r="BM134" s="156" t="s">
        <v>2996</v>
      </c>
    </row>
    <row r="135" spans="1:31" s="2" customFormat="1" ht="6.95" customHeight="1">
      <c r="A135" s="34"/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35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autoFilter ref="C87:K13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117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2997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2998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54" t="s">
        <v>3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ROUND(J86,2)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ROUND((SUM(BE86:BE100)),2)</f>
        <v>0</v>
      </c>
      <c r="G35" s="34"/>
      <c r="H35" s="34"/>
      <c r="I35" s="103">
        <v>0.21</v>
      </c>
      <c r="J35" s="102">
        <f>ROUND(((SUM(BE86:BE100))*I35),2)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ROUND((SUM(BF86:BF100)),2)</f>
        <v>0</v>
      </c>
      <c r="G36" s="34"/>
      <c r="H36" s="34"/>
      <c r="I36" s="103">
        <v>0.15</v>
      </c>
      <c r="J36" s="102">
        <f>ROUND(((SUM(BF86:BF100))*I36),2)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ROUND((SUM(BG86:BG100)),2)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ROUND((SUM(BH86:BH100)),2)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ROUND((SUM(BI86:BI100)),2)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2997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01 - Vedlejší rozpočtové náklady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J86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2997</v>
      </c>
      <c r="E64" s="115"/>
      <c r="F64" s="115"/>
      <c r="G64" s="115"/>
      <c r="H64" s="115"/>
      <c r="I64" s="115"/>
      <c r="J64" s="116">
        <f>J87</f>
        <v>0</v>
      </c>
      <c r="L64" s="113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134</v>
      </c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62" t="str">
        <f>E7</f>
        <v>Stavební úpravy, přístavba a nástavba sportovního zázemí v Obratani</v>
      </c>
      <c r="F74" s="363"/>
      <c r="G74" s="363"/>
      <c r="H74" s="363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2:12" s="1" customFormat="1" ht="12" customHeight="1">
      <c r="B75" s="22"/>
      <c r="C75" s="29" t="s">
        <v>119</v>
      </c>
      <c r="L75" s="22"/>
    </row>
    <row r="76" spans="1:31" s="2" customFormat="1" ht="16.5" customHeight="1">
      <c r="A76" s="34"/>
      <c r="B76" s="35"/>
      <c r="C76" s="34"/>
      <c r="D76" s="34"/>
      <c r="E76" s="362" t="s">
        <v>2997</v>
      </c>
      <c r="F76" s="361"/>
      <c r="G76" s="361"/>
      <c r="H76" s="361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121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58" t="str">
        <f>E11</f>
        <v>01 - Vedlejší rozpočtové náklady</v>
      </c>
      <c r="F78" s="361"/>
      <c r="G78" s="361"/>
      <c r="H78" s="361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4"/>
      <c r="E80" s="34"/>
      <c r="F80" s="27" t="str">
        <f>F14</f>
        <v xml:space="preserve"> </v>
      </c>
      <c r="G80" s="34"/>
      <c r="H80" s="34"/>
      <c r="I80" s="29" t="s">
        <v>23</v>
      </c>
      <c r="J80" s="52" t="str">
        <f>IF(J14="","",J14)</f>
        <v>23. 6. 2022</v>
      </c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4"/>
      <c r="E82" s="34"/>
      <c r="F82" s="27" t="str">
        <f>E17</f>
        <v>Obec Obrataň, č.p. 204, 394 12 Obrataň</v>
      </c>
      <c r="G82" s="34"/>
      <c r="H82" s="34"/>
      <c r="I82" s="29" t="s">
        <v>31</v>
      </c>
      <c r="J82" s="32" t="str">
        <f>E23</f>
        <v>Ing. Patrik Příhoda</v>
      </c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29</v>
      </c>
      <c r="D83" s="34"/>
      <c r="E83" s="34"/>
      <c r="F83" s="27" t="str">
        <f>IF(E20="","",E20)</f>
        <v>Vyplň údaj</v>
      </c>
      <c r="G83" s="34"/>
      <c r="H83" s="34"/>
      <c r="I83" s="29" t="s">
        <v>34</v>
      </c>
      <c r="J83" s="32" t="str">
        <f>E26</f>
        <v xml:space="preserve"> 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21"/>
      <c r="B85" s="122"/>
      <c r="C85" s="123" t="s">
        <v>135</v>
      </c>
      <c r="D85" s="124" t="s">
        <v>56</v>
      </c>
      <c r="E85" s="124" t="s">
        <v>52</v>
      </c>
      <c r="F85" s="124" t="s">
        <v>53</v>
      </c>
      <c r="G85" s="124" t="s">
        <v>136</v>
      </c>
      <c r="H85" s="124" t="s">
        <v>137</v>
      </c>
      <c r="I85" s="124" t="s">
        <v>138</v>
      </c>
      <c r="J85" s="124" t="s">
        <v>125</v>
      </c>
      <c r="K85" s="125" t="s">
        <v>139</v>
      </c>
      <c r="L85" s="126"/>
      <c r="M85" s="59" t="s">
        <v>3</v>
      </c>
      <c r="N85" s="60" t="s">
        <v>41</v>
      </c>
      <c r="O85" s="60" t="s">
        <v>140</v>
      </c>
      <c r="P85" s="60" t="s">
        <v>141</v>
      </c>
      <c r="Q85" s="60" t="s">
        <v>142</v>
      </c>
      <c r="R85" s="60" t="s">
        <v>143</v>
      </c>
      <c r="S85" s="60" t="s">
        <v>144</v>
      </c>
      <c r="T85" s="61" t="s">
        <v>145</v>
      </c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</row>
    <row r="86" spans="1:63" s="2" customFormat="1" ht="22.9" customHeight="1">
      <c r="A86" s="34"/>
      <c r="B86" s="35"/>
      <c r="C86" s="66" t="s">
        <v>146</v>
      </c>
      <c r="D86" s="34"/>
      <c r="E86" s="34"/>
      <c r="F86" s="34"/>
      <c r="G86" s="34"/>
      <c r="H86" s="34"/>
      <c r="I86" s="34"/>
      <c r="J86" s="127">
        <f>BK86</f>
        <v>0</v>
      </c>
      <c r="K86" s="34"/>
      <c r="L86" s="35"/>
      <c r="M86" s="62"/>
      <c r="N86" s="53"/>
      <c r="O86" s="63"/>
      <c r="P86" s="128">
        <f>P87</f>
        <v>0</v>
      </c>
      <c r="Q86" s="63"/>
      <c r="R86" s="128">
        <f>R87</f>
        <v>0</v>
      </c>
      <c r="S86" s="63"/>
      <c r="T86" s="129">
        <f>T87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70</v>
      </c>
      <c r="AU86" s="19" t="s">
        <v>126</v>
      </c>
      <c r="BK86" s="130">
        <f>BK87</f>
        <v>0</v>
      </c>
    </row>
    <row r="87" spans="2:63" s="12" customFormat="1" ht="25.9" customHeight="1">
      <c r="B87" s="131"/>
      <c r="D87" s="132" t="s">
        <v>70</v>
      </c>
      <c r="E87" s="133" t="s">
        <v>114</v>
      </c>
      <c r="F87" s="133" t="s">
        <v>115</v>
      </c>
      <c r="I87" s="134"/>
      <c r="J87" s="135">
        <f>BK87</f>
        <v>0</v>
      </c>
      <c r="L87" s="131"/>
      <c r="M87" s="136"/>
      <c r="N87" s="137"/>
      <c r="O87" s="137"/>
      <c r="P87" s="138">
        <f>SUM(P88:P100)</f>
        <v>0</v>
      </c>
      <c r="Q87" s="137"/>
      <c r="R87" s="138">
        <f>SUM(R88:R100)</f>
        <v>0</v>
      </c>
      <c r="S87" s="137"/>
      <c r="T87" s="139">
        <f>SUM(T88:T100)</f>
        <v>0</v>
      </c>
      <c r="AR87" s="132" t="s">
        <v>180</v>
      </c>
      <c r="AT87" s="140" t="s">
        <v>70</v>
      </c>
      <c r="AU87" s="140" t="s">
        <v>71</v>
      </c>
      <c r="AY87" s="132" t="s">
        <v>149</v>
      </c>
      <c r="BK87" s="141">
        <f>SUM(BK88:BK100)</f>
        <v>0</v>
      </c>
    </row>
    <row r="88" spans="1:65" s="2" customFormat="1" ht="16.5" customHeight="1">
      <c r="A88" s="34"/>
      <c r="B88" s="144"/>
      <c r="C88" s="145" t="s">
        <v>78</v>
      </c>
      <c r="D88" s="145" t="s">
        <v>152</v>
      </c>
      <c r="E88" s="146" t="s">
        <v>2999</v>
      </c>
      <c r="F88" s="147" t="s">
        <v>3000</v>
      </c>
      <c r="G88" s="148" t="s">
        <v>3001</v>
      </c>
      <c r="H88" s="149">
        <v>1</v>
      </c>
      <c r="I88" s="150"/>
      <c r="J88" s="151">
        <f>ROUND(I88*H88,2)</f>
        <v>0</v>
      </c>
      <c r="K88" s="147" t="s">
        <v>156</v>
      </c>
      <c r="L88" s="35"/>
      <c r="M88" s="152" t="s">
        <v>3</v>
      </c>
      <c r="N88" s="153" t="s">
        <v>42</v>
      </c>
      <c r="O88" s="55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6" t="s">
        <v>3002</v>
      </c>
      <c r="AT88" s="156" t="s">
        <v>152</v>
      </c>
      <c r="AU88" s="156" t="s">
        <v>78</v>
      </c>
      <c r="AY88" s="19" t="s">
        <v>149</v>
      </c>
      <c r="BE88" s="157">
        <f>IF(N88="základní",J88,0)</f>
        <v>0</v>
      </c>
      <c r="BF88" s="157">
        <f>IF(N88="snížená",J88,0)</f>
        <v>0</v>
      </c>
      <c r="BG88" s="157">
        <f>IF(N88="zákl. přenesená",J88,0)</f>
        <v>0</v>
      </c>
      <c r="BH88" s="157">
        <f>IF(N88="sníž. přenesená",J88,0)</f>
        <v>0</v>
      </c>
      <c r="BI88" s="157">
        <f>IF(N88="nulová",J88,0)</f>
        <v>0</v>
      </c>
      <c r="BJ88" s="19" t="s">
        <v>78</v>
      </c>
      <c r="BK88" s="157">
        <f>ROUND(I88*H88,2)</f>
        <v>0</v>
      </c>
      <c r="BL88" s="19" t="s">
        <v>3002</v>
      </c>
      <c r="BM88" s="156" t="s">
        <v>3003</v>
      </c>
    </row>
    <row r="89" spans="1:47" s="2" customFormat="1" ht="12">
      <c r="A89" s="34"/>
      <c r="B89" s="35"/>
      <c r="C89" s="34"/>
      <c r="D89" s="158" t="s">
        <v>159</v>
      </c>
      <c r="E89" s="34"/>
      <c r="F89" s="159" t="s">
        <v>3004</v>
      </c>
      <c r="G89" s="34"/>
      <c r="H89" s="34"/>
      <c r="I89" s="160"/>
      <c r="J89" s="34"/>
      <c r="K89" s="34"/>
      <c r="L89" s="35"/>
      <c r="M89" s="161"/>
      <c r="N89" s="162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159</v>
      </c>
      <c r="AU89" s="19" t="s">
        <v>78</v>
      </c>
    </row>
    <row r="90" spans="1:65" s="2" customFormat="1" ht="16.5" customHeight="1">
      <c r="A90" s="34"/>
      <c r="B90" s="144"/>
      <c r="C90" s="145" t="s">
        <v>80</v>
      </c>
      <c r="D90" s="145" t="s">
        <v>152</v>
      </c>
      <c r="E90" s="146" t="s">
        <v>3005</v>
      </c>
      <c r="F90" s="147" t="s">
        <v>3006</v>
      </c>
      <c r="G90" s="148" t="s">
        <v>3001</v>
      </c>
      <c r="H90" s="149">
        <v>1</v>
      </c>
      <c r="I90" s="150"/>
      <c r="J90" s="151">
        <f>ROUND(I90*H90,2)</f>
        <v>0</v>
      </c>
      <c r="K90" s="147" t="s">
        <v>156</v>
      </c>
      <c r="L90" s="35"/>
      <c r="M90" s="152" t="s">
        <v>3</v>
      </c>
      <c r="N90" s="153" t="s">
        <v>42</v>
      </c>
      <c r="O90" s="55"/>
      <c r="P90" s="154">
        <f>O90*H90</f>
        <v>0</v>
      </c>
      <c r="Q90" s="154">
        <v>0</v>
      </c>
      <c r="R90" s="154">
        <f>Q90*H90</f>
        <v>0</v>
      </c>
      <c r="S90" s="154">
        <v>0</v>
      </c>
      <c r="T90" s="15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3002</v>
      </c>
      <c r="AT90" s="156" t="s">
        <v>152</v>
      </c>
      <c r="AU90" s="156" t="s">
        <v>78</v>
      </c>
      <c r="AY90" s="19" t="s">
        <v>149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9" t="s">
        <v>78</v>
      </c>
      <c r="BK90" s="157">
        <f>ROUND(I90*H90,2)</f>
        <v>0</v>
      </c>
      <c r="BL90" s="19" t="s">
        <v>3002</v>
      </c>
      <c r="BM90" s="156" t="s">
        <v>3007</v>
      </c>
    </row>
    <row r="91" spans="1:47" s="2" customFormat="1" ht="12">
      <c r="A91" s="34"/>
      <c r="B91" s="35"/>
      <c r="C91" s="34"/>
      <c r="D91" s="158" t="s">
        <v>159</v>
      </c>
      <c r="E91" s="34"/>
      <c r="F91" s="159" t="s">
        <v>3008</v>
      </c>
      <c r="G91" s="34"/>
      <c r="H91" s="34"/>
      <c r="I91" s="160"/>
      <c r="J91" s="34"/>
      <c r="K91" s="34"/>
      <c r="L91" s="35"/>
      <c r="M91" s="161"/>
      <c r="N91" s="162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159</v>
      </c>
      <c r="AU91" s="19" t="s">
        <v>78</v>
      </c>
    </row>
    <row r="92" spans="1:65" s="2" customFormat="1" ht="16.5" customHeight="1">
      <c r="A92" s="34"/>
      <c r="B92" s="144"/>
      <c r="C92" s="145" t="s">
        <v>169</v>
      </c>
      <c r="D92" s="145" t="s">
        <v>152</v>
      </c>
      <c r="E92" s="146" t="s">
        <v>3009</v>
      </c>
      <c r="F92" s="147" t="s">
        <v>2281</v>
      </c>
      <c r="G92" s="148" t="s">
        <v>3001</v>
      </c>
      <c r="H92" s="149">
        <v>1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3002</v>
      </c>
      <c r="AT92" s="156" t="s">
        <v>152</v>
      </c>
      <c r="AU92" s="156" t="s">
        <v>78</v>
      </c>
      <c r="AY92" s="19" t="s">
        <v>149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78</v>
      </c>
      <c r="BK92" s="157">
        <f>ROUND(I92*H92,2)</f>
        <v>0</v>
      </c>
      <c r="BL92" s="19" t="s">
        <v>3002</v>
      </c>
      <c r="BM92" s="156" t="s">
        <v>3010</v>
      </c>
    </row>
    <row r="93" spans="1:65" s="2" customFormat="1" ht="16.5" customHeight="1">
      <c r="A93" s="34"/>
      <c r="B93" s="144"/>
      <c r="C93" s="145" t="s">
        <v>157</v>
      </c>
      <c r="D93" s="145" t="s">
        <v>152</v>
      </c>
      <c r="E93" s="146" t="s">
        <v>3011</v>
      </c>
      <c r="F93" s="147" t="s">
        <v>3012</v>
      </c>
      <c r="G93" s="148" t="s">
        <v>3001</v>
      </c>
      <c r="H93" s="149">
        <v>1</v>
      </c>
      <c r="I93" s="150"/>
      <c r="J93" s="151">
        <f>ROUND(I93*H93,2)</f>
        <v>0</v>
      </c>
      <c r="K93" s="147" t="s">
        <v>3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3002</v>
      </c>
      <c r="AT93" s="156" t="s">
        <v>152</v>
      </c>
      <c r="AU93" s="156" t="s">
        <v>78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3002</v>
      </c>
      <c r="BM93" s="156" t="s">
        <v>3013</v>
      </c>
    </row>
    <row r="94" spans="1:65" s="2" customFormat="1" ht="16.5" customHeight="1">
      <c r="A94" s="34"/>
      <c r="B94" s="144"/>
      <c r="C94" s="145" t="s">
        <v>180</v>
      </c>
      <c r="D94" s="145" t="s">
        <v>152</v>
      </c>
      <c r="E94" s="146" t="s">
        <v>3014</v>
      </c>
      <c r="F94" s="147" t="s">
        <v>3015</v>
      </c>
      <c r="G94" s="148" t="s">
        <v>3001</v>
      </c>
      <c r="H94" s="149">
        <v>1</v>
      </c>
      <c r="I94" s="150"/>
      <c r="J94" s="151">
        <f>ROUND(I94*H94,2)</f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3002</v>
      </c>
      <c r="AT94" s="156" t="s">
        <v>152</v>
      </c>
      <c r="AU94" s="156" t="s">
        <v>78</v>
      </c>
      <c r="AY94" s="19" t="s">
        <v>149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78</v>
      </c>
      <c r="BK94" s="157">
        <f>ROUND(I94*H94,2)</f>
        <v>0</v>
      </c>
      <c r="BL94" s="19" t="s">
        <v>3002</v>
      </c>
      <c r="BM94" s="156" t="s">
        <v>3016</v>
      </c>
    </row>
    <row r="95" spans="1:65" s="2" customFormat="1" ht="16.5" customHeight="1">
      <c r="A95" s="34"/>
      <c r="B95" s="144"/>
      <c r="C95" s="145" t="s">
        <v>186</v>
      </c>
      <c r="D95" s="145" t="s">
        <v>152</v>
      </c>
      <c r="E95" s="146" t="s">
        <v>3017</v>
      </c>
      <c r="F95" s="147" t="s">
        <v>3018</v>
      </c>
      <c r="G95" s="148" t="s">
        <v>3001</v>
      </c>
      <c r="H95" s="149">
        <v>1</v>
      </c>
      <c r="I95" s="150"/>
      <c r="J95" s="151">
        <f>ROUND(I95*H95,2)</f>
        <v>0</v>
      </c>
      <c r="K95" s="147" t="s">
        <v>156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3002</v>
      </c>
      <c r="AT95" s="156" t="s">
        <v>152</v>
      </c>
      <c r="AU95" s="156" t="s">
        <v>78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3002</v>
      </c>
      <c r="BM95" s="156" t="s">
        <v>3019</v>
      </c>
    </row>
    <row r="96" spans="1:47" s="2" customFormat="1" ht="12">
      <c r="A96" s="34"/>
      <c r="B96" s="35"/>
      <c r="C96" s="34"/>
      <c r="D96" s="158" t="s">
        <v>159</v>
      </c>
      <c r="E96" s="34"/>
      <c r="F96" s="159" t="s">
        <v>3020</v>
      </c>
      <c r="G96" s="34"/>
      <c r="H96" s="34"/>
      <c r="I96" s="160"/>
      <c r="J96" s="34"/>
      <c r="K96" s="34"/>
      <c r="L96" s="35"/>
      <c r="M96" s="161"/>
      <c r="N96" s="162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159</v>
      </c>
      <c r="AU96" s="19" t="s">
        <v>78</v>
      </c>
    </row>
    <row r="97" spans="1:65" s="2" customFormat="1" ht="16.5" customHeight="1">
      <c r="A97" s="34"/>
      <c r="B97" s="144"/>
      <c r="C97" s="145" t="s">
        <v>194</v>
      </c>
      <c r="D97" s="145" t="s">
        <v>152</v>
      </c>
      <c r="E97" s="146" t="s">
        <v>3021</v>
      </c>
      <c r="F97" s="147" t="s">
        <v>3022</v>
      </c>
      <c r="G97" s="148" t="s">
        <v>3001</v>
      </c>
      <c r="H97" s="149">
        <v>1</v>
      </c>
      <c r="I97" s="150"/>
      <c r="J97" s="151">
        <f>ROUND(I97*H97,2)</f>
        <v>0</v>
      </c>
      <c r="K97" s="147" t="s">
        <v>156</v>
      </c>
      <c r="L97" s="35"/>
      <c r="M97" s="152" t="s">
        <v>3</v>
      </c>
      <c r="N97" s="153" t="s">
        <v>42</v>
      </c>
      <c r="O97" s="55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3002</v>
      </c>
      <c r="AT97" s="156" t="s">
        <v>152</v>
      </c>
      <c r="AU97" s="156" t="s">
        <v>78</v>
      </c>
      <c r="AY97" s="19" t="s">
        <v>149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78</v>
      </c>
      <c r="BK97" s="157">
        <f>ROUND(I97*H97,2)</f>
        <v>0</v>
      </c>
      <c r="BL97" s="19" t="s">
        <v>3002</v>
      </c>
      <c r="BM97" s="156" t="s">
        <v>3023</v>
      </c>
    </row>
    <row r="98" spans="1:47" s="2" customFormat="1" ht="12">
      <c r="A98" s="34"/>
      <c r="B98" s="35"/>
      <c r="C98" s="34"/>
      <c r="D98" s="158" t="s">
        <v>159</v>
      </c>
      <c r="E98" s="34"/>
      <c r="F98" s="159" t="s">
        <v>3024</v>
      </c>
      <c r="G98" s="34"/>
      <c r="H98" s="34"/>
      <c r="I98" s="160"/>
      <c r="J98" s="34"/>
      <c r="K98" s="34"/>
      <c r="L98" s="35"/>
      <c r="M98" s="161"/>
      <c r="N98" s="162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159</v>
      </c>
      <c r="AU98" s="19" t="s">
        <v>78</v>
      </c>
    </row>
    <row r="99" spans="1:65" s="2" customFormat="1" ht="16.5" customHeight="1">
      <c r="A99" s="34"/>
      <c r="B99" s="144"/>
      <c r="C99" s="145" t="s">
        <v>200</v>
      </c>
      <c r="D99" s="145" t="s">
        <v>152</v>
      </c>
      <c r="E99" s="146" t="s">
        <v>3025</v>
      </c>
      <c r="F99" s="147" t="s">
        <v>3026</v>
      </c>
      <c r="G99" s="148" t="s">
        <v>3001</v>
      </c>
      <c r="H99" s="149">
        <v>1</v>
      </c>
      <c r="I99" s="150"/>
      <c r="J99" s="151">
        <f>ROUND(I99*H99,2)</f>
        <v>0</v>
      </c>
      <c r="K99" s="147" t="s">
        <v>156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3002</v>
      </c>
      <c r="AT99" s="156" t="s">
        <v>152</v>
      </c>
      <c r="AU99" s="156" t="s">
        <v>78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3002</v>
      </c>
      <c r="BM99" s="156" t="s">
        <v>3027</v>
      </c>
    </row>
    <row r="100" spans="1:47" s="2" customFormat="1" ht="12">
      <c r="A100" s="34"/>
      <c r="B100" s="35"/>
      <c r="C100" s="34"/>
      <c r="D100" s="158" t="s">
        <v>159</v>
      </c>
      <c r="E100" s="34"/>
      <c r="F100" s="159" t="s">
        <v>3028</v>
      </c>
      <c r="G100" s="34"/>
      <c r="H100" s="34"/>
      <c r="I100" s="160"/>
      <c r="J100" s="34"/>
      <c r="K100" s="34"/>
      <c r="L100" s="35"/>
      <c r="M100" s="208"/>
      <c r="N100" s="209"/>
      <c r="O100" s="210"/>
      <c r="P100" s="210"/>
      <c r="Q100" s="210"/>
      <c r="R100" s="210"/>
      <c r="S100" s="210"/>
      <c r="T100" s="211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159</v>
      </c>
      <c r="AU100" s="19" t="s">
        <v>78</v>
      </c>
    </row>
    <row r="101" spans="1:31" s="2" customFormat="1" ht="6.95" customHeight="1">
      <c r="A101" s="34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5"/>
      <c r="M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</sheetData>
  <autoFilter ref="C85:K100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hyperlinks>
    <hyperlink ref="F89" r:id="rId1" display="https://podminky.urs.cz/item/CS_URS_2022_01/012002000"/>
    <hyperlink ref="F91" r:id="rId2" display="https://podminky.urs.cz/item/CS_URS_2022_01/030001000"/>
    <hyperlink ref="F96" r:id="rId3" display="https://podminky.urs.cz/item/CS_URS_2022_01/049002000"/>
    <hyperlink ref="F98" r:id="rId4" display="https://podminky.urs.cz/item/CS_URS_2022_01/051002000"/>
    <hyperlink ref="F100" r:id="rId5" display="https://podminky.urs.cz/item/CS_URS_2022_01/07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7"/>
  <headerFooter>
    <oddFooter>&amp;CStrana &amp;P z &amp;N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7" customFormat="1" ht="45" customHeight="1">
      <c r="B3" s="221"/>
      <c r="C3" s="366" t="s">
        <v>3029</v>
      </c>
      <c r="D3" s="366"/>
      <c r="E3" s="366"/>
      <c r="F3" s="366"/>
      <c r="G3" s="366"/>
      <c r="H3" s="366"/>
      <c r="I3" s="366"/>
      <c r="J3" s="366"/>
      <c r="K3" s="222"/>
    </row>
    <row r="4" spans="2:11" s="1" customFormat="1" ht="25.5" customHeight="1">
      <c r="B4" s="223"/>
      <c r="C4" s="367" t="s">
        <v>3030</v>
      </c>
      <c r="D4" s="367"/>
      <c r="E4" s="367"/>
      <c r="F4" s="367"/>
      <c r="G4" s="367"/>
      <c r="H4" s="367"/>
      <c r="I4" s="367"/>
      <c r="J4" s="367"/>
      <c r="K4" s="224"/>
    </row>
    <row r="5" spans="2:11" s="1" customFormat="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s="1" customFormat="1" ht="15" customHeight="1">
      <c r="B6" s="223"/>
      <c r="C6" s="365" t="s">
        <v>3031</v>
      </c>
      <c r="D6" s="365"/>
      <c r="E6" s="365"/>
      <c r="F6" s="365"/>
      <c r="G6" s="365"/>
      <c r="H6" s="365"/>
      <c r="I6" s="365"/>
      <c r="J6" s="365"/>
      <c r="K6" s="224"/>
    </row>
    <row r="7" spans="2:11" s="1" customFormat="1" ht="15" customHeight="1">
      <c r="B7" s="227"/>
      <c r="C7" s="365" t="s">
        <v>3032</v>
      </c>
      <c r="D7" s="365"/>
      <c r="E7" s="365"/>
      <c r="F7" s="365"/>
      <c r="G7" s="365"/>
      <c r="H7" s="365"/>
      <c r="I7" s="365"/>
      <c r="J7" s="365"/>
      <c r="K7" s="224"/>
    </row>
    <row r="8" spans="2:11" s="1" customFormat="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s="1" customFormat="1" ht="15" customHeight="1">
      <c r="B9" s="227"/>
      <c r="C9" s="365" t="s">
        <v>3033</v>
      </c>
      <c r="D9" s="365"/>
      <c r="E9" s="365"/>
      <c r="F9" s="365"/>
      <c r="G9" s="365"/>
      <c r="H9" s="365"/>
      <c r="I9" s="365"/>
      <c r="J9" s="365"/>
      <c r="K9" s="224"/>
    </row>
    <row r="10" spans="2:11" s="1" customFormat="1" ht="15" customHeight="1">
      <c r="B10" s="227"/>
      <c r="C10" s="226"/>
      <c r="D10" s="365" t="s">
        <v>3034</v>
      </c>
      <c r="E10" s="365"/>
      <c r="F10" s="365"/>
      <c r="G10" s="365"/>
      <c r="H10" s="365"/>
      <c r="I10" s="365"/>
      <c r="J10" s="365"/>
      <c r="K10" s="224"/>
    </row>
    <row r="11" spans="2:11" s="1" customFormat="1" ht="15" customHeight="1">
      <c r="B11" s="227"/>
      <c r="C11" s="228"/>
      <c r="D11" s="365" t="s">
        <v>3035</v>
      </c>
      <c r="E11" s="365"/>
      <c r="F11" s="365"/>
      <c r="G11" s="365"/>
      <c r="H11" s="365"/>
      <c r="I11" s="365"/>
      <c r="J11" s="365"/>
      <c r="K11" s="224"/>
    </row>
    <row r="12" spans="2:11" s="1" customFormat="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s="1" customFormat="1" ht="15" customHeight="1">
      <c r="B13" s="227"/>
      <c r="C13" s="228"/>
      <c r="D13" s="229" t="s">
        <v>3036</v>
      </c>
      <c r="E13" s="226"/>
      <c r="F13" s="226"/>
      <c r="G13" s="226"/>
      <c r="H13" s="226"/>
      <c r="I13" s="226"/>
      <c r="J13" s="226"/>
      <c r="K13" s="224"/>
    </row>
    <row r="14" spans="2:11" s="1" customFormat="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s="1" customFormat="1" ht="15" customHeight="1">
      <c r="B15" s="227"/>
      <c r="C15" s="228"/>
      <c r="D15" s="365" t="s">
        <v>3037</v>
      </c>
      <c r="E15" s="365"/>
      <c r="F15" s="365"/>
      <c r="G15" s="365"/>
      <c r="H15" s="365"/>
      <c r="I15" s="365"/>
      <c r="J15" s="365"/>
      <c r="K15" s="224"/>
    </row>
    <row r="16" spans="2:11" s="1" customFormat="1" ht="15" customHeight="1">
      <c r="B16" s="227"/>
      <c r="C16" s="228"/>
      <c r="D16" s="365" t="s">
        <v>3038</v>
      </c>
      <c r="E16" s="365"/>
      <c r="F16" s="365"/>
      <c r="G16" s="365"/>
      <c r="H16" s="365"/>
      <c r="I16" s="365"/>
      <c r="J16" s="365"/>
      <c r="K16" s="224"/>
    </row>
    <row r="17" spans="2:11" s="1" customFormat="1" ht="15" customHeight="1">
      <c r="B17" s="227"/>
      <c r="C17" s="228"/>
      <c r="D17" s="365" t="s">
        <v>3039</v>
      </c>
      <c r="E17" s="365"/>
      <c r="F17" s="365"/>
      <c r="G17" s="365"/>
      <c r="H17" s="365"/>
      <c r="I17" s="365"/>
      <c r="J17" s="365"/>
      <c r="K17" s="224"/>
    </row>
    <row r="18" spans="2:11" s="1" customFormat="1" ht="15" customHeight="1">
      <c r="B18" s="227"/>
      <c r="C18" s="228"/>
      <c r="D18" s="228"/>
      <c r="E18" s="230" t="s">
        <v>77</v>
      </c>
      <c r="F18" s="365" t="s">
        <v>3040</v>
      </c>
      <c r="G18" s="365"/>
      <c r="H18" s="365"/>
      <c r="I18" s="365"/>
      <c r="J18" s="365"/>
      <c r="K18" s="224"/>
    </row>
    <row r="19" spans="2:11" s="1" customFormat="1" ht="15" customHeight="1">
      <c r="B19" s="227"/>
      <c r="C19" s="228"/>
      <c r="D19" s="228"/>
      <c r="E19" s="230" t="s">
        <v>3041</v>
      </c>
      <c r="F19" s="365" t="s">
        <v>3042</v>
      </c>
      <c r="G19" s="365"/>
      <c r="H19" s="365"/>
      <c r="I19" s="365"/>
      <c r="J19" s="365"/>
      <c r="K19" s="224"/>
    </row>
    <row r="20" spans="2:11" s="1" customFormat="1" ht="15" customHeight="1">
      <c r="B20" s="227"/>
      <c r="C20" s="228"/>
      <c r="D20" s="228"/>
      <c r="E20" s="230" t="s">
        <v>3043</v>
      </c>
      <c r="F20" s="365" t="s">
        <v>3044</v>
      </c>
      <c r="G20" s="365"/>
      <c r="H20" s="365"/>
      <c r="I20" s="365"/>
      <c r="J20" s="365"/>
      <c r="K20" s="224"/>
    </row>
    <row r="21" spans="2:11" s="1" customFormat="1" ht="15" customHeight="1">
      <c r="B21" s="227"/>
      <c r="C21" s="228"/>
      <c r="D21" s="228"/>
      <c r="E21" s="230" t="s">
        <v>3045</v>
      </c>
      <c r="F21" s="365" t="s">
        <v>3046</v>
      </c>
      <c r="G21" s="365"/>
      <c r="H21" s="365"/>
      <c r="I21" s="365"/>
      <c r="J21" s="365"/>
      <c r="K21" s="224"/>
    </row>
    <row r="22" spans="2:11" s="1" customFormat="1" ht="15" customHeight="1">
      <c r="B22" s="227"/>
      <c r="C22" s="228"/>
      <c r="D22" s="228"/>
      <c r="E22" s="230" t="s">
        <v>2443</v>
      </c>
      <c r="F22" s="365" t="s">
        <v>2444</v>
      </c>
      <c r="G22" s="365"/>
      <c r="H22" s="365"/>
      <c r="I22" s="365"/>
      <c r="J22" s="365"/>
      <c r="K22" s="224"/>
    </row>
    <row r="23" spans="2:11" s="1" customFormat="1" ht="15" customHeight="1">
      <c r="B23" s="227"/>
      <c r="C23" s="228"/>
      <c r="D23" s="228"/>
      <c r="E23" s="230" t="s">
        <v>83</v>
      </c>
      <c r="F23" s="365" t="s">
        <v>3047</v>
      </c>
      <c r="G23" s="365"/>
      <c r="H23" s="365"/>
      <c r="I23" s="365"/>
      <c r="J23" s="365"/>
      <c r="K23" s="224"/>
    </row>
    <row r="24" spans="2:11" s="1" customFormat="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s="1" customFormat="1" ht="15" customHeight="1">
      <c r="B25" s="227"/>
      <c r="C25" s="365" t="s">
        <v>3048</v>
      </c>
      <c r="D25" s="365"/>
      <c r="E25" s="365"/>
      <c r="F25" s="365"/>
      <c r="G25" s="365"/>
      <c r="H25" s="365"/>
      <c r="I25" s="365"/>
      <c r="J25" s="365"/>
      <c r="K25" s="224"/>
    </row>
    <row r="26" spans="2:11" s="1" customFormat="1" ht="15" customHeight="1">
      <c r="B26" s="227"/>
      <c r="C26" s="365" t="s">
        <v>3049</v>
      </c>
      <c r="D26" s="365"/>
      <c r="E26" s="365"/>
      <c r="F26" s="365"/>
      <c r="G26" s="365"/>
      <c r="H26" s="365"/>
      <c r="I26" s="365"/>
      <c r="J26" s="365"/>
      <c r="K26" s="224"/>
    </row>
    <row r="27" spans="2:11" s="1" customFormat="1" ht="15" customHeight="1">
      <c r="B27" s="227"/>
      <c r="C27" s="226"/>
      <c r="D27" s="365" t="s">
        <v>3050</v>
      </c>
      <c r="E27" s="365"/>
      <c r="F27" s="365"/>
      <c r="G27" s="365"/>
      <c r="H27" s="365"/>
      <c r="I27" s="365"/>
      <c r="J27" s="365"/>
      <c r="K27" s="224"/>
    </row>
    <row r="28" spans="2:11" s="1" customFormat="1" ht="15" customHeight="1">
      <c r="B28" s="227"/>
      <c r="C28" s="228"/>
      <c r="D28" s="365" t="s">
        <v>3051</v>
      </c>
      <c r="E28" s="365"/>
      <c r="F28" s="365"/>
      <c r="G28" s="365"/>
      <c r="H28" s="365"/>
      <c r="I28" s="365"/>
      <c r="J28" s="365"/>
      <c r="K28" s="224"/>
    </row>
    <row r="29" spans="2:11" s="1" customFormat="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s="1" customFormat="1" ht="15" customHeight="1">
      <c r="B30" s="227"/>
      <c r="C30" s="228"/>
      <c r="D30" s="365" t="s">
        <v>3052</v>
      </c>
      <c r="E30" s="365"/>
      <c r="F30" s="365"/>
      <c r="G30" s="365"/>
      <c r="H30" s="365"/>
      <c r="I30" s="365"/>
      <c r="J30" s="365"/>
      <c r="K30" s="224"/>
    </row>
    <row r="31" spans="2:11" s="1" customFormat="1" ht="15" customHeight="1">
      <c r="B31" s="227"/>
      <c r="C31" s="228"/>
      <c r="D31" s="365" t="s">
        <v>3053</v>
      </c>
      <c r="E31" s="365"/>
      <c r="F31" s="365"/>
      <c r="G31" s="365"/>
      <c r="H31" s="365"/>
      <c r="I31" s="365"/>
      <c r="J31" s="365"/>
      <c r="K31" s="224"/>
    </row>
    <row r="32" spans="2:11" s="1" customFormat="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s="1" customFormat="1" ht="15" customHeight="1">
      <c r="B33" s="227"/>
      <c r="C33" s="228"/>
      <c r="D33" s="365" t="s">
        <v>3054</v>
      </c>
      <c r="E33" s="365"/>
      <c r="F33" s="365"/>
      <c r="G33" s="365"/>
      <c r="H33" s="365"/>
      <c r="I33" s="365"/>
      <c r="J33" s="365"/>
      <c r="K33" s="224"/>
    </row>
    <row r="34" spans="2:11" s="1" customFormat="1" ht="15" customHeight="1">
      <c r="B34" s="227"/>
      <c r="C34" s="228"/>
      <c r="D34" s="365" t="s">
        <v>3055</v>
      </c>
      <c r="E34" s="365"/>
      <c r="F34" s="365"/>
      <c r="G34" s="365"/>
      <c r="H34" s="365"/>
      <c r="I34" s="365"/>
      <c r="J34" s="365"/>
      <c r="K34" s="224"/>
    </row>
    <row r="35" spans="2:11" s="1" customFormat="1" ht="15" customHeight="1">
      <c r="B35" s="227"/>
      <c r="C35" s="228"/>
      <c r="D35" s="365" t="s">
        <v>3056</v>
      </c>
      <c r="E35" s="365"/>
      <c r="F35" s="365"/>
      <c r="G35" s="365"/>
      <c r="H35" s="365"/>
      <c r="I35" s="365"/>
      <c r="J35" s="365"/>
      <c r="K35" s="224"/>
    </row>
    <row r="36" spans="2:11" s="1" customFormat="1" ht="15" customHeight="1">
      <c r="B36" s="227"/>
      <c r="C36" s="228"/>
      <c r="D36" s="226"/>
      <c r="E36" s="229" t="s">
        <v>135</v>
      </c>
      <c r="F36" s="226"/>
      <c r="G36" s="365" t="s">
        <v>3057</v>
      </c>
      <c r="H36" s="365"/>
      <c r="I36" s="365"/>
      <c r="J36" s="365"/>
      <c r="K36" s="224"/>
    </row>
    <row r="37" spans="2:11" s="1" customFormat="1" ht="30.75" customHeight="1">
      <c r="B37" s="227"/>
      <c r="C37" s="228"/>
      <c r="D37" s="226"/>
      <c r="E37" s="229" t="s">
        <v>3058</v>
      </c>
      <c r="F37" s="226"/>
      <c r="G37" s="365" t="s">
        <v>3059</v>
      </c>
      <c r="H37" s="365"/>
      <c r="I37" s="365"/>
      <c r="J37" s="365"/>
      <c r="K37" s="224"/>
    </row>
    <row r="38" spans="2:11" s="1" customFormat="1" ht="15" customHeight="1">
      <c r="B38" s="227"/>
      <c r="C38" s="228"/>
      <c r="D38" s="226"/>
      <c r="E38" s="229" t="s">
        <v>52</v>
      </c>
      <c r="F38" s="226"/>
      <c r="G38" s="365" t="s">
        <v>3060</v>
      </c>
      <c r="H38" s="365"/>
      <c r="I38" s="365"/>
      <c r="J38" s="365"/>
      <c r="K38" s="224"/>
    </row>
    <row r="39" spans="2:11" s="1" customFormat="1" ht="15" customHeight="1">
      <c r="B39" s="227"/>
      <c r="C39" s="228"/>
      <c r="D39" s="226"/>
      <c r="E39" s="229" t="s">
        <v>53</v>
      </c>
      <c r="F39" s="226"/>
      <c r="G39" s="365" t="s">
        <v>3061</v>
      </c>
      <c r="H39" s="365"/>
      <c r="I39" s="365"/>
      <c r="J39" s="365"/>
      <c r="K39" s="224"/>
    </row>
    <row r="40" spans="2:11" s="1" customFormat="1" ht="15" customHeight="1">
      <c r="B40" s="227"/>
      <c r="C40" s="228"/>
      <c r="D40" s="226"/>
      <c r="E40" s="229" t="s">
        <v>136</v>
      </c>
      <c r="F40" s="226"/>
      <c r="G40" s="365" t="s">
        <v>3062</v>
      </c>
      <c r="H40" s="365"/>
      <c r="I40" s="365"/>
      <c r="J40" s="365"/>
      <c r="K40" s="224"/>
    </row>
    <row r="41" spans="2:11" s="1" customFormat="1" ht="15" customHeight="1">
      <c r="B41" s="227"/>
      <c r="C41" s="228"/>
      <c r="D41" s="226"/>
      <c r="E41" s="229" t="s">
        <v>137</v>
      </c>
      <c r="F41" s="226"/>
      <c r="G41" s="365" t="s">
        <v>3063</v>
      </c>
      <c r="H41" s="365"/>
      <c r="I41" s="365"/>
      <c r="J41" s="365"/>
      <c r="K41" s="224"/>
    </row>
    <row r="42" spans="2:11" s="1" customFormat="1" ht="15" customHeight="1">
      <c r="B42" s="227"/>
      <c r="C42" s="228"/>
      <c r="D42" s="226"/>
      <c r="E42" s="229" t="s">
        <v>3064</v>
      </c>
      <c r="F42" s="226"/>
      <c r="G42" s="365" t="s">
        <v>3065</v>
      </c>
      <c r="H42" s="365"/>
      <c r="I42" s="365"/>
      <c r="J42" s="365"/>
      <c r="K42" s="224"/>
    </row>
    <row r="43" spans="2:11" s="1" customFormat="1" ht="15" customHeight="1">
      <c r="B43" s="227"/>
      <c r="C43" s="228"/>
      <c r="D43" s="226"/>
      <c r="E43" s="229"/>
      <c r="F43" s="226"/>
      <c r="G43" s="365" t="s">
        <v>3066</v>
      </c>
      <c r="H43" s="365"/>
      <c r="I43" s="365"/>
      <c r="J43" s="365"/>
      <c r="K43" s="224"/>
    </row>
    <row r="44" spans="2:11" s="1" customFormat="1" ht="15" customHeight="1">
      <c r="B44" s="227"/>
      <c r="C44" s="228"/>
      <c r="D44" s="226"/>
      <c r="E44" s="229" t="s">
        <v>3067</v>
      </c>
      <c r="F44" s="226"/>
      <c r="G44" s="365" t="s">
        <v>3068</v>
      </c>
      <c r="H44" s="365"/>
      <c r="I44" s="365"/>
      <c r="J44" s="365"/>
      <c r="K44" s="224"/>
    </row>
    <row r="45" spans="2:11" s="1" customFormat="1" ht="15" customHeight="1">
      <c r="B45" s="227"/>
      <c r="C45" s="228"/>
      <c r="D45" s="226"/>
      <c r="E45" s="229" t="s">
        <v>139</v>
      </c>
      <c r="F45" s="226"/>
      <c r="G45" s="365" t="s">
        <v>3069</v>
      </c>
      <c r="H45" s="365"/>
      <c r="I45" s="365"/>
      <c r="J45" s="365"/>
      <c r="K45" s="224"/>
    </row>
    <row r="46" spans="2:11" s="1" customFormat="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s="1" customFormat="1" ht="15" customHeight="1">
      <c r="B47" s="227"/>
      <c r="C47" s="228"/>
      <c r="D47" s="365" t="s">
        <v>3070</v>
      </c>
      <c r="E47" s="365"/>
      <c r="F47" s="365"/>
      <c r="G47" s="365"/>
      <c r="H47" s="365"/>
      <c r="I47" s="365"/>
      <c r="J47" s="365"/>
      <c r="K47" s="224"/>
    </row>
    <row r="48" spans="2:11" s="1" customFormat="1" ht="15" customHeight="1">
      <c r="B48" s="227"/>
      <c r="C48" s="228"/>
      <c r="D48" s="228"/>
      <c r="E48" s="365" t="s">
        <v>3071</v>
      </c>
      <c r="F48" s="365"/>
      <c r="G48" s="365"/>
      <c r="H48" s="365"/>
      <c r="I48" s="365"/>
      <c r="J48" s="365"/>
      <c r="K48" s="224"/>
    </row>
    <row r="49" spans="2:11" s="1" customFormat="1" ht="15" customHeight="1">
      <c r="B49" s="227"/>
      <c r="C49" s="228"/>
      <c r="D49" s="228"/>
      <c r="E49" s="365" t="s">
        <v>3072</v>
      </c>
      <c r="F49" s="365"/>
      <c r="G49" s="365"/>
      <c r="H49" s="365"/>
      <c r="I49" s="365"/>
      <c r="J49" s="365"/>
      <c r="K49" s="224"/>
    </row>
    <row r="50" spans="2:11" s="1" customFormat="1" ht="15" customHeight="1">
      <c r="B50" s="227"/>
      <c r="C50" s="228"/>
      <c r="D50" s="228"/>
      <c r="E50" s="365" t="s">
        <v>3073</v>
      </c>
      <c r="F50" s="365"/>
      <c r="G50" s="365"/>
      <c r="H50" s="365"/>
      <c r="I50" s="365"/>
      <c r="J50" s="365"/>
      <c r="K50" s="224"/>
    </row>
    <row r="51" spans="2:11" s="1" customFormat="1" ht="15" customHeight="1">
      <c r="B51" s="227"/>
      <c r="C51" s="228"/>
      <c r="D51" s="365" t="s">
        <v>3074</v>
      </c>
      <c r="E51" s="365"/>
      <c r="F51" s="365"/>
      <c r="G51" s="365"/>
      <c r="H51" s="365"/>
      <c r="I51" s="365"/>
      <c r="J51" s="365"/>
      <c r="K51" s="224"/>
    </row>
    <row r="52" spans="2:11" s="1" customFormat="1" ht="25.5" customHeight="1">
      <c r="B52" s="223"/>
      <c r="C52" s="367" t="s">
        <v>3075</v>
      </c>
      <c r="D52" s="367"/>
      <c r="E52" s="367"/>
      <c r="F52" s="367"/>
      <c r="G52" s="367"/>
      <c r="H52" s="367"/>
      <c r="I52" s="367"/>
      <c r="J52" s="367"/>
      <c r="K52" s="224"/>
    </row>
    <row r="53" spans="2:11" s="1" customFormat="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s="1" customFormat="1" ht="15" customHeight="1">
      <c r="B54" s="223"/>
      <c r="C54" s="365" t="s">
        <v>3076</v>
      </c>
      <c r="D54" s="365"/>
      <c r="E54" s="365"/>
      <c r="F54" s="365"/>
      <c r="G54" s="365"/>
      <c r="H54" s="365"/>
      <c r="I54" s="365"/>
      <c r="J54" s="365"/>
      <c r="K54" s="224"/>
    </row>
    <row r="55" spans="2:11" s="1" customFormat="1" ht="15" customHeight="1">
      <c r="B55" s="223"/>
      <c r="C55" s="365" t="s">
        <v>3077</v>
      </c>
      <c r="D55" s="365"/>
      <c r="E55" s="365"/>
      <c r="F55" s="365"/>
      <c r="G55" s="365"/>
      <c r="H55" s="365"/>
      <c r="I55" s="365"/>
      <c r="J55" s="365"/>
      <c r="K55" s="224"/>
    </row>
    <row r="56" spans="2:11" s="1" customFormat="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s="1" customFormat="1" ht="15" customHeight="1">
      <c r="B57" s="223"/>
      <c r="C57" s="365" t="s">
        <v>3078</v>
      </c>
      <c r="D57" s="365"/>
      <c r="E57" s="365"/>
      <c r="F57" s="365"/>
      <c r="G57" s="365"/>
      <c r="H57" s="365"/>
      <c r="I57" s="365"/>
      <c r="J57" s="365"/>
      <c r="K57" s="224"/>
    </row>
    <row r="58" spans="2:11" s="1" customFormat="1" ht="15" customHeight="1">
      <c r="B58" s="223"/>
      <c r="C58" s="228"/>
      <c r="D58" s="365" t="s">
        <v>3079</v>
      </c>
      <c r="E58" s="365"/>
      <c r="F58" s="365"/>
      <c r="G58" s="365"/>
      <c r="H58" s="365"/>
      <c r="I58" s="365"/>
      <c r="J58" s="365"/>
      <c r="K58" s="224"/>
    </row>
    <row r="59" spans="2:11" s="1" customFormat="1" ht="15" customHeight="1">
      <c r="B59" s="223"/>
      <c r="C59" s="228"/>
      <c r="D59" s="365" t="s">
        <v>3080</v>
      </c>
      <c r="E59" s="365"/>
      <c r="F59" s="365"/>
      <c r="G59" s="365"/>
      <c r="H59" s="365"/>
      <c r="I59" s="365"/>
      <c r="J59" s="365"/>
      <c r="K59" s="224"/>
    </row>
    <row r="60" spans="2:11" s="1" customFormat="1" ht="15" customHeight="1">
      <c r="B60" s="223"/>
      <c r="C60" s="228"/>
      <c r="D60" s="365" t="s">
        <v>3081</v>
      </c>
      <c r="E60" s="365"/>
      <c r="F60" s="365"/>
      <c r="G60" s="365"/>
      <c r="H60" s="365"/>
      <c r="I60" s="365"/>
      <c r="J60" s="365"/>
      <c r="K60" s="224"/>
    </row>
    <row r="61" spans="2:11" s="1" customFormat="1" ht="15" customHeight="1">
      <c r="B61" s="223"/>
      <c r="C61" s="228"/>
      <c r="D61" s="365" t="s">
        <v>3082</v>
      </c>
      <c r="E61" s="365"/>
      <c r="F61" s="365"/>
      <c r="G61" s="365"/>
      <c r="H61" s="365"/>
      <c r="I61" s="365"/>
      <c r="J61" s="365"/>
      <c r="K61" s="224"/>
    </row>
    <row r="62" spans="2:11" s="1" customFormat="1" ht="15" customHeight="1">
      <c r="B62" s="223"/>
      <c r="C62" s="228"/>
      <c r="D62" s="369" t="s">
        <v>3083</v>
      </c>
      <c r="E62" s="369"/>
      <c r="F62" s="369"/>
      <c r="G62" s="369"/>
      <c r="H62" s="369"/>
      <c r="I62" s="369"/>
      <c r="J62" s="369"/>
      <c r="K62" s="224"/>
    </row>
    <row r="63" spans="2:11" s="1" customFormat="1" ht="15" customHeight="1">
      <c r="B63" s="223"/>
      <c r="C63" s="228"/>
      <c r="D63" s="365" t="s">
        <v>3084</v>
      </c>
      <c r="E63" s="365"/>
      <c r="F63" s="365"/>
      <c r="G63" s="365"/>
      <c r="H63" s="365"/>
      <c r="I63" s="365"/>
      <c r="J63" s="365"/>
      <c r="K63" s="224"/>
    </row>
    <row r="64" spans="2:11" s="1" customFormat="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s="1" customFormat="1" ht="15" customHeight="1">
      <c r="B65" s="223"/>
      <c r="C65" s="228"/>
      <c r="D65" s="365" t="s">
        <v>3085</v>
      </c>
      <c r="E65" s="365"/>
      <c r="F65" s="365"/>
      <c r="G65" s="365"/>
      <c r="H65" s="365"/>
      <c r="I65" s="365"/>
      <c r="J65" s="365"/>
      <c r="K65" s="224"/>
    </row>
    <row r="66" spans="2:11" s="1" customFormat="1" ht="15" customHeight="1">
      <c r="B66" s="223"/>
      <c r="C66" s="228"/>
      <c r="D66" s="369" t="s">
        <v>3086</v>
      </c>
      <c r="E66" s="369"/>
      <c r="F66" s="369"/>
      <c r="G66" s="369"/>
      <c r="H66" s="369"/>
      <c r="I66" s="369"/>
      <c r="J66" s="369"/>
      <c r="K66" s="224"/>
    </row>
    <row r="67" spans="2:11" s="1" customFormat="1" ht="15" customHeight="1">
      <c r="B67" s="223"/>
      <c r="C67" s="228"/>
      <c r="D67" s="365" t="s">
        <v>3087</v>
      </c>
      <c r="E67" s="365"/>
      <c r="F67" s="365"/>
      <c r="G67" s="365"/>
      <c r="H67" s="365"/>
      <c r="I67" s="365"/>
      <c r="J67" s="365"/>
      <c r="K67" s="224"/>
    </row>
    <row r="68" spans="2:11" s="1" customFormat="1" ht="15" customHeight="1">
      <c r="B68" s="223"/>
      <c r="C68" s="228"/>
      <c r="D68" s="365" t="s">
        <v>3088</v>
      </c>
      <c r="E68" s="365"/>
      <c r="F68" s="365"/>
      <c r="G68" s="365"/>
      <c r="H68" s="365"/>
      <c r="I68" s="365"/>
      <c r="J68" s="365"/>
      <c r="K68" s="224"/>
    </row>
    <row r="69" spans="2:11" s="1" customFormat="1" ht="15" customHeight="1">
      <c r="B69" s="223"/>
      <c r="C69" s="228"/>
      <c r="D69" s="365" t="s">
        <v>3089</v>
      </c>
      <c r="E69" s="365"/>
      <c r="F69" s="365"/>
      <c r="G69" s="365"/>
      <c r="H69" s="365"/>
      <c r="I69" s="365"/>
      <c r="J69" s="365"/>
      <c r="K69" s="224"/>
    </row>
    <row r="70" spans="2:11" s="1" customFormat="1" ht="15" customHeight="1">
      <c r="B70" s="223"/>
      <c r="C70" s="228"/>
      <c r="D70" s="365" t="s">
        <v>3090</v>
      </c>
      <c r="E70" s="365"/>
      <c r="F70" s="365"/>
      <c r="G70" s="365"/>
      <c r="H70" s="365"/>
      <c r="I70" s="365"/>
      <c r="J70" s="365"/>
      <c r="K70" s="224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368" t="s">
        <v>3091</v>
      </c>
      <c r="D75" s="368"/>
      <c r="E75" s="368"/>
      <c r="F75" s="368"/>
      <c r="G75" s="368"/>
      <c r="H75" s="368"/>
      <c r="I75" s="368"/>
      <c r="J75" s="368"/>
      <c r="K75" s="241"/>
    </row>
    <row r="76" spans="2:11" s="1" customFormat="1" ht="17.25" customHeight="1">
      <c r="B76" s="240"/>
      <c r="C76" s="242" t="s">
        <v>3092</v>
      </c>
      <c r="D76" s="242"/>
      <c r="E76" s="242"/>
      <c r="F76" s="242" t="s">
        <v>3093</v>
      </c>
      <c r="G76" s="243"/>
      <c r="H76" s="242" t="s">
        <v>53</v>
      </c>
      <c r="I76" s="242" t="s">
        <v>56</v>
      </c>
      <c r="J76" s="242" t="s">
        <v>3094</v>
      </c>
      <c r="K76" s="241"/>
    </row>
    <row r="77" spans="2:11" s="1" customFormat="1" ht="17.25" customHeight="1">
      <c r="B77" s="240"/>
      <c r="C77" s="244" t="s">
        <v>3095</v>
      </c>
      <c r="D77" s="244"/>
      <c r="E77" s="244"/>
      <c r="F77" s="245" t="s">
        <v>3096</v>
      </c>
      <c r="G77" s="246"/>
      <c r="H77" s="244"/>
      <c r="I77" s="244"/>
      <c r="J77" s="244" t="s">
        <v>3097</v>
      </c>
      <c r="K77" s="241"/>
    </row>
    <row r="78" spans="2:11" s="1" customFormat="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s="1" customFormat="1" ht="15" customHeight="1">
      <c r="B79" s="240"/>
      <c r="C79" s="229" t="s">
        <v>52</v>
      </c>
      <c r="D79" s="249"/>
      <c r="E79" s="249"/>
      <c r="F79" s="250" t="s">
        <v>3098</v>
      </c>
      <c r="G79" s="251"/>
      <c r="H79" s="229" t="s">
        <v>3099</v>
      </c>
      <c r="I79" s="229" t="s">
        <v>3100</v>
      </c>
      <c r="J79" s="229">
        <v>20</v>
      </c>
      <c r="K79" s="241"/>
    </row>
    <row r="80" spans="2:11" s="1" customFormat="1" ht="15" customHeight="1">
      <c r="B80" s="240"/>
      <c r="C80" s="229" t="s">
        <v>3101</v>
      </c>
      <c r="D80" s="229"/>
      <c r="E80" s="229"/>
      <c r="F80" s="250" t="s">
        <v>3098</v>
      </c>
      <c r="G80" s="251"/>
      <c r="H80" s="229" t="s">
        <v>3102</v>
      </c>
      <c r="I80" s="229" t="s">
        <v>3100</v>
      </c>
      <c r="J80" s="229">
        <v>120</v>
      </c>
      <c r="K80" s="241"/>
    </row>
    <row r="81" spans="2:11" s="1" customFormat="1" ht="15" customHeight="1">
      <c r="B81" s="252"/>
      <c r="C81" s="229" t="s">
        <v>3103</v>
      </c>
      <c r="D81" s="229"/>
      <c r="E81" s="229"/>
      <c r="F81" s="250" t="s">
        <v>3104</v>
      </c>
      <c r="G81" s="251"/>
      <c r="H81" s="229" t="s">
        <v>3105</v>
      </c>
      <c r="I81" s="229" t="s">
        <v>3100</v>
      </c>
      <c r="J81" s="229">
        <v>50</v>
      </c>
      <c r="K81" s="241"/>
    </row>
    <row r="82" spans="2:11" s="1" customFormat="1" ht="15" customHeight="1">
      <c r="B82" s="252"/>
      <c r="C82" s="229" t="s">
        <v>3106</v>
      </c>
      <c r="D82" s="229"/>
      <c r="E82" s="229"/>
      <c r="F82" s="250" t="s">
        <v>3098</v>
      </c>
      <c r="G82" s="251"/>
      <c r="H82" s="229" t="s">
        <v>3107</v>
      </c>
      <c r="I82" s="229" t="s">
        <v>3108</v>
      </c>
      <c r="J82" s="229"/>
      <c r="K82" s="241"/>
    </row>
    <row r="83" spans="2:11" s="1" customFormat="1" ht="15" customHeight="1">
      <c r="B83" s="252"/>
      <c r="C83" s="253" t="s">
        <v>3109</v>
      </c>
      <c r="D83" s="253"/>
      <c r="E83" s="253"/>
      <c r="F83" s="254" t="s">
        <v>3104</v>
      </c>
      <c r="G83" s="253"/>
      <c r="H83" s="253" t="s">
        <v>3110</v>
      </c>
      <c r="I83" s="253" t="s">
        <v>3100</v>
      </c>
      <c r="J83" s="253">
        <v>15</v>
      </c>
      <c r="K83" s="241"/>
    </row>
    <row r="84" spans="2:11" s="1" customFormat="1" ht="15" customHeight="1">
      <c r="B84" s="252"/>
      <c r="C84" s="253" t="s">
        <v>3111</v>
      </c>
      <c r="D84" s="253"/>
      <c r="E84" s="253"/>
      <c r="F84" s="254" t="s">
        <v>3104</v>
      </c>
      <c r="G84" s="253"/>
      <c r="H84" s="253" t="s">
        <v>3112</v>
      </c>
      <c r="I84" s="253" t="s">
        <v>3100</v>
      </c>
      <c r="J84" s="253">
        <v>15</v>
      </c>
      <c r="K84" s="241"/>
    </row>
    <row r="85" spans="2:11" s="1" customFormat="1" ht="15" customHeight="1">
      <c r="B85" s="252"/>
      <c r="C85" s="253" t="s">
        <v>3113</v>
      </c>
      <c r="D85" s="253"/>
      <c r="E85" s="253"/>
      <c r="F85" s="254" t="s">
        <v>3104</v>
      </c>
      <c r="G85" s="253"/>
      <c r="H85" s="253" t="s">
        <v>3114</v>
      </c>
      <c r="I85" s="253" t="s">
        <v>3100</v>
      </c>
      <c r="J85" s="253">
        <v>20</v>
      </c>
      <c r="K85" s="241"/>
    </row>
    <row r="86" spans="2:11" s="1" customFormat="1" ht="15" customHeight="1">
      <c r="B86" s="252"/>
      <c r="C86" s="253" t="s">
        <v>3115</v>
      </c>
      <c r="D86" s="253"/>
      <c r="E86" s="253"/>
      <c r="F86" s="254" t="s">
        <v>3104</v>
      </c>
      <c r="G86" s="253"/>
      <c r="H86" s="253" t="s">
        <v>3116</v>
      </c>
      <c r="I86" s="253" t="s">
        <v>3100</v>
      </c>
      <c r="J86" s="253">
        <v>20</v>
      </c>
      <c r="K86" s="241"/>
    </row>
    <row r="87" spans="2:11" s="1" customFormat="1" ht="15" customHeight="1">
      <c r="B87" s="252"/>
      <c r="C87" s="229" t="s">
        <v>3117</v>
      </c>
      <c r="D87" s="229"/>
      <c r="E87" s="229"/>
      <c r="F87" s="250" t="s">
        <v>3104</v>
      </c>
      <c r="G87" s="251"/>
      <c r="H87" s="229" t="s">
        <v>3118</v>
      </c>
      <c r="I87" s="229" t="s">
        <v>3100</v>
      </c>
      <c r="J87" s="229">
        <v>50</v>
      </c>
      <c r="K87" s="241"/>
    </row>
    <row r="88" spans="2:11" s="1" customFormat="1" ht="15" customHeight="1">
      <c r="B88" s="252"/>
      <c r="C88" s="229" t="s">
        <v>3119</v>
      </c>
      <c r="D88" s="229"/>
      <c r="E88" s="229"/>
      <c r="F88" s="250" t="s">
        <v>3104</v>
      </c>
      <c r="G88" s="251"/>
      <c r="H88" s="229" t="s">
        <v>3120</v>
      </c>
      <c r="I88" s="229" t="s">
        <v>3100</v>
      </c>
      <c r="J88" s="229">
        <v>20</v>
      </c>
      <c r="K88" s="241"/>
    </row>
    <row r="89" spans="2:11" s="1" customFormat="1" ht="15" customHeight="1">
      <c r="B89" s="252"/>
      <c r="C89" s="229" t="s">
        <v>3121</v>
      </c>
      <c r="D89" s="229"/>
      <c r="E89" s="229"/>
      <c r="F89" s="250" t="s">
        <v>3104</v>
      </c>
      <c r="G89" s="251"/>
      <c r="H89" s="229" t="s">
        <v>3122</v>
      </c>
      <c r="I89" s="229" t="s">
        <v>3100</v>
      </c>
      <c r="J89" s="229">
        <v>20</v>
      </c>
      <c r="K89" s="241"/>
    </row>
    <row r="90" spans="2:11" s="1" customFormat="1" ht="15" customHeight="1">
      <c r="B90" s="252"/>
      <c r="C90" s="229" t="s">
        <v>3123</v>
      </c>
      <c r="D90" s="229"/>
      <c r="E90" s="229"/>
      <c r="F90" s="250" t="s">
        <v>3104</v>
      </c>
      <c r="G90" s="251"/>
      <c r="H90" s="229" t="s">
        <v>3124</v>
      </c>
      <c r="I90" s="229" t="s">
        <v>3100</v>
      </c>
      <c r="J90" s="229">
        <v>50</v>
      </c>
      <c r="K90" s="241"/>
    </row>
    <row r="91" spans="2:11" s="1" customFormat="1" ht="15" customHeight="1">
      <c r="B91" s="252"/>
      <c r="C91" s="229" t="s">
        <v>3125</v>
      </c>
      <c r="D91" s="229"/>
      <c r="E91" s="229"/>
      <c r="F91" s="250" t="s">
        <v>3104</v>
      </c>
      <c r="G91" s="251"/>
      <c r="H91" s="229" t="s">
        <v>3125</v>
      </c>
      <c r="I91" s="229" t="s">
        <v>3100</v>
      </c>
      <c r="J91" s="229">
        <v>50</v>
      </c>
      <c r="K91" s="241"/>
    </row>
    <row r="92" spans="2:11" s="1" customFormat="1" ht="15" customHeight="1">
      <c r="B92" s="252"/>
      <c r="C92" s="229" t="s">
        <v>3126</v>
      </c>
      <c r="D92" s="229"/>
      <c r="E92" s="229"/>
      <c r="F92" s="250" t="s">
        <v>3104</v>
      </c>
      <c r="G92" s="251"/>
      <c r="H92" s="229" t="s">
        <v>3127</v>
      </c>
      <c r="I92" s="229" t="s">
        <v>3100</v>
      </c>
      <c r="J92" s="229">
        <v>255</v>
      </c>
      <c r="K92" s="241"/>
    </row>
    <row r="93" spans="2:11" s="1" customFormat="1" ht="15" customHeight="1">
      <c r="B93" s="252"/>
      <c r="C93" s="229" t="s">
        <v>3128</v>
      </c>
      <c r="D93" s="229"/>
      <c r="E93" s="229"/>
      <c r="F93" s="250" t="s">
        <v>3098</v>
      </c>
      <c r="G93" s="251"/>
      <c r="H93" s="229" t="s">
        <v>3129</v>
      </c>
      <c r="I93" s="229" t="s">
        <v>3130</v>
      </c>
      <c r="J93" s="229"/>
      <c r="K93" s="241"/>
    </row>
    <row r="94" spans="2:11" s="1" customFormat="1" ht="15" customHeight="1">
      <c r="B94" s="252"/>
      <c r="C94" s="229" t="s">
        <v>3131</v>
      </c>
      <c r="D94" s="229"/>
      <c r="E94" s="229"/>
      <c r="F94" s="250" t="s">
        <v>3098</v>
      </c>
      <c r="G94" s="251"/>
      <c r="H94" s="229" t="s">
        <v>3132</v>
      </c>
      <c r="I94" s="229" t="s">
        <v>3133</v>
      </c>
      <c r="J94" s="229"/>
      <c r="K94" s="241"/>
    </row>
    <row r="95" spans="2:11" s="1" customFormat="1" ht="15" customHeight="1">
      <c r="B95" s="252"/>
      <c r="C95" s="229" t="s">
        <v>3134</v>
      </c>
      <c r="D95" s="229"/>
      <c r="E95" s="229"/>
      <c r="F95" s="250" t="s">
        <v>3098</v>
      </c>
      <c r="G95" s="251"/>
      <c r="H95" s="229" t="s">
        <v>3134</v>
      </c>
      <c r="I95" s="229" t="s">
        <v>3133</v>
      </c>
      <c r="J95" s="229"/>
      <c r="K95" s="241"/>
    </row>
    <row r="96" spans="2:11" s="1" customFormat="1" ht="15" customHeight="1">
      <c r="B96" s="252"/>
      <c r="C96" s="229" t="s">
        <v>37</v>
      </c>
      <c r="D96" s="229"/>
      <c r="E96" s="229"/>
      <c r="F96" s="250" t="s">
        <v>3098</v>
      </c>
      <c r="G96" s="251"/>
      <c r="H96" s="229" t="s">
        <v>3135</v>
      </c>
      <c r="I96" s="229" t="s">
        <v>3133</v>
      </c>
      <c r="J96" s="229"/>
      <c r="K96" s="241"/>
    </row>
    <row r="97" spans="2:11" s="1" customFormat="1" ht="15" customHeight="1">
      <c r="B97" s="252"/>
      <c r="C97" s="229" t="s">
        <v>47</v>
      </c>
      <c r="D97" s="229"/>
      <c r="E97" s="229"/>
      <c r="F97" s="250" t="s">
        <v>3098</v>
      </c>
      <c r="G97" s="251"/>
      <c r="H97" s="229" t="s">
        <v>3136</v>
      </c>
      <c r="I97" s="229" t="s">
        <v>3133</v>
      </c>
      <c r="J97" s="229"/>
      <c r="K97" s="241"/>
    </row>
    <row r="98" spans="2:11" s="1" customFormat="1" ht="15" customHeight="1">
      <c r="B98" s="255"/>
      <c r="C98" s="256"/>
      <c r="D98" s="256"/>
      <c r="E98" s="256"/>
      <c r="F98" s="256"/>
      <c r="G98" s="256"/>
      <c r="H98" s="256"/>
      <c r="I98" s="256"/>
      <c r="J98" s="256"/>
      <c r="K98" s="257"/>
    </row>
    <row r="99" spans="2:11" s="1" customFormat="1" ht="18.7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58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368" t="s">
        <v>3137</v>
      </c>
      <c r="D102" s="368"/>
      <c r="E102" s="368"/>
      <c r="F102" s="368"/>
      <c r="G102" s="368"/>
      <c r="H102" s="368"/>
      <c r="I102" s="368"/>
      <c r="J102" s="368"/>
      <c r="K102" s="241"/>
    </row>
    <row r="103" spans="2:11" s="1" customFormat="1" ht="17.25" customHeight="1">
      <c r="B103" s="240"/>
      <c r="C103" s="242" t="s">
        <v>3092</v>
      </c>
      <c r="D103" s="242"/>
      <c r="E103" s="242"/>
      <c r="F103" s="242" t="s">
        <v>3093</v>
      </c>
      <c r="G103" s="243"/>
      <c r="H103" s="242" t="s">
        <v>53</v>
      </c>
      <c r="I103" s="242" t="s">
        <v>56</v>
      </c>
      <c r="J103" s="242" t="s">
        <v>3094</v>
      </c>
      <c r="K103" s="241"/>
    </row>
    <row r="104" spans="2:11" s="1" customFormat="1" ht="17.25" customHeight="1">
      <c r="B104" s="240"/>
      <c r="C104" s="244" t="s">
        <v>3095</v>
      </c>
      <c r="D104" s="244"/>
      <c r="E104" s="244"/>
      <c r="F104" s="245" t="s">
        <v>3096</v>
      </c>
      <c r="G104" s="246"/>
      <c r="H104" s="244"/>
      <c r="I104" s="244"/>
      <c r="J104" s="244" t="s">
        <v>3097</v>
      </c>
      <c r="K104" s="241"/>
    </row>
    <row r="105" spans="2:11" s="1" customFormat="1" ht="5.25" customHeight="1">
      <c r="B105" s="240"/>
      <c r="C105" s="242"/>
      <c r="D105" s="242"/>
      <c r="E105" s="242"/>
      <c r="F105" s="242"/>
      <c r="G105" s="260"/>
      <c r="H105" s="242"/>
      <c r="I105" s="242"/>
      <c r="J105" s="242"/>
      <c r="K105" s="241"/>
    </row>
    <row r="106" spans="2:11" s="1" customFormat="1" ht="15" customHeight="1">
      <c r="B106" s="240"/>
      <c r="C106" s="229" t="s">
        <v>52</v>
      </c>
      <c r="D106" s="249"/>
      <c r="E106" s="249"/>
      <c r="F106" s="250" t="s">
        <v>3098</v>
      </c>
      <c r="G106" s="229"/>
      <c r="H106" s="229" t="s">
        <v>3138</v>
      </c>
      <c r="I106" s="229" t="s">
        <v>3100</v>
      </c>
      <c r="J106" s="229">
        <v>20</v>
      </c>
      <c r="K106" s="241"/>
    </row>
    <row r="107" spans="2:11" s="1" customFormat="1" ht="15" customHeight="1">
      <c r="B107" s="240"/>
      <c r="C107" s="229" t="s">
        <v>3101</v>
      </c>
      <c r="D107" s="229"/>
      <c r="E107" s="229"/>
      <c r="F107" s="250" t="s">
        <v>3098</v>
      </c>
      <c r="G107" s="229"/>
      <c r="H107" s="229" t="s">
        <v>3138</v>
      </c>
      <c r="I107" s="229" t="s">
        <v>3100</v>
      </c>
      <c r="J107" s="229">
        <v>120</v>
      </c>
      <c r="K107" s="241"/>
    </row>
    <row r="108" spans="2:11" s="1" customFormat="1" ht="15" customHeight="1">
      <c r="B108" s="252"/>
      <c r="C108" s="229" t="s">
        <v>3103</v>
      </c>
      <c r="D108" s="229"/>
      <c r="E108" s="229"/>
      <c r="F108" s="250" t="s">
        <v>3104</v>
      </c>
      <c r="G108" s="229"/>
      <c r="H108" s="229" t="s">
        <v>3138</v>
      </c>
      <c r="I108" s="229" t="s">
        <v>3100</v>
      </c>
      <c r="J108" s="229">
        <v>50</v>
      </c>
      <c r="K108" s="241"/>
    </row>
    <row r="109" spans="2:11" s="1" customFormat="1" ht="15" customHeight="1">
      <c r="B109" s="252"/>
      <c r="C109" s="229" t="s">
        <v>3106</v>
      </c>
      <c r="D109" s="229"/>
      <c r="E109" s="229"/>
      <c r="F109" s="250" t="s">
        <v>3098</v>
      </c>
      <c r="G109" s="229"/>
      <c r="H109" s="229" t="s">
        <v>3138</v>
      </c>
      <c r="I109" s="229" t="s">
        <v>3108</v>
      </c>
      <c r="J109" s="229"/>
      <c r="K109" s="241"/>
    </row>
    <row r="110" spans="2:11" s="1" customFormat="1" ht="15" customHeight="1">
      <c r="B110" s="252"/>
      <c r="C110" s="229" t="s">
        <v>3117</v>
      </c>
      <c r="D110" s="229"/>
      <c r="E110" s="229"/>
      <c r="F110" s="250" t="s">
        <v>3104</v>
      </c>
      <c r="G110" s="229"/>
      <c r="H110" s="229" t="s">
        <v>3138</v>
      </c>
      <c r="I110" s="229" t="s">
        <v>3100</v>
      </c>
      <c r="J110" s="229">
        <v>50</v>
      </c>
      <c r="K110" s="241"/>
    </row>
    <row r="111" spans="2:11" s="1" customFormat="1" ht="15" customHeight="1">
      <c r="B111" s="252"/>
      <c r="C111" s="229" t="s">
        <v>3125</v>
      </c>
      <c r="D111" s="229"/>
      <c r="E111" s="229"/>
      <c r="F111" s="250" t="s">
        <v>3104</v>
      </c>
      <c r="G111" s="229"/>
      <c r="H111" s="229" t="s">
        <v>3138</v>
      </c>
      <c r="I111" s="229" t="s">
        <v>3100</v>
      </c>
      <c r="J111" s="229">
        <v>50</v>
      </c>
      <c r="K111" s="241"/>
    </row>
    <row r="112" spans="2:11" s="1" customFormat="1" ht="15" customHeight="1">
      <c r="B112" s="252"/>
      <c r="C112" s="229" t="s">
        <v>3123</v>
      </c>
      <c r="D112" s="229"/>
      <c r="E112" s="229"/>
      <c r="F112" s="250" t="s">
        <v>3104</v>
      </c>
      <c r="G112" s="229"/>
      <c r="H112" s="229" t="s">
        <v>3138</v>
      </c>
      <c r="I112" s="229" t="s">
        <v>3100</v>
      </c>
      <c r="J112" s="229">
        <v>50</v>
      </c>
      <c r="K112" s="241"/>
    </row>
    <row r="113" spans="2:11" s="1" customFormat="1" ht="15" customHeight="1">
      <c r="B113" s="252"/>
      <c r="C113" s="229" t="s">
        <v>52</v>
      </c>
      <c r="D113" s="229"/>
      <c r="E113" s="229"/>
      <c r="F113" s="250" t="s">
        <v>3098</v>
      </c>
      <c r="G113" s="229"/>
      <c r="H113" s="229" t="s">
        <v>3139</v>
      </c>
      <c r="I113" s="229" t="s">
        <v>3100</v>
      </c>
      <c r="J113" s="229">
        <v>20</v>
      </c>
      <c r="K113" s="241"/>
    </row>
    <row r="114" spans="2:11" s="1" customFormat="1" ht="15" customHeight="1">
      <c r="B114" s="252"/>
      <c r="C114" s="229" t="s">
        <v>3140</v>
      </c>
      <c r="D114" s="229"/>
      <c r="E114" s="229"/>
      <c r="F114" s="250" t="s">
        <v>3098</v>
      </c>
      <c r="G114" s="229"/>
      <c r="H114" s="229" t="s">
        <v>3141</v>
      </c>
      <c r="I114" s="229" t="s">
        <v>3100</v>
      </c>
      <c r="J114" s="229">
        <v>120</v>
      </c>
      <c r="K114" s="241"/>
    </row>
    <row r="115" spans="2:11" s="1" customFormat="1" ht="15" customHeight="1">
      <c r="B115" s="252"/>
      <c r="C115" s="229" t="s">
        <v>37</v>
      </c>
      <c r="D115" s="229"/>
      <c r="E115" s="229"/>
      <c r="F115" s="250" t="s">
        <v>3098</v>
      </c>
      <c r="G115" s="229"/>
      <c r="H115" s="229" t="s">
        <v>3142</v>
      </c>
      <c r="I115" s="229" t="s">
        <v>3133</v>
      </c>
      <c r="J115" s="229"/>
      <c r="K115" s="241"/>
    </row>
    <row r="116" spans="2:11" s="1" customFormat="1" ht="15" customHeight="1">
      <c r="B116" s="252"/>
      <c r="C116" s="229" t="s">
        <v>47</v>
      </c>
      <c r="D116" s="229"/>
      <c r="E116" s="229"/>
      <c r="F116" s="250" t="s">
        <v>3098</v>
      </c>
      <c r="G116" s="229"/>
      <c r="H116" s="229" t="s">
        <v>3143</v>
      </c>
      <c r="I116" s="229" t="s">
        <v>3133</v>
      </c>
      <c r="J116" s="229"/>
      <c r="K116" s="241"/>
    </row>
    <row r="117" spans="2:11" s="1" customFormat="1" ht="15" customHeight="1">
      <c r="B117" s="252"/>
      <c r="C117" s="229" t="s">
        <v>56</v>
      </c>
      <c r="D117" s="229"/>
      <c r="E117" s="229"/>
      <c r="F117" s="250" t="s">
        <v>3098</v>
      </c>
      <c r="G117" s="229"/>
      <c r="H117" s="229" t="s">
        <v>3144</v>
      </c>
      <c r="I117" s="229" t="s">
        <v>3145</v>
      </c>
      <c r="J117" s="229"/>
      <c r="K117" s="241"/>
    </row>
    <row r="118" spans="2:11" s="1" customFormat="1" ht="15" customHeight="1">
      <c r="B118" s="255"/>
      <c r="C118" s="261"/>
      <c r="D118" s="261"/>
      <c r="E118" s="261"/>
      <c r="F118" s="261"/>
      <c r="G118" s="261"/>
      <c r="H118" s="261"/>
      <c r="I118" s="261"/>
      <c r="J118" s="261"/>
      <c r="K118" s="257"/>
    </row>
    <row r="119" spans="2:11" s="1" customFormat="1" ht="18.75" customHeight="1">
      <c r="B119" s="262"/>
      <c r="C119" s="263"/>
      <c r="D119" s="263"/>
      <c r="E119" s="263"/>
      <c r="F119" s="264"/>
      <c r="G119" s="263"/>
      <c r="H119" s="263"/>
      <c r="I119" s="263"/>
      <c r="J119" s="263"/>
      <c r="K119" s="262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5"/>
      <c r="C121" s="266"/>
      <c r="D121" s="266"/>
      <c r="E121" s="266"/>
      <c r="F121" s="266"/>
      <c r="G121" s="266"/>
      <c r="H121" s="266"/>
      <c r="I121" s="266"/>
      <c r="J121" s="266"/>
      <c r="K121" s="267"/>
    </row>
    <row r="122" spans="2:11" s="1" customFormat="1" ht="45" customHeight="1">
      <c r="B122" s="268"/>
      <c r="C122" s="366" t="s">
        <v>3146</v>
      </c>
      <c r="D122" s="366"/>
      <c r="E122" s="366"/>
      <c r="F122" s="366"/>
      <c r="G122" s="366"/>
      <c r="H122" s="366"/>
      <c r="I122" s="366"/>
      <c r="J122" s="366"/>
      <c r="K122" s="269"/>
    </row>
    <row r="123" spans="2:11" s="1" customFormat="1" ht="17.25" customHeight="1">
      <c r="B123" s="270"/>
      <c r="C123" s="242" t="s">
        <v>3092</v>
      </c>
      <c r="D123" s="242"/>
      <c r="E123" s="242"/>
      <c r="F123" s="242" t="s">
        <v>3093</v>
      </c>
      <c r="G123" s="243"/>
      <c r="H123" s="242" t="s">
        <v>53</v>
      </c>
      <c r="I123" s="242" t="s">
        <v>56</v>
      </c>
      <c r="J123" s="242" t="s">
        <v>3094</v>
      </c>
      <c r="K123" s="271"/>
    </row>
    <row r="124" spans="2:11" s="1" customFormat="1" ht="17.25" customHeight="1">
      <c r="B124" s="270"/>
      <c r="C124" s="244" t="s">
        <v>3095</v>
      </c>
      <c r="D124" s="244"/>
      <c r="E124" s="244"/>
      <c r="F124" s="245" t="s">
        <v>3096</v>
      </c>
      <c r="G124" s="246"/>
      <c r="H124" s="244"/>
      <c r="I124" s="244"/>
      <c r="J124" s="244" t="s">
        <v>3097</v>
      </c>
      <c r="K124" s="271"/>
    </row>
    <row r="125" spans="2:11" s="1" customFormat="1" ht="5.25" customHeight="1">
      <c r="B125" s="272"/>
      <c r="C125" s="247"/>
      <c r="D125" s="247"/>
      <c r="E125" s="247"/>
      <c r="F125" s="247"/>
      <c r="G125" s="273"/>
      <c r="H125" s="247"/>
      <c r="I125" s="247"/>
      <c r="J125" s="247"/>
      <c r="K125" s="274"/>
    </row>
    <row r="126" spans="2:11" s="1" customFormat="1" ht="15" customHeight="1">
      <c r="B126" s="272"/>
      <c r="C126" s="229" t="s">
        <v>3101</v>
      </c>
      <c r="D126" s="249"/>
      <c r="E126" s="249"/>
      <c r="F126" s="250" t="s">
        <v>3098</v>
      </c>
      <c r="G126" s="229"/>
      <c r="H126" s="229" t="s">
        <v>3138</v>
      </c>
      <c r="I126" s="229" t="s">
        <v>3100</v>
      </c>
      <c r="J126" s="229">
        <v>120</v>
      </c>
      <c r="K126" s="275"/>
    </row>
    <row r="127" spans="2:11" s="1" customFormat="1" ht="15" customHeight="1">
      <c r="B127" s="272"/>
      <c r="C127" s="229" t="s">
        <v>3147</v>
      </c>
      <c r="D127" s="229"/>
      <c r="E127" s="229"/>
      <c r="F127" s="250" t="s">
        <v>3098</v>
      </c>
      <c r="G127" s="229"/>
      <c r="H127" s="229" t="s">
        <v>3148</v>
      </c>
      <c r="I127" s="229" t="s">
        <v>3100</v>
      </c>
      <c r="J127" s="229" t="s">
        <v>3149</v>
      </c>
      <c r="K127" s="275"/>
    </row>
    <row r="128" spans="2:11" s="1" customFormat="1" ht="15" customHeight="1">
      <c r="B128" s="272"/>
      <c r="C128" s="229" t="s">
        <v>83</v>
      </c>
      <c r="D128" s="229"/>
      <c r="E128" s="229"/>
      <c r="F128" s="250" t="s">
        <v>3098</v>
      </c>
      <c r="G128" s="229"/>
      <c r="H128" s="229" t="s">
        <v>3150</v>
      </c>
      <c r="I128" s="229" t="s">
        <v>3100</v>
      </c>
      <c r="J128" s="229" t="s">
        <v>3149</v>
      </c>
      <c r="K128" s="275"/>
    </row>
    <row r="129" spans="2:11" s="1" customFormat="1" ht="15" customHeight="1">
      <c r="B129" s="272"/>
      <c r="C129" s="229" t="s">
        <v>3109</v>
      </c>
      <c r="D129" s="229"/>
      <c r="E129" s="229"/>
      <c r="F129" s="250" t="s">
        <v>3104</v>
      </c>
      <c r="G129" s="229"/>
      <c r="H129" s="229" t="s">
        <v>3110</v>
      </c>
      <c r="I129" s="229" t="s">
        <v>3100</v>
      </c>
      <c r="J129" s="229">
        <v>15</v>
      </c>
      <c r="K129" s="275"/>
    </row>
    <row r="130" spans="2:11" s="1" customFormat="1" ht="15" customHeight="1">
      <c r="B130" s="272"/>
      <c r="C130" s="253" t="s">
        <v>3111</v>
      </c>
      <c r="D130" s="253"/>
      <c r="E130" s="253"/>
      <c r="F130" s="254" t="s">
        <v>3104</v>
      </c>
      <c r="G130" s="253"/>
      <c r="H130" s="253" t="s">
        <v>3112</v>
      </c>
      <c r="I130" s="253" t="s">
        <v>3100</v>
      </c>
      <c r="J130" s="253">
        <v>15</v>
      </c>
      <c r="K130" s="275"/>
    </row>
    <row r="131" spans="2:11" s="1" customFormat="1" ht="15" customHeight="1">
      <c r="B131" s="272"/>
      <c r="C131" s="253" t="s">
        <v>3113</v>
      </c>
      <c r="D131" s="253"/>
      <c r="E131" s="253"/>
      <c r="F131" s="254" t="s">
        <v>3104</v>
      </c>
      <c r="G131" s="253"/>
      <c r="H131" s="253" t="s">
        <v>3114</v>
      </c>
      <c r="I131" s="253" t="s">
        <v>3100</v>
      </c>
      <c r="J131" s="253">
        <v>20</v>
      </c>
      <c r="K131" s="275"/>
    </row>
    <row r="132" spans="2:11" s="1" customFormat="1" ht="15" customHeight="1">
      <c r="B132" s="272"/>
      <c r="C132" s="253" t="s">
        <v>3115</v>
      </c>
      <c r="D132" s="253"/>
      <c r="E132" s="253"/>
      <c r="F132" s="254" t="s">
        <v>3104</v>
      </c>
      <c r="G132" s="253"/>
      <c r="H132" s="253" t="s">
        <v>3116</v>
      </c>
      <c r="I132" s="253" t="s">
        <v>3100</v>
      </c>
      <c r="J132" s="253">
        <v>20</v>
      </c>
      <c r="K132" s="275"/>
    </row>
    <row r="133" spans="2:11" s="1" customFormat="1" ht="15" customHeight="1">
      <c r="B133" s="272"/>
      <c r="C133" s="229" t="s">
        <v>3103</v>
      </c>
      <c r="D133" s="229"/>
      <c r="E133" s="229"/>
      <c r="F133" s="250" t="s">
        <v>3104</v>
      </c>
      <c r="G133" s="229"/>
      <c r="H133" s="229" t="s">
        <v>3138</v>
      </c>
      <c r="I133" s="229" t="s">
        <v>3100</v>
      </c>
      <c r="J133" s="229">
        <v>50</v>
      </c>
      <c r="K133" s="275"/>
    </row>
    <row r="134" spans="2:11" s="1" customFormat="1" ht="15" customHeight="1">
      <c r="B134" s="272"/>
      <c r="C134" s="229" t="s">
        <v>3117</v>
      </c>
      <c r="D134" s="229"/>
      <c r="E134" s="229"/>
      <c r="F134" s="250" t="s">
        <v>3104</v>
      </c>
      <c r="G134" s="229"/>
      <c r="H134" s="229" t="s">
        <v>3138</v>
      </c>
      <c r="I134" s="229" t="s">
        <v>3100</v>
      </c>
      <c r="J134" s="229">
        <v>50</v>
      </c>
      <c r="K134" s="275"/>
    </row>
    <row r="135" spans="2:11" s="1" customFormat="1" ht="15" customHeight="1">
      <c r="B135" s="272"/>
      <c r="C135" s="229" t="s">
        <v>3123</v>
      </c>
      <c r="D135" s="229"/>
      <c r="E135" s="229"/>
      <c r="F135" s="250" t="s">
        <v>3104</v>
      </c>
      <c r="G135" s="229"/>
      <c r="H135" s="229" t="s">
        <v>3138</v>
      </c>
      <c r="I135" s="229" t="s">
        <v>3100</v>
      </c>
      <c r="J135" s="229">
        <v>50</v>
      </c>
      <c r="K135" s="275"/>
    </row>
    <row r="136" spans="2:11" s="1" customFormat="1" ht="15" customHeight="1">
      <c r="B136" s="272"/>
      <c r="C136" s="229" t="s">
        <v>3125</v>
      </c>
      <c r="D136" s="229"/>
      <c r="E136" s="229"/>
      <c r="F136" s="250" t="s">
        <v>3104</v>
      </c>
      <c r="G136" s="229"/>
      <c r="H136" s="229" t="s">
        <v>3138</v>
      </c>
      <c r="I136" s="229" t="s">
        <v>3100</v>
      </c>
      <c r="J136" s="229">
        <v>50</v>
      </c>
      <c r="K136" s="275"/>
    </row>
    <row r="137" spans="2:11" s="1" customFormat="1" ht="15" customHeight="1">
      <c r="B137" s="272"/>
      <c r="C137" s="229" t="s">
        <v>3126</v>
      </c>
      <c r="D137" s="229"/>
      <c r="E137" s="229"/>
      <c r="F137" s="250" t="s">
        <v>3104</v>
      </c>
      <c r="G137" s="229"/>
      <c r="H137" s="229" t="s">
        <v>3151</v>
      </c>
      <c r="I137" s="229" t="s">
        <v>3100</v>
      </c>
      <c r="J137" s="229">
        <v>255</v>
      </c>
      <c r="K137" s="275"/>
    </row>
    <row r="138" spans="2:11" s="1" customFormat="1" ht="15" customHeight="1">
      <c r="B138" s="272"/>
      <c r="C138" s="229" t="s">
        <v>3128</v>
      </c>
      <c r="D138" s="229"/>
      <c r="E138" s="229"/>
      <c r="F138" s="250" t="s">
        <v>3098</v>
      </c>
      <c r="G138" s="229"/>
      <c r="H138" s="229" t="s">
        <v>3152</v>
      </c>
      <c r="I138" s="229" t="s">
        <v>3130</v>
      </c>
      <c r="J138" s="229"/>
      <c r="K138" s="275"/>
    </row>
    <row r="139" spans="2:11" s="1" customFormat="1" ht="15" customHeight="1">
      <c r="B139" s="272"/>
      <c r="C139" s="229" t="s">
        <v>3131</v>
      </c>
      <c r="D139" s="229"/>
      <c r="E139" s="229"/>
      <c r="F139" s="250" t="s">
        <v>3098</v>
      </c>
      <c r="G139" s="229"/>
      <c r="H139" s="229" t="s">
        <v>3153</v>
      </c>
      <c r="I139" s="229" t="s">
        <v>3133</v>
      </c>
      <c r="J139" s="229"/>
      <c r="K139" s="275"/>
    </row>
    <row r="140" spans="2:11" s="1" customFormat="1" ht="15" customHeight="1">
      <c r="B140" s="272"/>
      <c r="C140" s="229" t="s">
        <v>3134</v>
      </c>
      <c r="D140" s="229"/>
      <c r="E140" s="229"/>
      <c r="F140" s="250" t="s">
        <v>3098</v>
      </c>
      <c r="G140" s="229"/>
      <c r="H140" s="229" t="s">
        <v>3134</v>
      </c>
      <c r="I140" s="229" t="s">
        <v>3133</v>
      </c>
      <c r="J140" s="229"/>
      <c r="K140" s="275"/>
    </row>
    <row r="141" spans="2:11" s="1" customFormat="1" ht="15" customHeight="1">
      <c r="B141" s="272"/>
      <c r="C141" s="229" t="s">
        <v>37</v>
      </c>
      <c r="D141" s="229"/>
      <c r="E141" s="229"/>
      <c r="F141" s="250" t="s">
        <v>3098</v>
      </c>
      <c r="G141" s="229"/>
      <c r="H141" s="229" t="s">
        <v>3154</v>
      </c>
      <c r="I141" s="229" t="s">
        <v>3133</v>
      </c>
      <c r="J141" s="229"/>
      <c r="K141" s="275"/>
    </row>
    <row r="142" spans="2:11" s="1" customFormat="1" ht="15" customHeight="1">
      <c r="B142" s="272"/>
      <c r="C142" s="229" t="s">
        <v>3155</v>
      </c>
      <c r="D142" s="229"/>
      <c r="E142" s="229"/>
      <c r="F142" s="250" t="s">
        <v>3098</v>
      </c>
      <c r="G142" s="229"/>
      <c r="H142" s="229" t="s">
        <v>3156</v>
      </c>
      <c r="I142" s="229" t="s">
        <v>3133</v>
      </c>
      <c r="J142" s="229"/>
      <c r="K142" s="275"/>
    </row>
    <row r="143" spans="2:11" s="1" customFormat="1" ht="15" customHeight="1">
      <c r="B143" s="276"/>
      <c r="C143" s="277"/>
      <c r="D143" s="277"/>
      <c r="E143" s="277"/>
      <c r="F143" s="277"/>
      <c r="G143" s="277"/>
      <c r="H143" s="277"/>
      <c r="I143" s="277"/>
      <c r="J143" s="277"/>
      <c r="K143" s="278"/>
    </row>
    <row r="144" spans="2:11" s="1" customFormat="1" ht="18.75" customHeight="1">
      <c r="B144" s="263"/>
      <c r="C144" s="263"/>
      <c r="D144" s="263"/>
      <c r="E144" s="263"/>
      <c r="F144" s="264"/>
      <c r="G144" s="263"/>
      <c r="H144" s="263"/>
      <c r="I144" s="263"/>
      <c r="J144" s="263"/>
      <c r="K144" s="263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368" t="s">
        <v>3157</v>
      </c>
      <c r="D147" s="368"/>
      <c r="E147" s="368"/>
      <c r="F147" s="368"/>
      <c r="G147" s="368"/>
      <c r="H147" s="368"/>
      <c r="I147" s="368"/>
      <c r="J147" s="368"/>
      <c r="K147" s="241"/>
    </row>
    <row r="148" spans="2:11" s="1" customFormat="1" ht="17.25" customHeight="1">
      <c r="B148" s="240"/>
      <c r="C148" s="242" t="s">
        <v>3092</v>
      </c>
      <c r="D148" s="242"/>
      <c r="E148" s="242"/>
      <c r="F148" s="242" t="s">
        <v>3093</v>
      </c>
      <c r="G148" s="243"/>
      <c r="H148" s="242" t="s">
        <v>53</v>
      </c>
      <c r="I148" s="242" t="s">
        <v>56</v>
      </c>
      <c r="J148" s="242" t="s">
        <v>3094</v>
      </c>
      <c r="K148" s="241"/>
    </row>
    <row r="149" spans="2:11" s="1" customFormat="1" ht="17.25" customHeight="1">
      <c r="B149" s="240"/>
      <c r="C149" s="244" t="s">
        <v>3095</v>
      </c>
      <c r="D149" s="244"/>
      <c r="E149" s="244"/>
      <c r="F149" s="245" t="s">
        <v>3096</v>
      </c>
      <c r="G149" s="246"/>
      <c r="H149" s="244"/>
      <c r="I149" s="244"/>
      <c r="J149" s="244" t="s">
        <v>3097</v>
      </c>
      <c r="K149" s="241"/>
    </row>
    <row r="150" spans="2:11" s="1" customFormat="1" ht="5.25" customHeight="1">
      <c r="B150" s="252"/>
      <c r="C150" s="247"/>
      <c r="D150" s="247"/>
      <c r="E150" s="247"/>
      <c r="F150" s="247"/>
      <c r="G150" s="248"/>
      <c r="H150" s="247"/>
      <c r="I150" s="247"/>
      <c r="J150" s="247"/>
      <c r="K150" s="275"/>
    </row>
    <row r="151" spans="2:11" s="1" customFormat="1" ht="15" customHeight="1">
      <c r="B151" s="252"/>
      <c r="C151" s="279" t="s">
        <v>3101</v>
      </c>
      <c r="D151" s="229"/>
      <c r="E151" s="229"/>
      <c r="F151" s="280" t="s">
        <v>3098</v>
      </c>
      <c r="G151" s="229"/>
      <c r="H151" s="279" t="s">
        <v>3138</v>
      </c>
      <c r="I151" s="279" t="s">
        <v>3100</v>
      </c>
      <c r="J151" s="279">
        <v>120</v>
      </c>
      <c r="K151" s="275"/>
    </row>
    <row r="152" spans="2:11" s="1" customFormat="1" ht="15" customHeight="1">
      <c r="B152" s="252"/>
      <c r="C152" s="279" t="s">
        <v>3147</v>
      </c>
      <c r="D152" s="229"/>
      <c r="E152" s="229"/>
      <c r="F152" s="280" t="s">
        <v>3098</v>
      </c>
      <c r="G152" s="229"/>
      <c r="H152" s="279" t="s">
        <v>3158</v>
      </c>
      <c r="I152" s="279" t="s">
        <v>3100</v>
      </c>
      <c r="J152" s="279" t="s">
        <v>3149</v>
      </c>
      <c r="K152" s="275"/>
    </row>
    <row r="153" spans="2:11" s="1" customFormat="1" ht="15" customHeight="1">
      <c r="B153" s="252"/>
      <c r="C153" s="279" t="s">
        <v>83</v>
      </c>
      <c r="D153" s="229"/>
      <c r="E153" s="229"/>
      <c r="F153" s="280" t="s">
        <v>3098</v>
      </c>
      <c r="G153" s="229"/>
      <c r="H153" s="279" t="s">
        <v>3159</v>
      </c>
      <c r="I153" s="279" t="s">
        <v>3100</v>
      </c>
      <c r="J153" s="279" t="s">
        <v>3149</v>
      </c>
      <c r="K153" s="275"/>
    </row>
    <row r="154" spans="2:11" s="1" customFormat="1" ht="15" customHeight="1">
      <c r="B154" s="252"/>
      <c r="C154" s="279" t="s">
        <v>3103</v>
      </c>
      <c r="D154" s="229"/>
      <c r="E154" s="229"/>
      <c r="F154" s="280" t="s">
        <v>3104</v>
      </c>
      <c r="G154" s="229"/>
      <c r="H154" s="279" t="s">
        <v>3138</v>
      </c>
      <c r="I154" s="279" t="s">
        <v>3100</v>
      </c>
      <c r="J154" s="279">
        <v>50</v>
      </c>
      <c r="K154" s="275"/>
    </row>
    <row r="155" spans="2:11" s="1" customFormat="1" ht="15" customHeight="1">
      <c r="B155" s="252"/>
      <c r="C155" s="279" t="s">
        <v>3106</v>
      </c>
      <c r="D155" s="229"/>
      <c r="E155" s="229"/>
      <c r="F155" s="280" t="s">
        <v>3098</v>
      </c>
      <c r="G155" s="229"/>
      <c r="H155" s="279" t="s">
        <v>3138</v>
      </c>
      <c r="I155" s="279" t="s">
        <v>3108</v>
      </c>
      <c r="J155" s="279"/>
      <c r="K155" s="275"/>
    </row>
    <row r="156" spans="2:11" s="1" customFormat="1" ht="15" customHeight="1">
      <c r="B156" s="252"/>
      <c r="C156" s="279" t="s">
        <v>3117</v>
      </c>
      <c r="D156" s="229"/>
      <c r="E156" s="229"/>
      <c r="F156" s="280" t="s">
        <v>3104</v>
      </c>
      <c r="G156" s="229"/>
      <c r="H156" s="279" t="s">
        <v>3138</v>
      </c>
      <c r="I156" s="279" t="s">
        <v>3100</v>
      </c>
      <c r="J156" s="279">
        <v>50</v>
      </c>
      <c r="K156" s="275"/>
    </row>
    <row r="157" spans="2:11" s="1" customFormat="1" ht="15" customHeight="1">
      <c r="B157" s="252"/>
      <c r="C157" s="279" t="s">
        <v>3125</v>
      </c>
      <c r="D157" s="229"/>
      <c r="E157" s="229"/>
      <c r="F157" s="280" t="s">
        <v>3104</v>
      </c>
      <c r="G157" s="229"/>
      <c r="H157" s="279" t="s">
        <v>3138</v>
      </c>
      <c r="I157" s="279" t="s">
        <v>3100</v>
      </c>
      <c r="J157" s="279">
        <v>50</v>
      </c>
      <c r="K157" s="275"/>
    </row>
    <row r="158" spans="2:11" s="1" customFormat="1" ht="15" customHeight="1">
      <c r="B158" s="252"/>
      <c r="C158" s="279" t="s">
        <v>3123</v>
      </c>
      <c r="D158" s="229"/>
      <c r="E158" s="229"/>
      <c r="F158" s="280" t="s">
        <v>3104</v>
      </c>
      <c r="G158" s="229"/>
      <c r="H158" s="279" t="s">
        <v>3138</v>
      </c>
      <c r="I158" s="279" t="s">
        <v>3100</v>
      </c>
      <c r="J158" s="279">
        <v>50</v>
      </c>
      <c r="K158" s="275"/>
    </row>
    <row r="159" spans="2:11" s="1" customFormat="1" ht="15" customHeight="1">
      <c r="B159" s="252"/>
      <c r="C159" s="279" t="s">
        <v>124</v>
      </c>
      <c r="D159" s="229"/>
      <c r="E159" s="229"/>
      <c r="F159" s="280" t="s">
        <v>3098</v>
      </c>
      <c r="G159" s="229"/>
      <c r="H159" s="279" t="s">
        <v>3160</v>
      </c>
      <c r="I159" s="279" t="s">
        <v>3100</v>
      </c>
      <c r="J159" s="279" t="s">
        <v>3161</v>
      </c>
      <c r="K159" s="275"/>
    </row>
    <row r="160" spans="2:11" s="1" customFormat="1" ht="15" customHeight="1">
      <c r="B160" s="252"/>
      <c r="C160" s="279" t="s">
        <v>3162</v>
      </c>
      <c r="D160" s="229"/>
      <c r="E160" s="229"/>
      <c r="F160" s="280" t="s">
        <v>3098</v>
      </c>
      <c r="G160" s="229"/>
      <c r="H160" s="279" t="s">
        <v>3163</v>
      </c>
      <c r="I160" s="279" t="s">
        <v>3133</v>
      </c>
      <c r="J160" s="279"/>
      <c r="K160" s="275"/>
    </row>
    <row r="161" spans="2:11" s="1" customFormat="1" ht="15" customHeight="1">
      <c r="B161" s="281"/>
      <c r="C161" s="261"/>
      <c r="D161" s="261"/>
      <c r="E161" s="261"/>
      <c r="F161" s="261"/>
      <c r="G161" s="261"/>
      <c r="H161" s="261"/>
      <c r="I161" s="261"/>
      <c r="J161" s="261"/>
      <c r="K161" s="282"/>
    </row>
    <row r="162" spans="2:11" s="1" customFormat="1" ht="18.75" customHeight="1">
      <c r="B162" s="263"/>
      <c r="C162" s="273"/>
      <c r="D162" s="273"/>
      <c r="E162" s="273"/>
      <c r="F162" s="283"/>
      <c r="G162" s="273"/>
      <c r="H162" s="273"/>
      <c r="I162" s="273"/>
      <c r="J162" s="273"/>
      <c r="K162" s="263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366" t="s">
        <v>3164</v>
      </c>
      <c r="D165" s="366"/>
      <c r="E165" s="366"/>
      <c r="F165" s="366"/>
      <c r="G165" s="366"/>
      <c r="H165" s="366"/>
      <c r="I165" s="366"/>
      <c r="J165" s="366"/>
      <c r="K165" s="222"/>
    </row>
    <row r="166" spans="2:11" s="1" customFormat="1" ht="17.25" customHeight="1">
      <c r="B166" s="221"/>
      <c r="C166" s="242" t="s">
        <v>3092</v>
      </c>
      <c r="D166" s="242"/>
      <c r="E166" s="242"/>
      <c r="F166" s="242" t="s">
        <v>3093</v>
      </c>
      <c r="G166" s="284"/>
      <c r="H166" s="285" t="s">
        <v>53</v>
      </c>
      <c r="I166" s="285" t="s">
        <v>56</v>
      </c>
      <c r="J166" s="242" t="s">
        <v>3094</v>
      </c>
      <c r="K166" s="222"/>
    </row>
    <row r="167" spans="2:11" s="1" customFormat="1" ht="17.25" customHeight="1">
      <c r="B167" s="223"/>
      <c r="C167" s="244" t="s">
        <v>3095</v>
      </c>
      <c r="D167" s="244"/>
      <c r="E167" s="244"/>
      <c r="F167" s="245" t="s">
        <v>3096</v>
      </c>
      <c r="G167" s="286"/>
      <c r="H167" s="287"/>
      <c r="I167" s="287"/>
      <c r="J167" s="244" t="s">
        <v>3097</v>
      </c>
      <c r="K167" s="224"/>
    </row>
    <row r="168" spans="2:11" s="1" customFormat="1" ht="5.25" customHeight="1">
      <c r="B168" s="252"/>
      <c r="C168" s="247"/>
      <c r="D168" s="247"/>
      <c r="E168" s="247"/>
      <c r="F168" s="247"/>
      <c r="G168" s="248"/>
      <c r="H168" s="247"/>
      <c r="I168" s="247"/>
      <c r="J168" s="247"/>
      <c r="K168" s="275"/>
    </row>
    <row r="169" spans="2:11" s="1" customFormat="1" ht="15" customHeight="1">
      <c r="B169" s="252"/>
      <c r="C169" s="229" t="s">
        <v>3101</v>
      </c>
      <c r="D169" s="229"/>
      <c r="E169" s="229"/>
      <c r="F169" s="250" t="s">
        <v>3098</v>
      </c>
      <c r="G169" s="229"/>
      <c r="H169" s="229" t="s">
        <v>3138</v>
      </c>
      <c r="I169" s="229" t="s">
        <v>3100</v>
      </c>
      <c r="J169" s="229">
        <v>120</v>
      </c>
      <c r="K169" s="275"/>
    </row>
    <row r="170" spans="2:11" s="1" customFormat="1" ht="15" customHeight="1">
      <c r="B170" s="252"/>
      <c r="C170" s="229" t="s">
        <v>3147</v>
      </c>
      <c r="D170" s="229"/>
      <c r="E170" s="229"/>
      <c r="F170" s="250" t="s">
        <v>3098</v>
      </c>
      <c r="G170" s="229"/>
      <c r="H170" s="229" t="s">
        <v>3148</v>
      </c>
      <c r="I170" s="229" t="s">
        <v>3100</v>
      </c>
      <c r="J170" s="229" t="s">
        <v>3149</v>
      </c>
      <c r="K170" s="275"/>
    </row>
    <row r="171" spans="2:11" s="1" customFormat="1" ht="15" customHeight="1">
      <c r="B171" s="252"/>
      <c r="C171" s="229" t="s">
        <v>83</v>
      </c>
      <c r="D171" s="229"/>
      <c r="E171" s="229"/>
      <c r="F171" s="250" t="s">
        <v>3098</v>
      </c>
      <c r="G171" s="229"/>
      <c r="H171" s="229" t="s">
        <v>3165</v>
      </c>
      <c r="I171" s="229" t="s">
        <v>3100</v>
      </c>
      <c r="J171" s="229" t="s">
        <v>3149</v>
      </c>
      <c r="K171" s="275"/>
    </row>
    <row r="172" spans="2:11" s="1" customFormat="1" ht="15" customHeight="1">
      <c r="B172" s="252"/>
      <c r="C172" s="229" t="s">
        <v>3103</v>
      </c>
      <c r="D172" s="229"/>
      <c r="E172" s="229"/>
      <c r="F172" s="250" t="s">
        <v>3104</v>
      </c>
      <c r="G172" s="229"/>
      <c r="H172" s="229" t="s">
        <v>3165</v>
      </c>
      <c r="I172" s="229" t="s">
        <v>3100</v>
      </c>
      <c r="J172" s="229">
        <v>50</v>
      </c>
      <c r="K172" s="275"/>
    </row>
    <row r="173" spans="2:11" s="1" customFormat="1" ht="15" customHeight="1">
      <c r="B173" s="252"/>
      <c r="C173" s="229" t="s">
        <v>3106</v>
      </c>
      <c r="D173" s="229"/>
      <c r="E173" s="229"/>
      <c r="F173" s="250" t="s">
        <v>3098</v>
      </c>
      <c r="G173" s="229"/>
      <c r="H173" s="229" t="s">
        <v>3165</v>
      </c>
      <c r="I173" s="229" t="s">
        <v>3108</v>
      </c>
      <c r="J173" s="229"/>
      <c r="K173" s="275"/>
    </row>
    <row r="174" spans="2:11" s="1" customFormat="1" ht="15" customHeight="1">
      <c r="B174" s="252"/>
      <c r="C174" s="229" t="s">
        <v>3117</v>
      </c>
      <c r="D174" s="229"/>
      <c r="E174" s="229"/>
      <c r="F174" s="250" t="s">
        <v>3104</v>
      </c>
      <c r="G174" s="229"/>
      <c r="H174" s="229" t="s">
        <v>3165</v>
      </c>
      <c r="I174" s="229" t="s">
        <v>3100</v>
      </c>
      <c r="J174" s="229">
        <v>50</v>
      </c>
      <c r="K174" s="275"/>
    </row>
    <row r="175" spans="2:11" s="1" customFormat="1" ht="15" customHeight="1">
      <c r="B175" s="252"/>
      <c r="C175" s="229" t="s">
        <v>3125</v>
      </c>
      <c r="D175" s="229"/>
      <c r="E175" s="229"/>
      <c r="F175" s="250" t="s">
        <v>3104</v>
      </c>
      <c r="G175" s="229"/>
      <c r="H175" s="229" t="s">
        <v>3165</v>
      </c>
      <c r="I175" s="229" t="s">
        <v>3100</v>
      </c>
      <c r="J175" s="229">
        <v>50</v>
      </c>
      <c r="K175" s="275"/>
    </row>
    <row r="176" spans="2:11" s="1" customFormat="1" ht="15" customHeight="1">
      <c r="B176" s="252"/>
      <c r="C176" s="229" t="s">
        <v>3123</v>
      </c>
      <c r="D176" s="229"/>
      <c r="E176" s="229"/>
      <c r="F176" s="250" t="s">
        <v>3104</v>
      </c>
      <c r="G176" s="229"/>
      <c r="H176" s="229" t="s">
        <v>3165</v>
      </c>
      <c r="I176" s="229" t="s">
        <v>3100</v>
      </c>
      <c r="J176" s="229">
        <v>50</v>
      </c>
      <c r="K176" s="275"/>
    </row>
    <row r="177" spans="2:11" s="1" customFormat="1" ht="15" customHeight="1">
      <c r="B177" s="252"/>
      <c r="C177" s="229" t="s">
        <v>135</v>
      </c>
      <c r="D177" s="229"/>
      <c r="E177" s="229"/>
      <c r="F177" s="250" t="s">
        <v>3098</v>
      </c>
      <c r="G177" s="229"/>
      <c r="H177" s="229" t="s">
        <v>3166</v>
      </c>
      <c r="I177" s="229" t="s">
        <v>3167</v>
      </c>
      <c r="J177" s="229"/>
      <c r="K177" s="275"/>
    </row>
    <row r="178" spans="2:11" s="1" customFormat="1" ht="15" customHeight="1">
      <c r="B178" s="252"/>
      <c r="C178" s="229" t="s">
        <v>56</v>
      </c>
      <c r="D178" s="229"/>
      <c r="E178" s="229"/>
      <c r="F178" s="250" t="s">
        <v>3098</v>
      </c>
      <c r="G178" s="229"/>
      <c r="H178" s="229" t="s">
        <v>3168</v>
      </c>
      <c r="I178" s="229" t="s">
        <v>3169</v>
      </c>
      <c r="J178" s="229">
        <v>1</v>
      </c>
      <c r="K178" s="275"/>
    </row>
    <row r="179" spans="2:11" s="1" customFormat="1" ht="15" customHeight="1">
      <c r="B179" s="252"/>
      <c r="C179" s="229" t="s">
        <v>52</v>
      </c>
      <c r="D179" s="229"/>
      <c r="E179" s="229"/>
      <c r="F179" s="250" t="s">
        <v>3098</v>
      </c>
      <c r="G179" s="229"/>
      <c r="H179" s="229" t="s">
        <v>3170</v>
      </c>
      <c r="I179" s="229" t="s">
        <v>3100</v>
      </c>
      <c r="J179" s="229">
        <v>20</v>
      </c>
      <c r="K179" s="275"/>
    </row>
    <row r="180" spans="2:11" s="1" customFormat="1" ht="15" customHeight="1">
      <c r="B180" s="252"/>
      <c r="C180" s="229" t="s">
        <v>53</v>
      </c>
      <c r="D180" s="229"/>
      <c r="E180" s="229"/>
      <c r="F180" s="250" t="s">
        <v>3098</v>
      </c>
      <c r="G180" s="229"/>
      <c r="H180" s="229" t="s">
        <v>3171</v>
      </c>
      <c r="I180" s="229" t="s">
        <v>3100</v>
      </c>
      <c r="J180" s="229">
        <v>255</v>
      </c>
      <c r="K180" s="275"/>
    </row>
    <row r="181" spans="2:11" s="1" customFormat="1" ht="15" customHeight="1">
      <c r="B181" s="252"/>
      <c r="C181" s="229" t="s">
        <v>136</v>
      </c>
      <c r="D181" s="229"/>
      <c r="E181" s="229"/>
      <c r="F181" s="250" t="s">
        <v>3098</v>
      </c>
      <c r="G181" s="229"/>
      <c r="H181" s="229" t="s">
        <v>3062</v>
      </c>
      <c r="I181" s="229" t="s">
        <v>3100</v>
      </c>
      <c r="J181" s="229">
        <v>10</v>
      </c>
      <c r="K181" s="275"/>
    </row>
    <row r="182" spans="2:11" s="1" customFormat="1" ht="15" customHeight="1">
      <c r="B182" s="252"/>
      <c r="C182" s="229" t="s">
        <v>137</v>
      </c>
      <c r="D182" s="229"/>
      <c r="E182" s="229"/>
      <c r="F182" s="250" t="s">
        <v>3098</v>
      </c>
      <c r="G182" s="229"/>
      <c r="H182" s="229" t="s">
        <v>3172</v>
      </c>
      <c r="I182" s="229" t="s">
        <v>3133</v>
      </c>
      <c r="J182" s="229"/>
      <c r="K182" s="275"/>
    </row>
    <row r="183" spans="2:11" s="1" customFormat="1" ht="15" customHeight="1">
      <c r="B183" s="252"/>
      <c r="C183" s="229" t="s">
        <v>3173</v>
      </c>
      <c r="D183" s="229"/>
      <c r="E183" s="229"/>
      <c r="F183" s="250" t="s">
        <v>3098</v>
      </c>
      <c r="G183" s="229"/>
      <c r="H183" s="229" t="s">
        <v>3174</v>
      </c>
      <c r="I183" s="229" t="s">
        <v>3133</v>
      </c>
      <c r="J183" s="229"/>
      <c r="K183" s="275"/>
    </row>
    <row r="184" spans="2:11" s="1" customFormat="1" ht="15" customHeight="1">
      <c r="B184" s="252"/>
      <c r="C184" s="229" t="s">
        <v>3162</v>
      </c>
      <c r="D184" s="229"/>
      <c r="E184" s="229"/>
      <c r="F184" s="250" t="s">
        <v>3098</v>
      </c>
      <c r="G184" s="229"/>
      <c r="H184" s="229" t="s">
        <v>3175</v>
      </c>
      <c r="I184" s="229" t="s">
        <v>3133</v>
      </c>
      <c r="J184" s="229"/>
      <c r="K184" s="275"/>
    </row>
    <row r="185" spans="2:11" s="1" customFormat="1" ht="15" customHeight="1">
      <c r="B185" s="252"/>
      <c r="C185" s="229" t="s">
        <v>139</v>
      </c>
      <c r="D185" s="229"/>
      <c r="E185" s="229"/>
      <c r="F185" s="250" t="s">
        <v>3104</v>
      </c>
      <c r="G185" s="229"/>
      <c r="H185" s="229" t="s">
        <v>3176</v>
      </c>
      <c r="I185" s="229" t="s">
        <v>3100</v>
      </c>
      <c r="J185" s="229">
        <v>50</v>
      </c>
      <c r="K185" s="275"/>
    </row>
    <row r="186" spans="2:11" s="1" customFormat="1" ht="15" customHeight="1">
      <c r="B186" s="252"/>
      <c r="C186" s="229" t="s">
        <v>3177</v>
      </c>
      <c r="D186" s="229"/>
      <c r="E186" s="229"/>
      <c r="F186" s="250" t="s">
        <v>3104</v>
      </c>
      <c r="G186" s="229"/>
      <c r="H186" s="229" t="s">
        <v>3178</v>
      </c>
      <c r="I186" s="229" t="s">
        <v>3179</v>
      </c>
      <c r="J186" s="229"/>
      <c r="K186" s="275"/>
    </row>
    <row r="187" spans="2:11" s="1" customFormat="1" ht="15" customHeight="1">
      <c r="B187" s="252"/>
      <c r="C187" s="229" t="s">
        <v>3180</v>
      </c>
      <c r="D187" s="229"/>
      <c r="E187" s="229"/>
      <c r="F187" s="250" t="s">
        <v>3104</v>
      </c>
      <c r="G187" s="229"/>
      <c r="H187" s="229" t="s">
        <v>3181</v>
      </c>
      <c r="I187" s="229" t="s">
        <v>3179</v>
      </c>
      <c r="J187" s="229"/>
      <c r="K187" s="275"/>
    </row>
    <row r="188" spans="2:11" s="1" customFormat="1" ht="15" customHeight="1">
      <c r="B188" s="252"/>
      <c r="C188" s="229" t="s">
        <v>3182</v>
      </c>
      <c r="D188" s="229"/>
      <c r="E188" s="229"/>
      <c r="F188" s="250" t="s">
        <v>3104</v>
      </c>
      <c r="G188" s="229"/>
      <c r="H188" s="229" t="s">
        <v>3183</v>
      </c>
      <c r="I188" s="229" t="s">
        <v>3179</v>
      </c>
      <c r="J188" s="229"/>
      <c r="K188" s="275"/>
    </row>
    <row r="189" spans="2:11" s="1" customFormat="1" ht="15" customHeight="1">
      <c r="B189" s="252"/>
      <c r="C189" s="288" t="s">
        <v>3184</v>
      </c>
      <c r="D189" s="229"/>
      <c r="E189" s="229"/>
      <c r="F189" s="250" t="s">
        <v>3104</v>
      </c>
      <c r="G189" s="229"/>
      <c r="H189" s="229" t="s">
        <v>3185</v>
      </c>
      <c r="I189" s="229" t="s">
        <v>3186</v>
      </c>
      <c r="J189" s="289" t="s">
        <v>3187</v>
      </c>
      <c r="K189" s="275"/>
    </row>
    <row r="190" spans="2:11" s="1" customFormat="1" ht="15" customHeight="1">
      <c r="B190" s="252"/>
      <c r="C190" s="288" t="s">
        <v>41</v>
      </c>
      <c r="D190" s="229"/>
      <c r="E190" s="229"/>
      <c r="F190" s="250" t="s">
        <v>3098</v>
      </c>
      <c r="G190" s="229"/>
      <c r="H190" s="226" t="s">
        <v>3188</v>
      </c>
      <c r="I190" s="229" t="s">
        <v>3189</v>
      </c>
      <c r="J190" s="229"/>
      <c r="K190" s="275"/>
    </row>
    <row r="191" spans="2:11" s="1" customFormat="1" ht="15" customHeight="1">
      <c r="B191" s="252"/>
      <c r="C191" s="288" t="s">
        <v>3190</v>
      </c>
      <c r="D191" s="229"/>
      <c r="E191" s="229"/>
      <c r="F191" s="250" t="s">
        <v>3098</v>
      </c>
      <c r="G191" s="229"/>
      <c r="H191" s="229" t="s">
        <v>3191</v>
      </c>
      <c r="I191" s="229" t="s">
        <v>3133</v>
      </c>
      <c r="J191" s="229"/>
      <c r="K191" s="275"/>
    </row>
    <row r="192" spans="2:11" s="1" customFormat="1" ht="15" customHeight="1">
      <c r="B192" s="252"/>
      <c r="C192" s="288" t="s">
        <v>3192</v>
      </c>
      <c r="D192" s="229"/>
      <c r="E192" s="229"/>
      <c r="F192" s="250" t="s">
        <v>3098</v>
      </c>
      <c r="G192" s="229"/>
      <c r="H192" s="229" t="s">
        <v>3193</v>
      </c>
      <c r="I192" s="229" t="s">
        <v>3133</v>
      </c>
      <c r="J192" s="229"/>
      <c r="K192" s="275"/>
    </row>
    <row r="193" spans="2:11" s="1" customFormat="1" ht="15" customHeight="1">
      <c r="B193" s="252"/>
      <c r="C193" s="288" t="s">
        <v>3194</v>
      </c>
      <c r="D193" s="229"/>
      <c r="E193" s="229"/>
      <c r="F193" s="250" t="s">
        <v>3104</v>
      </c>
      <c r="G193" s="229"/>
      <c r="H193" s="229" t="s">
        <v>3195</v>
      </c>
      <c r="I193" s="229" t="s">
        <v>3133</v>
      </c>
      <c r="J193" s="229"/>
      <c r="K193" s="275"/>
    </row>
    <row r="194" spans="2:11" s="1" customFormat="1" ht="15" customHeight="1">
      <c r="B194" s="281"/>
      <c r="C194" s="290"/>
      <c r="D194" s="261"/>
      <c r="E194" s="261"/>
      <c r="F194" s="261"/>
      <c r="G194" s="261"/>
      <c r="H194" s="261"/>
      <c r="I194" s="261"/>
      <c r="J194" s="261"/>
      <c r="K194" s="282"/>
    </row>
    <row r="195" spans="2:11" s="1" customFormat="1" ht="18.75" customHeight="1">
      <c r="B195" s="263"/>
      <c r="C195" s="273"/>
      <c r="D195" s="273"/>
      <c r="E195" s="273"/>
      <c r="F195" s="283"/>
      <c r="G195" s="273"/>
      <c r="H195" s="273"/>
      <c r="I195" s="273"/>
      <c r="J195" s="273"/>
      <c r="K195" s="263"/>
    </row>
    <row r="196" spans="2:11" s="1" customFormat="1" ht="18.75" customHeight="1">
      <c r="B196" s="263"/>
      <c r="C196" s="273"/>
      <c r="D196" s="273"/>
      <c r="E196" s="273"/>
      <c r="F196" s="283"/>
      <c r="G196" s="273"/>
      <c r="H196" s="273"/>
      <c r="I196" s="273"/>
      <c r="J196" s="273"/>
      <c r="K196" s="263"/>
    </row>
    <row r="197" spans="2:11" s="1" customFormat="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s="1" customFormat="1" ht="13.5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1">
      <c r="B199" s="221"/>
      <c r="C199" s="366" t="s">
        <v>3196</v>
      </c>
      <c r="D199" s="366"/>
      <c r="E199" s="366"/>
      <c r="F199" s="366"/>
      <c r="G199" s="366"/>
      <c r="H199" s="366"/>
      <c r="I199" s="366"/>
      <c r="J199" s="366"/>
      <c r="K199" s="222"/>
    </row>
    <row r="200" spans="2:11" s="1" customFormat="1" ht="25.5" customHeight="1">
      <c r="B200" s="221"/>
      <c r="C200" s="291" t="s">
        <v>3197</v>
      </c>
      <c r="D200" s="291"/>
      <c r="E200" s="291"/>
      <c r="F200" s="291" t="s">
        <v>3198</v>
      </c>
      <c r="G200" s="292"/>
      <c r="H200" s="372" t="s">
        <v>3199</v>
      </c>
      <c r="I200" s="372"/>
      <c r="J200" s="372"/>
      <c r="K200" s="222"/>
    </row>
    <row r="201" spans="2:11" s="1" customFormat="1" ht="5.25" customHeight="1">
      <c r="B201" s="252"/>
      <c r="C201" s="247"/>
      <c r="D201" s="247"/>
      <c r="E201" s="247"/>
      <c r="F201" s="247"/>
      <c r="G201" s="273"/>
      <c r="H201" s="247"/>
      <c r="I201" s="247"/>
      <c r="J201" s="247"/>
      <c r="K201" s="275"/>
    </row>
    <row r="202" spans="2:11" s="1" customFormat="1" ht="15" customHeight="1">
      <c r="B202" s="252"/>
      <c r="C202" s="229" t="s">
        <v>3189</v>
      </c>
      <c r="D202" s="229"/>
      <c r="E202" s="229"/>
      <c r="F202" s="250" t="s">
        <v>42</v>
      </c>
      <c r="G202" s="229"/>
      <c r="H202" s="371" t="s">
        <v>3200</v>
      </c>
      <c r="I202" s="371"/>
      <c r="J202" s="371"/>
      <c r="K202" s="275"/>
    </row>
    <row r="203" spans="2:11" s="1" customFormat="1" ht="15" customHeight="1">
      <c r="B203" s="252"/>
      <c r="C203" s="229"/>
      <c r="D203" s="229"/>
      <c r="E203" s="229"/>
      <c r="F203" s="250" t="s">
        <v>43</v>
      </c>
      <c r="G203" s="229"/>
      <c r="H203" s="371" t="s">
        <v>3201</v>
      </c>
      <c r="I203" s="371"/>
      <c r="J203" s="371"/>
      <c r="K203" s="275"/>
    </row>
    <row r="204" spans="2:11" s="1" customFormat="1" ht="15" customHeight="1">
      <c r="B204" s="252"/>
      <c r="C204" s="229"/>
      <c r="D204" s="229"/>
      <c r="E204" s="229"/>
      <c r="F204" s="250" t="s">
        <v>46</v>
      </c>
      <c r="G204" s="229"/>
      <c r="H204" s="371" t="s">
        <v>3202</v>
      </c>
      <c r="I204" s="371"/>
      <c r="J204" s="371"/>
      <c r="K204" s="275"/>
    </row>
    <row r="205" spans="2:11" s="1" customFormat="1" ht="15" customHeight="1">
      <c r="B205" s="252"/>
      <c r="C205" s="229"/>
      <c r="D205" s="229"/>
      <c r="E205" s="229"/>
      <c r="F205" s="250" t="s">
        <v>44</v>
      </c>
      <c r="G205" s="229"/>
      <c r="H205" s="371" t="s">
        <v>3203</v>
      </c>
      <c r="I205" s="371"/>
      <c r="J205" s="371"/>
      <c r="K205" s="275"/>
    </row>
    <row r="206" spans="2:11" s="1" customFormat="1" ht="15" customHeight="1">
      <c r="B206" s="252"/>
      <c r="C206" s="229"/>
      <c r="D206" s="229"/>
      <c r="E206" s="229"/>
      <c r="F206" s="250" t="s">
        <v>45</v>
      </c>
      <c r="G206" s="229"/>
      <c r="H206" s="371" t="s">
        <v>3204</v>
      </c>
      <c r="I206" s="371"/>
      <c r="J206" s="371"/>
      <c r="K206" s="275"/>
    </row>
    <row r="207" spans="2:11" s="1" customFormat="1" ht="15" customHeight="1">
      <c r="B207" s="252"/>
      <c r="C207" s="229"/>
      <c r="D207" s="229"/>
      <c r="E207" s="229"/>
      <c r="F207" s="250"/>
      <c r="G207" s="229"/>
      <c r="H207" s="229"/>
      <c r="I207" s="229"/>
      <c r="J207" s="229"/>
      <c r="K207" s="275"/>
    </row>
    <row r="208" spans="2:11" s="1" customFormat="1" ht="15" customHeight="1">
      <c r="B208" s="252"/>
      <c r="C208" s="229" t="s">
        <v>3145</v>
      </c>
      <c r="D208" s="229"/>
      <c r="E208" s="229"/>
      <c r="F208" s="250" t="s">
        <v>77</v>
      </c>
      <c r="G208" s="229"/>
      <c r="H208" s="371" t="s">
        <v>3205</v>
      </c>
      <c r="I208" s="371"/>
      <c r="J208" s="371"/>
      <c r="K208" s="275"/>
    </row>
    <row r="209" spans="2:11" s="1" customFormat="1" ht="15" customHeight="1">
      <c r="B209" s="252"/>
      <c r="C209" s="229"/>
      <c r="D209" s="229"/>
      <c r="E209" s="229"/>
      <c r="F209" s="250" t="s">
        <v>3043</v>
      </c>
      <c r="G209" s="229"/>
      <c r="H209" s="371" t="s">
        <v>3044</v>
      </c>
      <c r="I209" s="371"/>
      <c r="J209" s="371"/>
      <c r="K209" s="275"/>
    </row>
    <row r="210" spans="2:11" s="1" customFormat="1" ht="15" customHeight="1">
      <c r="B210" s="252"/>
      <c r="C210" s="229"/>
      <c r="D210" s="229"/>
      <c r="E210" s="229"/>
      <c r="F210" s="250" t="s">
        <v>3041</v>
      </c>
      <c r="G210" s="229"/>
      <c r="H210" s="371" t="s">
        <v>3206</v>
      </c>
      <c r="I210" s="371"/>
      <c r="J210" s="371"/>
      <c r="K210" s="275"/>
    </row>
    <row r="211" spans="2:11" s="1" customFormat="1" ht="15" customHeight="1">
      <c r="B211" s="293"/>
      <c r="C211" s="229"/>
      <c r="D211" s="229"/>
      <c r="E211" s="229"/>
      <c r="F211" s="250" t="s">
        <v>3045</v>
      </c>
      <c r="G211" s="288"/>
      <c r="H211" s="370" t="s">
        <v>3046</v>
      </c>
      <c r="I211" s="370"/>
      <c r="J211" s="370"/>
      <c r="K211" s="294"/>
    </row>
    <row r="212" spans="2:11" s="1" customFormat="1" ht="15" customHeight="1">
      <c r="B212" s="293"/>
      <c r="C212" s="229"/>
      <c r="D212" s="229"/>
      <c r="E212" s="229"/>
      <c r="F212" s="250" t="s">
        <v>2443</v>
      </c>
      <c r="G212" s="288"/>
      <c r="H212" s="370" t="s">
        <v>3207</v>
      </c>
      <c r="I212" s="370"/>
      <c r="J212" s="370"/>
      <c r="K212" s="294"/>
    </row>
    <row r="213" spans="2:11" s="1" customFormat="1" ht="15" customHeight="1">
      <c r="B213" s="293"/>
      <c r="C213" s="229"/>
      <c r="D213" s="229"/>
      <c r="E213" s="229"/>
      <c r="F213" s="250"/>
      <c r="G213" s="288"/>
      <c r="H213" s="279"/>
      <c r="I213" s="279"/>
      <c r="J213" s="279"/>
      <c r="K213" s="294"/>
    </row>
    <row r="214" spans="2:11" s="1" customFormat="1" ht="15" customHeight="1">
      <c r="B214" s="293"/>
      <c r="C214" s="229" t="s">
        <v>3169</v>
      </c>
      <c r="D214" s="229"/>
      <c r="E214" s="229"/>
      <c r="F214" s="250">
        <v>1</v>
      </c>
      <c r="G214" s="288"/>
      <c r="H214" s="370" t="s">
        <v>3208</v>
      </c>
      <c r="I214" s="370"/>
      <c r="J214" s="370"/>
      <c r="K214" s="294"/>
    </row>
    <row r="215" spans="2:11" s="1" customFormat="1" ht="15" customHeight="1">
      <c r="B215" s="293"/>
      <c r="C215" s="229"/>
      <c r="D215" s="229"/>
      <c r="E215" s="229"/>
      <c r="F215" s="250">
        <v>2</v>
      </c>
      <c r="G215" s="288"/>
      <c r="H215" s="370" t="s">
        <v>3209</v>
      </c>
      <c r="I215" s="370"/>
      <c r="J215" s="370"/>
      <c r="K215" s="294"/>
    </row>
    <row r="216" spans="2:11" s="1" customFormat="1" ht="15" customHeight="1">
      <c r="B216" s="293"/>
      <c r="C216" s="229"/>
      <c r="D216" s="229"/>
      <c r="E216" s="229"/>
      <c r="F216" s="250">
        <v>3</v>
      </c>
      <c r="G216" s="288"/>
      <c r="H216" s="370" t="s">
        <v>3210</v>
      </c>
      <c r="I216" s="370"/>
      <c r="J216" s="370"/>
      <c r="K216" s="294"/>
    </row>
    <row r="217" spans="2:11" s="1" customFormat="1" ht="15" customHeight="1">
      <c r="B217" s="293"/>
      <c r="C217" s="229"/>
      <c r="D217" s="229"/>
      <c r="E217" s="229"/>
      <c r="F217" s="250">
        <v>4</v>
      </c>
      <c r="G217" s="288"/>
      <c r="H217" s="370" t="s">
        <v>3211</v>
      </c>
      <c r="I217" s="370"/>
      <c r="J217" s="370"/>
      <c r="K217" s="294"/>
    </row>
    <row r="218" spans="2:11" s="1" customFormat="1" ht="12.75" customHeight="1">
      <c r="B218" s="295"/>
      <c r="C218" s="296"/>
      <c r="D218" s="296"/>
      <c r="E218" s="296"/>
      <c r="F218" s="296"/>
      <c r="G218" s="296"/>
      <c r="H218" s="296"/>
      <c r="I218" s="296"/>
      <c r="J218" s="296"/>
      <c r="K218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6"/>
  <sheetViews>
    <sheetView showGridLines="0" workbookViewId="0" topLeftCell="A1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84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120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122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ROUND((SUM(BE92:BE135)),2)</f>
        <v>0</v>
      </c>
      <c r="G35" s="34"/>
      <c r="H35" s="34"/>
      <c r="I35" s="103">
        <v>0.21</v>
      </c>
      <c r="J35" s="102">
        <f>ROUND(((SUM(BE92:BE135))*I35),2)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ROUND((SUM(BF92:BF135)),2)</f>
        <v>0</v>
      </c>
      <c r="G36" s="34"/>
      <c r="H36" s="34"/>
      <c r="I36" s="103">
        <v>0.15</v>
      </c>
      <c r="J36" s="102">
        <f>ROUND(((SUM(BF92:BF135))*I36),2)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ROUND((SUM(BG92:BG135)),2)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ROUND((SUM(BH92:BH135)),2)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ROUND((SUM(BI92:BI135)),2)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120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01 - Bourání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127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2:12" s="10" customFormat="1" ht="19.9" customHeight="1">
      <c r="B65" s="117"/>
      <c r="D65" s="118" t="s">
        <v>128</v>
      </c>
      <c r="E65" s="119"/>
      <c r="F65" s="119"/>
      <c r="G65" s="119"/>
      <c r="H65" s="119"/>
      <c r="I65" s="119"/>
      <c r="J65" s="120">
        <f>J94</f>
        <v>0</v>
      </c>
      <c r="L65" s="117"/>
    </row>
    <row r="66" spans="2:12" s="10" customFormat="1" ht="19.9" customHeight="1">
      <c r="B66" s="117"/>
      <c r="D66" s="118" t="s">
        <v>129</v>
      </c>
      <c r="E66" s="119"/>
      <c r="F66" s="119"/>
      <c r="G66" s="119"/>
      <c r="H66" s="119"/>
      <c r="I66" s="119"/>
      <c r="J66" s="120">
        <f>J112</f>
        <v>0</v>
      </c>
      <c r="L66" s="117"/>
    </row>
    <row r="67" spans="2:12" s="9" customFormat="1" ht="24.95" customHeight="1">
      <c r="B67" s="113"/>
      <c r="D67" s="114" t="s">
        <v>130</v>
      </c>
      <c r="E67" s="115"/>
      <c r="F67" s="115"/>
      <c r="G67" s="115"/>
      <c r="H67" s="115"/>
      <c r="I67" s="115"/>
      <c r="J67" s="116">
        <f>J124</f>
        <v>0</v>
      </c>
      <c r="L67" s="113"/>
    </row>
    <row r="68" spans="2:12" s="10" customFormat="1" ht="19.9" customHeight="1">
      <c r="B68" s="117"/>
      <c r="D68" s="118" t="s">
        <v>131</v>
      </c>
      <c r="E68" s="119"/>
      <c r="F68" s="119"/>
      <c r="G68" s="119"/>
      <c r="H68" s="119"/>
      <c r="I68" s="119"/>
      <c r="J68" s="120">
        <f>J125</f>
        <v>0</v>
      </c>
      <c r="L68" s="117"/>
    </row>
    <row r="69" spans="2:12" s="10" customFormat="1" ht="19.9" customHeight="1">
      <c r="B69" s="117"/>
      <c r="D69" s="118" t="s">
        <v>132</v>
      </c>
      <c r="E69" s="119"/>
      <c r="F69" s="119"/>
      <c r="G69" s="119"/>
      <c r="H69" s="119"/>
      <c r="I69" s="119"/>
      <c r="J69" s="120">
        <f>J128</f>
        <v>0</v>
      </c>
      <c r="L69" s="117"/>
    </row>
    <row r="70" spans="2:12" s="10" customFormat="1" ht="19.9" customHeight="1">
      <c r="B70" s="117"/>
      <c r="D70" s="118" t="s">
        <v>133</v>
      </c>
      <c r="E70" s="119"/>
      <c r="F70" s="119"/>
      <c r="G70" s="119"/>
      <c r="H70" s="119"/>
      <c r="I70" s="119"/>
      <c r="J70" s="120">
        <f>J132</f>
        <v>0</v>
      </c>
      <c r="L70" s="117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134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62" t="str">
        <f>E7</f>
        <v>Stavební úpravy, přístavba a nástavba sportovního zázemí v Obratani</v>
      </c>
      <c r="F80" s="363"/>
      <c r="G80" s="363"/>
      <c r="H80" s="363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119</v>
      </c>
      <c r="L81" s="22"/>
    </row>
    <row r="82" spans="1:31" s="2" customFormat="1" ht="16.5" customHeight="1">
      <c r="A82" s="34"/>
      <c r="B82" s="35"/>
      <c r="C82" s="34"/>
      <c r="D82" s="34"/>
      <c r="E82" s="362" t="s">
        <v>120</v>
      </c>
      <c r="F82" s="361"/>
      <c r="G82" s="361"/>
      <c r="H82" s="361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121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58" t="str">
        <f>E11</f>
        <v>01 - Bourání</v>
      </c>
      <c r="F84" s="361"/>
      <c r="G84" s="361"/>
      <c r="H84" s="361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21</v>
      </c>
      <c r="D86" s="34"/>
      <c r="E86" s="34"/>
      <c r="F86" s="27" t="str">
        <f>F14</f>
        <v xml:space="preserve"> </v>
      </c>
      <c r="G86" s="34"/>
      <c r="H86" s="34"/>
      <c r="I86" s="29" t="s">
        <v>23</v>
      </c>
      <c r="J86" s="52" t="str">
        <f>IF(J14="","",J14)</f>
        <v>23. 6. 2022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25</v>
      </c>
      <c r="D88" s="34"/>
      <c r="E88" s="34"/>
      <c r="F88" s="27" t="str">
        <f>E17</f>
        <v>Obec Obrataň, č.p. 204, 394 12 Obrataň</v>
      </c>
      <c r="G88" s="34"/>
      <c r="H88" s="34"/>
      <c r="I88" s="29" t="s">
        <v>31</v>
      </c>
      <c r="J88" s="32" t="str">
        <f>E23</f>
        <v>Ing. Patrik Příhoda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29</v>
      </c>
      <c r="D89" s="34"/>
      <c r="E89" s="34"/>
      <c r="F89" s="27" t="str">
        <f>IF(E20="","",E20)</f>
        <v>Vyplň údaj</v>
      </c>
      <c r="G89" s="34"/>
      <c r="H89" s="34"/>
      <c r="I89" s="29" t="s">
        <v>34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1"/>
      <c r="B91" s="122"/>
      <c r="C91" s="123" t="s">
        <v>135</v>
      </c>
      <c r="D91" s="124" t="s">
        <v>56</v>
      </c>
      <c r="E91" s="124" t="s">
        <v>52</v>
      </c>
      <c r="F91" s="124" t="s">
        <v>53</v>
      </c>
      <c r="G91" s="124" t="s">
        <v>136</v>
      </c>
      <c r="H91" s="124" t="s">
        <v>137</v>
      </c>
      <c r="I91" s="124" t="s">
        <v>138</v>
      </c>
      <c r="J91" s="124" t="s">
        <v>125</v>
      </c>
      <c r="K91" s="125" t="s">
        <v>139</v>
      </c>
      <c r="L91" s="126"/>
      <c r="M91" s="59" t="s">
        <v>3</v>
      </c>
      <c r="N91" s="60" t="s">
        <v>41</v>
      </c>
      <c r="O91" s="60" t="s">
        <v>140</v>
      </c>
      <c r="P91" s="60" t="s">
        <v>141</v>
      </c>
      <c r="Q91" s="60" t="s">
        <v>142</v>
      </c>
      <c r="R91" s="60" t="s">
        <v>143</v>
      </c>
      <c r="S91" s="60" t="s">
        <v>144</v>
      </c>
      <c r="T91" s="61" t="s">
        <v>145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3" s="2" customFormat="1" ht="22.9" customHeight="1">
      <c r="A92" s="34"/>
      <c r="B92" s="35"/>
      <c r="C92" s="66" t="s">
        <v>146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P93+P124</f>
        <v>0</v>
      </c>
      <c r="Q92" s="63"/>
      <c r="R92" s="128">
        <f>R93+R124</f>
        <v>0</v>
      </c>
      <c r="S92" s="63"/>
      <c r="T92" s="129">
        <f>T93+T124</f>
        <v>55.89594399999999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70</v>
      </c>
      <c r="AU92" s="19" t="s">
        <v>126</v>
      </c>
      <c r="BK92" s="130">
        <f>BK93+BK124</f>
        <v>0</v>
      </c>
    </row>
    <row r="93" spans="2:63" s="12" customFormat="1" ht="25.9" customHeight="1">
      <c r="B93" s="131"/>
      <c r="D93" s="132" t="s">
        <v>70</v>
      </c>
      <c r="E93" s="133" t="s">
        <v>147</v>
      </c>
      <c r="F93" s="133" t="s">
        <v>148</v>
      </c>
      <c r="I93" s="134"/>
      <c r="J93" s="135">
        <f>BK93</f>
        <v>0</v>
      </c>
      <c r="L93" s="131"/>
      <c r="M93" s="136"/>
      <c r="N93" s="137"/>
      <c r="O93" s="137"/>
      <c r="P93" s="138">
        <f>P94+P112</f>
        <v>0</v>
      </c>
      <c r="Q93" s="137"/>
      <c r="R93" s="138">
        <f>R94+R112</f>
        <v>0</v>
      </c>
      <c r="S93" s="137"/>
      <c r="T93" s="139">
        <f>T94+T112</f>
        <v>55.49829199999999</v>
      </c>
      <c r="AR93" s="132" t="s">
        <v>78</v>
      </c>
      <c r="AT93" s="140" t="s">
        <v>70</v>
      </c>
      <c r="AU93" s="140" t="s">
        <v>71</v>
      </c>
      <c r="AY93" s="132" t="s">
        <v>149</v>
      </c>
      <c r="BK93" s="141">
        <f>BK94+BK112</f>
        <v>0</v>
      </c>
    </row>
    <row r="94" spans="2:63" s="12" customFormat="1" ht="22.9" customHeight="1">
      <c r="B94" s="131"/>
      <c r="D94" s="132" t="s">
        <v>70</v>
      </c>
      <c r="E94" s="142" t="s">
        <v>150</v>
      </c>
      <c r="F94" s="142" t="s">
        <v>151</v>
      </c>
      <c r="I94" s="134"/>
      <c r="J94" s="143">
        <f>BK94</f>
        <v>0</v>
      </c>
      <c r="L94" s="131"/>
      <c r="M94" s="136"/>
      <c r="N94" s="137"/>
      <c r="O94" s="137"/>
      <c r="P94" s="138">
        <f>SUM(P95:P111)</f>
        <v>0</v>
      </c>
      <c r="Q94" s="137"/>
      <c r="R94" s="138">
        <f>SUM(R95:R111)</f>
        <v>0</v>
      </c>
      <c r="S94" s="137"/>
      <c r="T94" s="139">
        <f>SUM(T95:T111)</f>
        <v>55.49829199999999</v>
      </c>
      <c r="AR94" s="132" t="s">
        <v>78</v>
      </c>
      <c r="AT94" s="140" t="s">
        <v>70</v>
      </c>
      <c r="AU94" s="140" t="s">
        <v>78</v>
      </c>
      <c r="AY94" s="132" t="s">
        <v>149</v>
      </c>
      <c r="BK94" s="141">
        <f>SUM(BK95:BK111)</f>
        <v>0</v>
      </c>
    </row>
    <row r="95" spans="1:65" s="2" customFormat="1" ht="24.2" customHeight="1">
      <c r="A95" s="34"/>
      <c r="B95" s="144"/>
      <c r="C95" s="145" t="s">
        <v>78</v>
      </c>
      <c r="D95" s="145" t="s">
        <v>152</v>
      </c>
      <c r="E95" s="146" t="s">
        <v>153</v>
      </c>
      <c r="F95" s="147" t="s">
        <v>154</v>
      </c>
      <c r="G95" s="148" t="s">
        <v>155</v>
      </c>
      <c r="H95" s="149">
        <v>47.992</v>
      </c>
      <c r="I95" s="150"/>
      <c r="J95" s="151">
        <f>ROUND(I95*H95,2)</f>
        <v>0</v>
      </c>
      <c r="K95" s="147" t="s">
        <v>156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0.131</v>
      </c>
      <c r="T95" s="155">
        <f>S95*H95</f>
        <v>6.286952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157</v>
      </c>
      <c r="AT95" s="156" t="s">
        <v>152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157</v>
      </c>
      <c r="BM95" s="156" t="s">
        <v>158</v>
      </c>
    </row>
    <row r="96" spans="1:47" s="2" customFormat="1" ht="12">
      <c r="A96" s="34"/>
      <c r="B96" s="35"/>
      <c r="C96" s="34"/>
      <c r="D96" s="158" t="s">
        <v>159</v>
      </c>
      <c r="E96" s="34"/>
      <c r="F96" s="159" t="s">
        <v>160</v>
      </c>
      <c r="G96" s="34"/>
      <c r="H96" s="34"/>
      <c r="I96" s="160"/>
      <c r="J96" s="34"/>
      <c r="K96" s="34"/>
      <c r="L96" s="35"/>
      <c r="M96" s="161"/>
      <c r="N96" s="162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159</v>
      </c>
      <c r="AU96" s="19" t="s">
        <v>80</v>
      </c>
    </row>
    <row r="97" spans="2:51" s="13" customFormat="1" ht="12">
      <c r="B97" s="163"/>
      <c r="D97" s="164" t="s">
        <v>161</v>
      </c>
      <c r="E97" s="165" t="s">
        <v>3</v>
      </c>
      <c r="F97" s="166" t="s">
        <v>162</v>
      </c>
      <c r="H97" s="167">
        <v>47.992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1:65" s="2" customFormat="1" ht="24.2" customHeight="1">
      <c r="A98" s="34"/>
      <c r="B98" s="144"/>
      <c r="C98" s="145" t="s">
        <v>80</v>
      </c>
      <c r="D98" s="145" t="s">
        <v>152</v>
      </c>
      <c r="E98" s="146" t="s">
        <v>163</v>
      </c>
      <c r="F98" s="147" t="s">
        <v>164</v>
      </c>
      <c r="G98" s="148" t="s">
        <v>165</v>
      </c>
      <c r="H98" s="149">
        <v>4.83</v>
      </c>
      <c r="I98" s="150"/>
      <c r="J98" s="151">
        <f>ROUND(I98*H98,2)</f>
        <v>0</v>
      </c>
      <c r="K98" s="147" t="s">
        <v>156</v>
      </c>
      <c r="L98" s="35"/>
      <c r="M98" s="152" t="s">
        <v>3</v>
      </c>
      <c r="N98" s="153" t="s">
        <v>42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1.95</v>
      </c>
      <c r="T98" s="155">
        <f>S98*H98</f>
        <v>9.4185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157</v>
      </c>
      <c r="AT98" s="156" t="s">
        <v>152</v>
      </c>
      <c r="AU98" s="156" t="s">
        <v>80</v>
      </c>
      <c r="AY98" s="19" t="s">
        <v>149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78</v>
      </c>
      <c r="BK98" s="157">
        <f>ROUND(I98*H98,2)</f>
        <v>0</v>
      </c>
      <c r="BL98" s="19" t="s">
        <v>157</v>
      </c>
      <c r="BM98" s="156" t="s">
        <v>166</v>
      </c>
    </row>
    <row r="99" spans="1:47" s="2" customFormat="1" ht="12">
      <c r="A99" s="34"/>
      <c r="B99" s="35"/>
      <c r="C99" s="34"/>
      <c r="D99" s="158" t="s">
        <v>159</v>
      </c>
      <c r="E99" s="34"/>
      <c r="F99" s="159" t="s">
        <v>167</v>
      </c>
      <c r="G99" s="34"/>
      <c r="H99" s="34"/>
      <c r="I99" s="160"/>
      <c r="J99" s="34"/>
      <c r="K99" s="34"/>
      <c r="L99" s="35"/>
      <c r="M99" s="161"/>
      <c r="N99" s="162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159</v>
      </c>
      <c r="AU99" s="19" t="s">
        <v>80</v>
      </c>
    </row>
    <row r="100" spans="2:51" s="13" customFormat="1" ht="12">
      <c r="B100" s="163"/>
      <c r="D100" s="164" t="s">
        <v>161</v>
      </c>
      <c r="E100" s="165" t="s">
        <v>3</v>
      </c>
      <c r="F100" s="166" t="s">
        <v>168</v>
      </c>
      <c r="H100" s="167">
        <v>4.83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24.2" customHeight="1">
      <c r="A101" s="34"/>
      <c r="B101" s="144"/>
      <c r="C101" s="145" t="s">
        <v>169</v>
      </c>
      <c r="D101" s="145" t="s">
        <v>152</v>
      </c>
      <c r="E101" s="146" t="s">
        <v>170</v>
      </c>
      <c r="F101" s="147" t="s">
        <v>171</v>
      </c>
      <c r="G101" s="148" t="s">
        <v>155</v>
      </c>
      <c r="H101" s="149">
        <v>71</v>
      </c>
      <c r="I101" s="150"/>
      <c r="J101" s="151">
        <f>ROUND(I101*H101,2)</f>
        <v>0</v>
      </c>
      <c r="K101" s="147" t="s">
        <v>156</v>
      </c>
      <c r="L101" s="35"/>
      <c r="M101" s="152" t="s">
        <v>3</v>
      </c>
      <c r="N101" s="153" t="s">
        <v>42</v>
      </c>
      <c r="O101" s="55"/>
      <c r="P101" s="154">
        <f>O101*H101</f>
        <v>0</v>
      </c>
      <c r="Q101" s="154">
        <v>0</v>
      </c>
      <c r="R101" s="154">
        <f>Q101*H101</f>
        <v>0</v>
      </c>
      <c r="S101" s="154">
        <v>0.057</v>
      </c>
      <c r="T101" s="155">
        <f>S101*H101</f>
        <v>4.047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157</v>
      </c>
      <c r="AT101" s="156" t="s">
        <v>152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157</v>
      </c>
      <c r="BM101" s="156" t="s">
        <v>172</v>
      </c>
    </row>
    <row r="102" spans="1:47" s="2" customFormat="1" ht="12">
      <c r="A102" s="34"/>
      <c r="B102" s="35"/>
      <c r="C102" s="34"/>
      <c r="D102" s="158" t="s">
        <v>159</v>
      </c>
      <c r="E102" s="34"/>
      <c r="F102" s="159" t="s">
        <v>173</v>
      </c>
      <c r="G102" s="34"/>
      <c r="H102" s="34"/>
      <c r="I102" s="160"/>
      <c r="J102" s="34"/>
      <c r="K102" s="34"/>
      <c r="L102" s="35"/>
      <c r="M102" s="161"/>
      <c r="N102" s="162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159</v>
      </c>
      <c r="AU102" s="19" t="s">
        <v>80</v>
      </c>
    </row>
    <row r="103" spans="2:51" s="13" customFormat="1" ht="12">
      <c r="B103" s="163"/>
      <c r="D103" s="164" t="s">
        <v>161</v>
      </c>
      <c r="E103" s="165" t="s">
        <v>3</v>
      </c>
      <c r="F103" s="166" t="s">
        <v>174</v>
      </c>
      <c r="H103" s="167">
        <v>71</v>
      </c>
      <c r="I103" s="168"/>
      <c r="L103" s="163"/>
      <c r="M103" s="169"/>
      <c r="N103" s="170"/>
      <c r="O103" s="170"/>
      <c r="P103" s="170"/>
      <c r="Q103" s="170"/>
      <c r="R103" s="170"/>
      <c r="S103" s="170"/>
      <c r="T103" s="171"/>
      <c r="AT103" s="165" t="s">
        <v>161</v>
      </c>
      <c r="AU103" s="165" t="s">
        <v>80</v>
      </c>
      <c r="AV103" s="13" t="s">
        <v>80</v>
      </c>
      <c r="AW103" s="13" t="s">
        <v>33</v>
      </c>
      <c r="AX103" s="13" t="s">
        <v>78</v>
      </c>
      <c r="AY103" s="165" t="s">
        <v>149</v>
      </c>
    </row>
    <row r="104" spans="1:65" s="2" customFormat="1" ht="24.2" customHeight="1">
      <c r="A104" s="34"/>
      <c r="B104" s="144"/>
      <c r="C104" s="145" t="s">
        <v>157</v>
      </c>
      <c r="D104" s="145" t="s">
        <v>152</v>
      </c>
      <c r="E104" s="146" t="s">
        <v>175</v>
      </c>
      <c r="F104" s="147" t="s">
        <v>176</v>
      </c>
      <c r="G104" s="148" t="s">
        <v>155</v>
      </c>
      <c r="H104" s="149">
        <v>3.6</v>
      </c>
      <c r="I104" s="150"/>
      <c r="J104" s="151">
        <f>ROUND(I104*H104,2)</f>
        <v>0</v>
      </c>
      <c r="K104" s="147" t="s">
        <v>156</v>
      </c>
      <c r="L104" s="35"/>
      <c r="M104" s="152" t="s">
        <v>3</v>
      </c>
      <c r="N104" s="153" t="s">
        <v>42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0.076</v>
      </c>
      <c r="T104" s="155">
        <f>S104*H104</f>
        <v>0.2736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157</v>
      </c>
      <c r="AT104" s="156" t="s">
        <v>152</v>
      </c>
      <c r="AU104" s="156" t="s">
        <v>80</v>
      </c>
      <c r="AY104" s="19" t="s">
        <v>149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78</v>
      </c>
      <c r="BK104" s="157">
        <f>ROUND(I104*H104,2)</f>
        <v>0</v>
      </c>
      <c r="BL104" s="19" t="s">
        <v>157</v>
      </c>
      <c r="BM104" s="156" t="s">
        <v>177</v>
      </c>
    </row>
    <row r="105" spans="1:47" s="2" customFormat="1" ht="12">
      <c r="A105" s="34"/>
      <c r="B105" s="35"/>
      <c r="C105" s="34"/>
      <c r="D105" s="158" t="s">
        <v>159</v>
      </c>
      <c r="E105" s="34"/>
      <c r="F105" s="159" t="s">
        <v>178</v>
      </c>
      <c r="G105" s="34"/>
      <c r="H105" s="34"/>
      <c r="I105" s="160"/>
      <c r="J105" s="34"/>
      <c r="K105" s="34"/>
      <c r="L105" s="35"/>
      <c r="M105" s="161"/>
      <c r="N105" s="162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159</v>
      </c>
      <c r="AU105" s="19" t="s">
        <v>80</v>
      </c>
    </row>
    <row r="106" spans="2:51" s="13" customFormat="1" ht="12">
      <c r="B106" s="163"/>
      <c r="D106" s="164" t="s">
        <v>161</v>
      </c>
      <c r="E106" s="165" t="s">
        <v>3</v>
      </c>
      <c r="F106" s="166" t="s">
        <v>179</v>
      </c>
      <c r="H106" s="167">
        <v>3.6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24.2" customHeight="1">
      <c r="A107" s="34"/>
      <c r="B107" s="144"/>
      <c r="C107" s="145" t="s">
        <v>180</v>
      </c>
      <c r="D107" s="145" t="s">
        <v>152</v>
      </c>
      <c r="E107" s="146" t="s">
        <v>181</v>
      </c>
      <c r="F107" s="147" t="s">
        <v>182</v>
      </c>
      <c r="G107" s="148" t="s">
        <v>183</v>
      </c>
      <c r="H107" s="149">
        <v>8</v>
      </c>
      <c r="I107" s="150"/>
      <c r="J107" s="151">
        <f>ROUND(I107*H107,2)</f>
        <v>0</v>
      </c>
      <c r="K107" s="147" t="s">
        <v>156</v>
      </c>
      <c r="L107" s="35"/>
      <c r="M107" s="152" t="s">
        <v>3</v>
      </c>
      <c r="N107" s="153" t="s">
        <v>42</v>
      </c>
      <c r="O107" s="55"/>
      <c r="P107" s="154">
        <f>O107*H107</f>
        <v>0</v>
      </c>
      <c r="Q107" s="154">
        <v>0</v>
      </c>
      <c r="R107" s="154">
        <f>Q107*H107</f>
        <v>0</v>
      </c>
      <c r="S107" s="154">
        <v>0.054</v>
      </c>
      <c r="T107" s="155">
        <f>S107*H107</f>
        <v>0.432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157</v>
      </c>
      <c r="AT107" s="156" t="s">
        <v>152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157</v>
      </c>
      <c r="BM107" s="156" t="s">
        <v>184</v>
      </c>
    </row>
    <row r="108" spans="1:47" s="2" customFormat="1" ht="12">
      <c r="A108" s="34"/>
      <c r="B108" s="35"/>
      <c r="C108" s="34"/>
      <c r="D108" s="158" t="s">
        <v>159</v>
      </c>
      <c r="E108" s="34"/>
      <c r="F108" s="159" t="s">
        <v>185</v>
      </c>
      <c r="G108" s="34"/>
      <c r="H108" s="34"/>
      <c r="I108" s="160"/>
      <c r="J108" s="34"/>
      <c r="K108" s="34"/>
      <c r="L108" s="35"/>
      <c r="M108" s="161"/>
      <c r="N108" s="162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159</v>
      </c>
      <c r="AU108" s="19" t="s">
        <v>80</v>
      </c>
    </row>
    <row r="109" spans="1:65" s="2" customFormat="1" ht="21.75" customHeight="1">
      <c r="A109" s="34"/>
      <c r="B109" s="144"/>
      <c r="C109" s="145" t="s">
        <v>186</v>
      </c>
      <c r="D109" s="145" t="s">
        <v>152</v>
      </c>
      <c r="E109" s="146" t="s">
        <v>187</v>
      </c>
      <c r="F109" s="147" t="s">
        <v>188</v>
      </c>
      <c r="G109" s="148" t="s">
        <v>165</v>
      </c>
      <c r="H109" s="149">
        <v>146.001</v>
      </c>
      <c r="I109" s="150"/>
      <c r="J109" s="151">
        <f>ROUND(I109*H109,2)</f>
        <v>0</v>
      </c>
      <c r="K109" s="147" t="s">
        <v>156</v>
      </c>
      <c r="L109" s="35"/>
      <c r="M109" s="152" t="s">
        <v>3</v>
      </c>
      <c r="N109" s="153" t="s">
        <v>42</v>
      </c>
      <c r="O109" s="55"/>
      <c r="P109" s="154">
        <f>O109*H109</f>
        <v>0</v>
      </c>
      <c r="Q109" s="154">
        <v>0</v>
      </c>
      <c r="R109" s="154">
        <f>Q109*H109</f>
        <v>0</v>
      </c>
      <c r="S109" s="154">
        <v>0.24</v>
      </c>
      <c r="T109" s="155">
        <f>S109*H109</f>
        <v>35.04024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157</v>
      </c>
      <c r="AT109" s="156" t="s">
        <v>152</v>
      </c>
      <c r="AU109" s="156" t="s">
        <v>80</v>
      </c>
      <c r="AY109" s="19" t="s">
        <v>149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78</v>
      </c>
      <c r="BK109" s="157">
        <f>ROUND(I109*H109,2)</f>
        <v>0</v>
      </c>
      <c r="BL109" s="19" t="s">
        <v>157</v>
      </c>
      <c r="BM109" s="156" t="s">
        <v>189</v>
      </c>
    </row>
    <row r="110" spans="1:47" s="2" customFormat="1" ht="12">
      <c r="A110" s="34"/>
      <c r="B110" s="35"/>
      <c r="C110" s="34"/>
      <c r="D110" s="158" t="s">
        <v>159</v>
      </c>
      <c r="E110" s="34"/>
      <c r="F110" s="159" t="s">
        <v>190</v>
      </c>
      <c r="G110" s="34"/>
      <c r="H110" s="34"/>
      <c r="I110" s="160"/>
      <c r="J110" s="34"/>
      <c r="K110" s="34"/>
      <c r="L110" s="35"/>
      <c r="M110" s="161"/>
      <c r="N110" s="162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159</v>
      </c>
      <c r="AU110" s="19" t="s">
        <v>80</v>
      </c>
    </row>
    <row r="111" spans="2:51" s="13" customFormat="1" ht="12">
      <c r="B111" s="163"/>
      <c r="D111" s="164" t="s">
        <v>161</v>
      </c>
      <c r="E111" s="165" t="s">
        <v>3</v>
      </c>
      <c r="F111" s="166" t="s">
        <v>191</v>
      </c>
      <c r="H111" s="167">
        <v>146.001</v>
      </c>
      <c r="I111" s="168"/>
      <c r="L111" s="163"/>
      <c r="M111" s="169"/>
      <c r="N111" s="170"/>
      <c r="O111" s="170"/>
      <c r="P111" s="170"/>
      <c r="Q111" s="170"/>
      <c r="R111" s="170"/>
      <c r="S111" s="170"/>
      <c r="T111" s="171"/>
      <c r="AT111" s="165" t="s">
        <v>161</v>
      </c>
      <c r="AU111" s="165" t="s">
        <v>80</v>
      </c>
      <c r="AV111" s="13" t="s">
        <v>80</v>
      </c>
      <c r="AW111" s="13" t="s">
        <v>33</v>
      </c>
      <c r="AX111" s="13" t="s">
        <v>78</v>
      </c>
      <c r="AY111" s="165" t="s">
        <v>149</v>
      </c>
    </row>
    <row r="112" spans="2:63" s="12" customFormat="1" ht="22.9" customHeight="1">
      <c r="B112" s="131"/>
      <c r="D112" s="132" t="s">
        <v>70</v>
      </c>
      <c r="E112" s="142" t="s">
        <v>192</v>
      </c>
      <c r="F112" s="142" t="s">
        <v>193</v>
      </c>
      <c r="I112" s="134"/>
      <c r="J112" s="143">
        <f>BK112</f>
        <v>0</v>
      </c>
      <c r="L112" s="131"/>
      <c r="M112" s="136"/>
      <c r="N112" s="137"/>
      <c r="O112" s="137"/>
      <c r="P112" s="138">
        <f>SUM(P113:P123)</f>
        <v>0</v>
      </c>
      <c r="Q112" s="137"/>
      <c r="R112" s="138">
        <f>SUM(R113:R123)</f>
        <v>0</v>
      </c>
      <c r="S112" s="137"/>
      <c r="T112" s="139">
        <f>SUM(T113:T123)</f>
        <v>0</v>
      </c>
      <c r="AR112" s="132" t="s">
        <v>78</v>
      </c>
      <c r="AT112" s="140" t="s">
        <v>70</v>
      </c>
      <c r="AU112" s="140" t="s">
        <v>78</v>
      </c>
      <c r="AY112" s="132" t="s">
        <v>149</v>
      </c>
      <c r="BK112" s="141">
        <f>SUM(BK113:BK123)</f>
        <v>0</v>
      </c>
    </row>
    <row r="113" spans="1:65" s="2" customFormat="1" ht="24.2" customHeight="1">
      <c r="A113" s="34"/>
      <c r="B113" s="144"/>
      <c r="C113" s="145" t="s">
        <v>194</v>
      </c>
      <c r="D113" s="145" t="s">
        <v>152</v>
      </c>
      <c r="E113" s="146" t="s">
        <v>195</v>
      </c>
      <c r="F113" s="147" t="s">
        <v>196</v>
      </c>
      <c r="G113" s="148" t="s">
        <v>197</v>
      </c>
      <c r="H113" s="149">
        <v>55.896</v>
      </c>
      <c r="I113" s="150"/>
      <c r="J113" s="151">
        <f>ROUND(I113*H113,2)</f>
        <v>0</v>
      </c>
      <c r="K113" s="147" t="s">
        <v>156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157</v>
      </c>
      <c r="BM113" s="156" t="s">
        <v>198</v>
      </c>
    </row>
    <row r="114" spans="1:47" s="2" customFormat="1" ht="12">
      <c r="A114" s="34"/>
      <c r="B114" s="35"/>
      <c r="C114" s="34"/>
      <c r="D114" s="158" t="s">
        <v>159</v>
      </c>
      <c r="E114" s="34"/>
      <c r="F114" s="159" t="s">
        <v>199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159</v>
      </c>
      <c r="AU114" s="19" t="s">
        <v>80</v>
      </c>
    </row>
    <row r="115" spans="1:65" s="2" customFormat="1" ht="21.75" customHeight="1">
      <c r="A115" s="34"/>
      <c r="B115" s="144"/>
      <c r="C115" s="145" t="s">
        <v>200</v>
      </c>
      <c r="D115" s="145" t="s">
        <v>152</v>
      </c>
      <c r="E115" s="146" t="s">
        <v>201</v>
      </c>
      <c r="F115" s="147" t="s">
        <v>202</v>
      </c>
      <c r="G115" s="148" t="s">
        <v>197</v>
      </c>
      <c r="H115" s="149">
        <v>55.896</v>
      </c>
      <c r="I115" s="150"/>
      <c r="J115" s="151">
        <f>ROUND(I115*H115,2)</f>
        <v>0</v>
      </c>
      <c r="K115" s="147" t="s">
        <v>156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157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157</v>
      </c>
      <c r="BM115" s="156" t="s">
        <v>203</v>
      </c>
    </row>
    <row r="116" spans="1:47" s="2" customFormat="1" ht="12">
      <c r="A116" s="34"/>
      <c r="B116" s="35"/>
      <c r="C116" s="34"/>
      <c r="D116" s="158" t="s">
        <v>159</v>
      </c>
      <c r="E116" s="34"/>
      <c r="F116" s="159" t="s">
        <v>204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159</v>
      </c>
      <c r="AU116" s="19" t="s">
        <v>80</v>
      </c>
    </row>
    <row r="117" spans="1:65" s="2" customFormat="1" ht="24.2" customHeight="1">
      <c r="A117" s="34"/>
      <c r="B117" s="144"/>
      <c r="C117" s="145" t="s">
        <v>150</v>
      </c>
      <c r="D117" s="145" t="s">
        <v>152</v>
      </c>
      <c r="E117" s="146" t="s">
        <v>205</v>
      </c>
      <c r="F117" s="147" t="s">
        <v>206</v>
      </c>
      <c r="G117" s="148" t="s">
        <v>197</v>
      </c>
      <c r="H117" s="149">
        <v>447.168</v>
      </c>
      <c r="I117" s="150"/>
      <c r="J117" s="151">
        <f>ROUND(I117*H117,2)</f>
        <v>0</v>
      </c>
      <c r="K117" s="147" t="s">
        <v>156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157</v>
      </c>
      <c r="BM117" s="156" t="s">
        <v>207</v>
      </c>
    </row>
    <row r="118" spans="1:47" s="2" customFormat="1" ht="12">
      <c r="A118" s="34"/>
      <c r="B118" s="35"/>
      <c r="C118" s="34"/>
      <c r="D118" s="158" t="s">
        <v>159</v>
      </c>
      <c r="E118" s="34"/>
      <c r="F118" s="159" t="s">
        <v>208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159</v>
      </c>
      <c r="AU118" s="19" t="s">
        <v>80</v>
      </c>
    </row>
    <row r="119" spans="2:51" s="13" customFormat="1" ht="12">
      <c r="B119" s="163"/>
      <c r="D119" s="164" t="s">
        <v>161</v>
      </c>
      <c r="F119" s="166" t="s">
        <v>209</v>
      </c>
      <c r="H119" s="167">
        <v>447.168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4</v>
      </c>
      <c r="AX119" s="13" t="s">
        <v>78</v>
      </c>
      <c r="AY119" s="165" t="s">
        <v>149</v>
      </c>
    </row>
    <row r="120" spans="1:65" s="2" customFormat="1" ht="24.2" customHeight="1">
      <c r="A120" s="34"/>
      <c r="B120" s="144"/>
      <c r="C120" s="145" t="s">
        <v>210</v>
      </c>
      <c r="D120" s="145" t="s">
        <v>152</v>
      </c>
      <c r="E120" s="146" t="s">
        <v>211</v>
      </c>
      <c r="F120" s="147" t="s">
        <v>212</v>
      </c>
      <c r="G120" s="148" t="s">
        <v>197</v>
      </c>
      <c r="H120" s="149">
        <v>20.856</v>
      </c>
      <c r="I120" s="150"/>
      <c r="J120" s="151">
        <f>ROUND(I120*H120,2)</f>
        <v>0</v>
      </c>
      <c r="K120" s="147" t="s">
        <v>156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157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157</v>
      </c>
      <c r="BM120" s="156" t="s">
        <v>213</v>
      </c>
    </row>
    <row r="121" spans="1:47" s="2" customFormat="1" ht="12">
      <c r="A121" s="34"/>
      <c r="B121" s="35"/>
      <c r="C121" s="34"/>
      <c r="D121" s="158" t="s">
        <v>159</v>
      </c>
      <c r="E121" s="34"/>
      <c r="F121" s="159" t="s">
        <v>214</v>
      </c>
      <c r="G121" s="34"/>
      <c r="H121" s="34"/>
      <c r="I121" s="160"/>
      <c r="J121" s="34"/>
      <c r="K121" s="34"/>
      <c r="L121" s="35"/>
      <c r="M121" s="161"/>
      <c r="N121" s="162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159</v>
      </c>
      <c r="AU121" s="19" t="s">
        <v>80</v>
      </c>
    </row>
    <row r="122" spans="1:65" s="2" customFormat="1" ht="24.2" customHeight="1">
      <c r="A122" s="34"/>
      <c r="B122" s="144"/>
      <c r="C122" s="145" t="s">
        <v>215</v>
      </c>
      <c r="D122" s="145" t="s">
        <v>152</v>
      </c>
      <c r="E122" s="146" t="s">
        <v>216</v>
      </c>
      <c r="F122" s="147" t="s">
        <v>217</v>
      </c>
      <c r="G122" s="148" t="s">
        <v>197</v>
      </c>
      <c r="H122" s="149">
        <v>35.04</v>
      </c>
      <c r="I122" s="150"/>
      <c r="J122" s="151">
        <f>ROUND(I122*H122,2)</f>
        <v>0</v>
      </c>
      <c r="K122" s="147" t="s">
        <v>156</v>
      </c>
      <c r="L122" s="35"/>
      <c r="M122" s="152" t="s">
        <v>3</v>
      </c>
      <c r="N122" s="153" t="s">
        <v>42</v>
      </c>
      <c r="O122" s="55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157</v>
      </c>
      <c r="AT122" s="156" t="s">
        <v>152</v>
      </c>
      <c r="AU122" s="156" t="s">
        <v>80</v>
      </c>
      <c r="AY122" s="19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78</v>
      </c>
      <c r="BK122" s="157">
        <f>ROUND(I122*H122,2)</f>
        <v>0</v>
      </c>
      <c r="BL122" s="19" t="s">
        <v>157</v>
      </c>
      <c r="BM122" s="156" t="s">
        <v>218</v>
      </c>
    </row>
    <row r="123" spans="1:47" s="2" customFormat="1" ht="12">
      <c r="A123" s="34"/>
      <c r="B123" s="35"/>
      <c r="C123" s="34"/>
      <c r="D123" s="158" t="s">
        <v>159</v>
      </c>
      <c r="E123" s="34"/>
      <c r="F123" s="159" t="s">
        <v>219</v>
      </c>
      <c r="G123" s="34"/>
      <c r="H123" s="34"/>
      <c r="I123" s="160"/>
      <c r="J123" s="34"/>
      <c r="K123" s="34"/>
      <c r="L123" s="35"/>
      <c r="M123" s="161"/>
      <c r="N123" s="162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159</v>
      </c>
      <c r="AU123" s="19" t="s">
        <v>80</v>
      </c>
    </row>
    <row r="124" spans="2:63" s="12" customFormat="1" ht="25.9" customHeight="1">
      <c r="B124" s="131"/>
      <c r="D124" s="132" t="s">
        <v>70</v>
      </c>
      <c r="E124" s="133" t="s">
        <v>220</v>
      </c>
      <c r="F124" s="133" t="s">
        <v>221</v>
      </c>
      <c r="I124" s="134"/>
      <c r="J124" s="135">
        <f>BK124</f>
        <v>0</v>
      </c>
      <c r="L124" s="131"/>
      <c r="M124" s="136"/>
      <c r="N124" s="137"/>
      <c r="O124" s="137"/>
      <c r="P124" s="138">
        <f>P125+P128+P132</f>
        <v>0</v>
      </c>
      <c r="Q124" s="137"/>
      <c r="R124" s="138">
        <f>R125+R128+R132</f>
        <v>0</v>
      </c>
      <c r="S124" s="137"/>
      <c r="T124" s="139">
        <f>T125+T128+T132</f>
        <v>0.397652</v>
      </c>
      <c r="AR124" s="132" t="s">
        <v>80</v>
      </c>
      <c r="AT124" s="140" t="s">
        <v>70</v>
      </c>
      <c r="AU124" s="140" t="s">
        <v>71</v>
      </c>
      <c r="AY124" s="132" t="s">
        <v>149</v>
      </c>
      <c r="BK124" s="141">
        <f>BK125+BK128+BK132</f>
        <v>0</v>
      </c>
    </row>
    <row r="125" spans="2:63" s="12" customFormat="1" ht="22.9" customHeight="1">
      <c r="B125" s="131"/>
      <c r="D125" s="132" t="s">
        <v>70</v>
      </c>
      <c r="E125" s="142" t="s">
        <v>222</v>
      </c>
      <c r="F125" s="142" t="s">
        <v>223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SUM(P126:P127)</f>
        <v>0</v>
      </c>
      <c r="Q125" s="137"/>
      <c r="R125" s="138">
        <f>SUM(R126:R127)</f>
        <v>0</v>
      </c>
      <c r="S125" s="137"/>
      <c r="T125" s="139">
        <f>SUM(T126:T127)</f>
        <v>0.0336</v>
      </c>
      <c r="AR125" s="132" t="s">
        <v>80</v>
      </c>
      <c r="AT125" s="140" t="s">
        <v>70</v>
      </c>
      <c r="AU125" s="140" t="s">
        <v>78</v>
      </c>
      <c r="AY125" s="132" t="s">
        <v>149</v>
      </c>
      <c r="BK125" s="141">
        <f>SUM(BK126:BK127)</f>
        <v>0</v>
      </c>
    </row>
    <row r="126" spans="1:65" s="2" customFormat="1" ht="24.2" customHeight="1">
      <c r="A126" s="34"/>
      <c r="B126" s="144"/>
      <c r="C126" s="145" t="s">
        <v>224</v>
      </c>
      <c r="D126" s="145" t="s">
        <v>152</v>
      </c>
      <c r="E126" s="146" t="s">
        <v>225</v>
      </c>
      <c r="F126" s="147" t="s">
        <v>226</v>
      </c>
      <c r="G126" s="148" t="s">
        <v>155</v>
      </c>
      <c r="H126" s="149">
        <v>19.2</v>
      </c>
      <c r="I126" s="150"/>
      <c r="J126" s="151">
        <f>ROUND(I126*H126,2)</f>
        <v>0</v>
      </c>
      <c r="K126" s="147" t="s">
        <v>156</v>
      </c>
      <c r="L126" s="35"/>
      <c r="M126" s="152" t="s">
        <v>3</v>
      </c>
      <c r="N126" s="153" t="s">
        <v>42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0.00175</v>
      </c>
      <c r="T126" s="155">
        <f>S126*H126</f>
        <v>0.0336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227</v>
      </c>
      <c r="AT126" s="156" t="s">
        <v>152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228</v>
      </c>
    </row>
    <row r="127" spans="1:47" s="2" customFormat="1" ht="12">
      <c r="A127" s="34"/>
      <c r="B127" s="35"/>
      <c r="C127" s="34"/>
      <c r="D127" s="158" t="s">
        <v>159</v>
      </c>
      <c r="E127" s="34"/>
      <c r="F127" s="159" t="s">
        <v>229</v>
      </c>
      <c r="G127" s="34"/>
      <c r="H127" s="34"/>
      <c r="I127" s="160"/>
      <c r="J127" s="34"/>
      <c r="K127" s="34"/>
      <c r="L127" s="35"/>
      <c r="M127" s="161"/>
      <c r="N127" s="162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159</v>
      </c>
      <c r="AU127" s="19" t="s">
        <v>80</v>
      </c>
    </row>
    <row r="128" spans="2:63" s="12" customFormat="1" ht="22.9" customHeight="1">
      <c r="B128" s="131"/>
      <c r="D128" s="132" t="s">
        <v>70</v>
      </c>
      <c r="E128" s="142" t="s">
        <v>230</v>
      </c>
      <c r="F128" s="142" t="s">
        <v>231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SUM(P129:P131)</f>
        <v>0</v>
      </c>
      <c r="Q128" s="137"/>
      <c r="R128" s="138">
        <f>SUM(R129:R131)</f>
        <v>0</v>
      </c>
      <c r="S128" s="137"/>
      <c r="T128" s="139">
        <f>SUM(T129:T131)</f>
        <v>0.3312</v>
      </c>
      <c r="AR128" s="132" t="s">
        <v>80</v>
      </c>
      <c r="AT128" s="140" t="s">
        <v>70</v>
      </c>
      <c r="AU128" s="140" t="s">
        <v>78</v>
      </c>
      <c r="AY128" s="132" t="s">
        <v>149</v>
      </c>
      <c r="BK128" s="141">
        <f>SUM(BK129:BK131)</f>
        <v>0</v>
      </c>
    </row>
    <row r="129" spans="1:65" s="2" customFormat="1" ht="24.2" customHeight="1">
      <c r="A129" s="34"/>
      <c r="B129" s="144"/>
      <c r="C129" s="145" t="s">
        <v>232</v>
      </c>
      <c r="D129" s="145" t="s">
        <v>152</v>
      </c>
      <c r="E129" s="146" t="s">
        <v>233</v>
      </c>
      <c r="F129" s="147" t="s">
        <v>234</v>
      </c>
      <c r="G129" s="148" t="s">
        <v>155</v>
      </c>
      <c r="H129" s="149">
        <v>19.2</v>
      </c>
      <c r="I129" s="150"/>
      <c r="J129" s="151">
        <f>ROUND(I129*H129,2)</f>
        <v>0</v>
      </c>
      <c r="K129" s="147" t="s">
        <v>156</v>
      </c>
      <c r="L129" s="35"/>
      <c r="M129" s="152" t="s">
        <v>3</v>
      </c>
      <c r="N129" s="153" t="s">
        <v>42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0.01725</v>
      </c>
      <c r="T129" s="155">
        <f>S129*H129</f>
        <v>0.3312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227</v>
      </c>
      <c r="AT129" s="156" t="s">
        <v>152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235</v>
      </c>
    </row>
    <row r="130" spans="1:47" s="2" customFormat="1" ht="12">
      <c r="A130" s="34"/>
      <c r="B130" s="35"/>
      <c r="C130" s="34"/>
      <c r="D130" s="158" t="s">
        <v>159</v>
      </c>
      <c r="E130" s="34"/>
      <c r="F130" s="159" t="s">
        <v>236</v>
      </c>
      <c r="G130" s="34"/>
      <c r="H130" s="34"/>
      <c r="I130" s="160"/>
      <c r="J130" s="34"/>
      <c r="K130" s="34"/>
      <c r="L130" s="35"/>
      <c r="M130" s="161"/>
      <c r="N130" s="162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159</v>
      </c>
      <c r="AU130" s="19" t="s">
        <v>80</v>
      </c>
    </row>
    <row r="131" spans="2:51" s="13" customFormat="1" ht="12">
      <c r="B131" s="163"/>
      <c r="D131" s="164" t="s">
        <v>161</v>
      </c>
      <c r="E131" s="165" t="s">
        <v>3</v>
      </c>
      <c r="F131" s="166" t="s">
        <v>237</v>
      </c>
      <c r="H131" s="167">
        <v>19.2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161</v>
      </c>
      <c r="AU131" s="165" t="s">
        <v>80</v>
      </c>
      <c r="AV131" s="13" t="s">
        <v>80</v>
      </c>
      <c r="AW131" s="13" t="s">
        <v>33</v>
      </c>
      <c r="AX131" s="13" t="s">
        <v>78</v>
      </c>
      <c r="AY131" s="165" t="s">
        <v>149</v>
      </c>
    </row>
    <row r="132" spans="2:63" s="12" customFormat="1" ht="22.9" customHeight="1">
      <c r="B132" s="131"/>
      <c r="D132" s="132" t="s">
        <v>70</v>
      </c>
      <c r="E132" s="142" t="s">
        <v>238</v>
      </c>
      <c r="F132" s="142" t="s">
        <v>239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SUM(P133:P135)</f>
        <v>0</v>
      </c>
      <c r="Q132" s="137"/>
      <c r="R132" s="138">
        <f>SUM(R133:R135)</f>
        <v>0</v>
      </c>
      <c r="S132" s="137"/>
      <c r="T132" s="139">
        <f>SUM(T133:T135)</f>
        <v>0.032852</v>
      </c>
      <c r="AR132" s="132" t="s">
        <v>80</v>
      </c>
      <c r="AT132" s="140" t="s">
        <v>70</v>
      </c>
      <c r="AU132" s="140" t="s">
        <v>78</v>
      </c>
      <c r="AY132" s="132" t="s">
        <v>149</v>
      </c>
      <c r="BK132" s="141">
        <f>SUM(BK133:BK135)</f>
        <v>0</v>
      </c>
    </row>
    <row r="133" spans="1:65" s="2" customFormat="1" ht="16.5" customHeight="1">
      <c r="A133" s="34"/>
      <c r="B133" s="144"/>
      <c r="C133" s="145" t="s">
        <v>240</v>
      </c>
      <c r="D133" s="145" t="s">
        <v>152</v>
      </c>
      <c r="E133" s="146" t="s">
        <v>241</v>
      </c>
      <c r="F133" s="147" t="s">
        <v>242</v>
      </c>
      <c r="G133" s="148" t="s">
        <v>243</v>
      </c>
      <c r="H133" s="149">
        <v>17.2</v>
      </c>
      <c r="I133" s="150"/>
      <c r="J133" s="151">
        <f>ROUND(I133*H133,2)</f>
        <v>0</v>
      </c>
      <c r="K133" s="147" t="s">
        <v>156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</v>
      </c>
      <c r="R133" s="154">
        <f>Q133*H133</f>
        <v>0</v>
      </c>
      <c r="S133" s="154">
        <v>0.00191</v>
      </c>
      <c r="T133" s="155">
        <f>S133*H133</f>
        <v>0.032852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227</v>
      </c>
      <c r="AT133" s="156" t="s">
        <v>152</v>
      </c>
      <c r="AU133" s="156" t="s">
        <v>80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227</v>
      </c>
      <c r="BM133" s="156" t="s">
        <v>244</v>
      </c>
    </row>
    <row r="134" spans="1:47" s="2" customFormat="1" ht="12">
      <c r="A134" s="34"/>
      <c r="B134" s="35"/>
      <c r="C134" s="34"/>
      <c r="D134" s="158" t="s">
        <v>159</v>
      </c>
      <c r="E134" s="34"/>
      <c r="F134" s="159" t="s">
        <v>245</v>
      </c>
      <c r="G134" s="34"/>
      <c r="H134" s="34"/>
      <c r="I134" s="160"/>
      <c r="J134" s="34"/>
      <c r="K134" s="34"/>
      <c r="L134" s="35"/>
      <c r="M134" s="161"/>
      <c r="N134" s="162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159</v>
      </c>
      <c r="AU134" s="19" t="s">
        <v>80</v>
      </c>
    </row>
    <row r="135" spans="2:51" s="13" customFormat="1" ht="12">
      <c r="B135" s="163"/>
      <c r="D135" s="164" t="s">
        <v>161</v>
      </c>
      <c r="E135" s="165" t="s">
        <v>3</v>
      </c>
      <c r="F135" s="166" t="s">
        <v>246</v>
      </c>
      <c r="H135" s="167">
        <v>17.2</v>
      </c>
      <c r="I135" s="168"/>
      <c r="L135" s="163"/>
      <c r="M135" s="172"/>
      <c r="N135" s="173"/>
      <c r="O135" s="173"/>
      <c r="P135" s="173"/>
      <c r="Q135" s="173"/>
      <c r="R135" s="173"/>
      <c r="S135" s="173"/>
      <c r="T135" s="174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31" s="2" customFormat="1" ht="6.95" customHeight="1">
      <c r="A136" s="34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5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autoFilter ref="C91:K135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2_01/962031132"/>
    <hyperlink ref="F99" r:id="rId2" display="https://podminky.urs.cz/item/CS_URS_2022_01/962032241"/>
    <hyperlink ref="F102" r:id="rId3" display="https://podminky.urs.cz/item/CS_URS_2022_01/965081223"/>
    <hyperlink ref="F105" r:id="rId4" display="https://podminky.urs.cz/item/CS_URS_2022_01/968072455"/>
    <hyperlink ref="F108" r:id="rId5" display="https://podminky.urs.cz/item/CS_URS_2022_01/971033341"/>
    <hyperlink ref="F110" r:id="rId6" display="https://podminky.urs.cz/item/CS_URS_2022_01/981011112"/>
    <hyperlink ref="F114" r:id="rId7" display="https://podminky.urs.cz/item/CS_URS_2022_01/997013151"/>
    <hyperlink ref="F116" r:id="rId8" display="https://podminky.urs.cz/item/CS_URS_2022_01/997013501"/>
    <hyperlink ref="F118" r:id="rId9" display="https://podminky.urs.cz/item/CS_URS_2022_01/997013509"/>
    <hyperlink ref="F121" r:id="rId10" display="https://podminky.urs.cz/item/CS_URS_2022_01/997013609"/>
    <hyperlink ref="F123" r:id="rId11" display="https://podminky.urs.cz/item/CS_URS_2022_01/997013811"/>
    <hyperlink ref="F127" r:id="rId12" display="https://podminky.urs.cz/item/CS_URS_2022_01/713110813"/>
    <hyperlink ref="F130" r:id="rId13" display="https://podminky.urs.cz/item/CS_URS_2022_01/763131831"/>
    <hyperlink ref="F134" r:id="rId14" display="https://podminky.urs.cz/item/CS_URS_2022_01/76400284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6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87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120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247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ROUND(J108,2)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ROUND((SUM(BE108:BE843)),2)</f>
        <v>0</v>
      </c>
      <c r="G35" s="34"/>
      <c r="H35" s="34"/>
      <c r="I35" s="103">
        <v>0.21</v>
      </c>
      <c r="J35" s="102">
        <f>ROUND(((SUM(BE108:BE843))*I35),2)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ROUND((SUM(BF108:BF843)),2)</f>
        <v>0</v>
      </c>
      <c r="G36" s="34"/>
      <c r="H36" s="34"/>
      <c r="I36" s="103">
        <v>0.15</v>
      </c>
      <c r="J36" s="102">
        <f>ROUND(((SUM(BF108:BF843))*I36),2)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ROUND((SUM(BG108:BG843)),2)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ROUND((SUM(BH108:BH843)),2)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ROUND((SUM(BI108:BI843)),2)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120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02 - Stavební část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J108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127</v>
      </c>
      <c r="E64" s="115"/>
      <c r="F64" s="115"/>
      <c r="G64" s="115"/>
      <c r="H64" s="115"/>
      <c r="I64" s="115"/>
      <c r="J64" s="116">
        <f>J109</f>
        <v>0</v>
      </c>
      <c r="L64" s="113"/>
    </row>
    <row r="65" spans="2:12" s="10" customFormat="1" ht="19.9" customHeight="1">
      <c r="B65" s="117"/>
      <c r="D65" s="118" t="s">
        <v>248</v>
      </c>
      <c r="E65" s="119"/>
      <c r="F65" s="119"/>
      <c r="G65" s="119"/>
      <c r="H65" s="119"/>
      <c r="I65" s="119"/>
      <c r="J65" s="120">
        <f>J110</f>
        <v>0</v>
      </c>
      <c r="L65" s="117"/>
    </row>
    <row r="66" spans="2:12" s="10" customFormat="1" ht="19.9" customHeight="1">
      <c r="B66" s="117"/>
      <c r="D66" s="118" t="s">
        <v>249</v>
      </c>
      <c r="E66" s="119"/>
      <c r="F66" s="119"/>
      <c r="G66" s="119"/>
      <c r="H66" s="119"/>
      <c r="I66" s="119"/>
      <c r="J66" s="120">
        <f>J147</f>
        <v>0</v>
      </c>
      <c r="L66" s="117"/>
    </row>
    <row r="67" spans="2:12" s="10" customFormat="1" ht="19.9" customHeight="1">
      <c r="B67" s="117"/>
      <c r="D67" s="118" t="s">
        <v>250</v>
      </c>
      <c r="E67" s="119"/>
      <c r="F67" s="119"/>
      <c r="G67" s="119"/>
      <c r="H67" s="119"/>
      <c r="I67" s="119"/>
      <c r="J67" s="120">
        <f>J182</f>
        <v>0</v>
      </c>
      <c r="L67" s="117"/>
    </row>
    <row r="68" spans="2:12" s="10" customFormat="1" ht="19.9" customHeight="1">
      <c r="B68" s="117"/>
      <c r="D68" s="118" t="s">
        <v>251</v>
      </c>
      <c r="E68" s="119"/>
      <c r="F68" s="119"/>
      <c r="G68" s="119"/>
      <c r="H68" s="119"/>
      <c r="I68" s="119"/>
      <c r="J68" s="120">
        <f>J243</f>
        <v>0</v>
      </c>
      <c r="L68" s="117"/>
    </row>
    <row r="69" spans="2:12" s="10" customFormat="1" ht="19.9" customHeight="1">
      <c r="B69" s="117"/>
      <c r="D69" s="118" t="s">
        <v>252</v>
      </c>
      <c r="E69" s="119"/>
      <c r="F69" s="119"/>
      <c r="G69" s="119"/>
      <c r="H69" s="119"/>
      <c r="I69" s="119"/>
      <c r="J69" s="120">
        <f>J260</f>
        <v>0</v>
      </c>
      <c r="L69" s="117"/>
    </row>
    <row r="70" spans="2:12" s="10" customFormat="1" ht="19.9" customHeight="1">
      <c r="B70" s="117"/>
      <c r="D70" s="118" t="s">
        <v>253</v>
      </c>
      <c r="E70" s="119"/>
      <c r="F70" s="119"/>
      <c r="G70" s="119"/>
      <c r="H70" s="119"/>
      <c r="I70" s="119"/>
      <c r="J70" s="120">
        <f>J271</f>
        <v>0</v>
      </c>
      <c r="L70" s="117"/>
    </row>
    <row r="71" spans="2:12" s="10" customFormat="1" ht="19.9" customHeight="1">
      <c r="B71" s="117"/>
      <c r="D71" s="118" t="s">
        <v>128</v>
      </c>
      <c r="E71" s="119"/>
      <c r="F71" s="119"/>
      <c r="G71" s="119"/>
      <c r="H71" s="119"/>
      <c r="I71" s="119"/>
      <c r="J71" s="120">
        <f>J385</f>
        <v>0</v>
      </c>
      <c r="L71" s="117"/>
    </row>
    <row r="72" spans="2:12" s="10" customFormat="1" ht="19.9" customHeight="1">
      <c r="B72" s="117"/>
      <c r="D72" s="118" t="s">
        <v>254</v>
      </c>
      <c r="E72" s="119"/>
      <c r="F72" s="119"/>
      <c r="G72" s="119"/>
      <c r="H72" s="119"/>
      <c r="I72" s="119"/>
      <c r="J72" s="120">
        <f>J412</f>
        <v>0</v>
      </c>
      <c r="L72" s="117"/>
    </row>
    <row r="73" spans="2:12" s="9" customFormat="1" ht="24.95" customHeight="1">
      <c r="B73" s="113"/>
      <c r="D73" s="114" t="s">
        <v>130</v>
      </c>
      <c r="E73" s="115"/>
      <c r="F73" s="115"/>
      <c r="G73" s="115"/>
      <c r="H73" s="115"/>
      <c r="I73" s="115"/>
      <c r="J73" s="116">
        <f>J415</f>
        <v>0</v>
      </c>
      <c r="L73" s="113"/>
    </row>
    <row r="74" spans="2:12" s="10" customFormat="1" ht="19.9" customHeight="1">
      <c r="B74" s="117"/>
      <c r="D74" s="118" t="s">
        <v>255</v>
      </c>
      <c r="E74" s="119"/>
      <c r="F74" s="119"/>
      <c r="G74" s="119"/>
      <c r="H74" s="119"/>
      <c r="I74" s="119"/>
      <c r="J74" s="120">
        <f>J416</f>
        <v>0</v>
      </c>
      <c r="L74" s="117"/>
    </row>
    <row r="75" spans="2:12" s="10" customFormat="1" ht="19.9" customHeight="1">
      <c r="B75" s="117"/>
      <c r="D75" s="118" t="s">
        <v>131</v>
      </c>
      <c r="E75" s="119"/>
      <c r="F75" s="119"/>
      <c r="G75" s="119"/>
      <c r="H75" s="119"/>
      <c r="I75" s="119"/>
      <c r="J75" s="120">
        <f>J449</f>
        <v>0</v>
      </c>
      <c r="L75" s="117"/>
    </row>
    <row r="76" spans="2:12" s="10" customFormat="1" ht="19.9" customHeight="1">
      <c r="B76" s="117"/>
      <c r="D76" s="118" t="s">
        <v>256</v>
      </c>
      <c r="E76" s="119"/>
      <c r="F76" s="119"/>
      <c r="G76" s="119"/>
      <c r="H76" s="119"/>
      <c r="I76" s="119"/>
      <c r="J76" s="120">
        <f>J466</f>
        <v>0</v>
      </c>
      <c r="L76" s="117"/>
    </row>
    <row r="77" spans="2:12" s="10" customFormat="1" ht="19.9" customHeight="1">
      <c r="B77" s="117"/>
      <c r="D77" s="118" t="s">
        <v>132</v>
      </c>
      <c r="E77" s="119"/>
      <c r="F77" s="119"/>
      <c r="G77" s="119"/>
      <c r="H77" s="119"/>
      <c r="I77" s="119"/>
      <c r="J77" s="120">
        <f>J535</f>
        <v>0</v>
      </c>
      <c r="L77" s="117"/>
    </row>
    <row r="78" spans="2:12" s="10" customFormat="1" ht="19.9" customHeight="1">
      <c r="B78" s="117"/>
      <c r="D78" s="118" t="s">
        <v>133</v>
      </c>
      <c r="E78" s="119"/>
      <c r="F78" s="119"/>
      <c r="G78" s="119"/>
      <c r="H78" s="119"/>
      <c r="I78" s="119"/>
      <c r="J78" s="120">
        <f>J558</f>
        <v>0</v>
      </c>
      <c r="L78" s="117"/>
    </row>
    <row r="79" spans="2:12" s="10" customFormat="1" ht="19.9" customHeight="1">
      <c r="B79" s="117"/>
      <c r="D79" s="118" t="s">
        <v>257</v>
      </c>
      <c r="E79" s="119"/>
      <c r="F79" s="119"/>
      <c r="G79" s="119"/>
      <c r="H79" s="119"/>
      <c r="I79" s="119"/>
      <c r="J79" s="120">
        <f>J596</f>
        <v>0</v>
      </c>
      <c r="L79" s="117"/>
    </row>
    <row r="80" spans="2:12" s="10" customFormat="1" ht="19.9" customHeight="1">
      <c r="B80" s="117"/>
      <c r="D80" s="118" t="s">
        <v>258</v>
      </c>
      <c r="E80" s="119"/>
      <c r="F80" s="119"/>
      <c r="G80" s="119"/>
      <c r="H80" s="119"/>
      <c r="I80" s="119"/>
      <c r="J80" s="120">
        <f>J653</f>
        <v>0</v>
      </c>
      <c r="L80" s="117"/>
    </row>
    <row r="81" spans="2:12" s="10" customFormat="1" ht="19.9" customHeight="1">
      <c r="B81" s="117"/>
      <c r="D81" s="118" t="s">
        <v>259</v>
      </c>
      <c r="E81" s="119"/>
      <c r="F81" s="119"/>
      <c r="G81" s="119"/>
      <c r="H81" s="119"/>
      <c r="I81" s="119"/>
      <c r="J81" s="120">
        <f>J700</f>
        <v>0</v>
      </c>
      <c r="L81" s="117"/>
    </row>
    <row r="82" spans="2:12" s="10" customFormat="1" ht="19.9" customHeight="1">
      <c r="B82" s="117"/>
      <c r="D82" s="118" t="s">
        <v>260</v>
      </c>
      <c r="E82" s="119"/>
      <c r="F82" s="119"/>
      <c r="G82" s="119"/>
      <c r="H82" s="119"/>
      <c r="I82" s="119"/>
      <c r="J82" s="120">
        <f>J734</f>
        <v>0</v>
      </c>
      <c r="L82" s="117"/>
    </row>
    <row r="83" spans="2:12" s="10" customFormat="1" ht="19.9" customHeight="1">
      <c r="B83" s="117"/>
      <c r="D83" s="118" t="s">
        <v>261</v>
      </c>
      <c r="E83" s="119"/>
      <c r="F83" s="119"/>
      <c r="G83" s="119"/>
      <c r="H83" s="119"/>
      <c r="I83" s="119"/>
      <c r="J83" s="120">
        <f>J753</f>
        <v>0</v>
      </c>
      <c r="L83" s="117"/>
    </row>
    <row r="84" spans="2:12" s="10" customFormat="1" ht="19.9" customHeight="1">
      <c r="B84" s="117"/>
      <c r="D84" s="118" t="s">
        <v>262</v>
      </c>
      <c r="E84" s="119"/>
      <c r="F84" s="119"/>
      <c r="G84" s="119"/>
      <c r="H84" s="119"/>
      <c r="I84" s="119"/>
      <c r="J84" s="120">
        <f>J807</f>
        <v>0</v>
      </c>
      <c r="L84" s="117"/>
    </row>
    <row r="85" spans="2:12" s="10" customFormat="1" ht="19.9" customHeight="1">
      <c r="B85" s="117"/>
      <c r="D85" s="118" t="s">
        <v>263</v>
      </c>
      <c r="E85" s="119"/>
      <c r="F85" s="119"/>
      <c r="G85" s="119"/>
      <c r="H85" s="119"/>
      <c r="I85" s="119"/>
      <c r="J85" s="120">
        <f>J825</f>
        <v>0</v>
      </c>
      <c r="L85" s="117"/>
    </row>
    <row r="86" spans="2:12" s="10" customFormat="1" ht="19.9" customHeight="1">
      <c r="B86" s="117"/>
      <c r="D86" s="118" t="s">
        <v>264</v>
      </c>
      <c r="E86" s="119"/>
      <c r="F86" s="119"/>
      <c r="G86" s="119"/>
      <c r="H86" s="119"/>
      <c r="I86" s="119"/>
      <c r="J86" s="120">
        <f>J833</f>
        <v>0</v>
      </c>
      <c r="L86" s="117"/>
    </row>
    <row r="87" spans="1:31" s="2" customFormat="1" ht="21.7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92" spans="1:31" s="2" customFormat="1" ht="6.95" customHeight="1">
      <c r="A92" s="34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4.95" customHeight="1">
      <c r="A93" s="34"/>
      <c r="B93" s="35"/>
      <c r="C93" s="23" t="s">
        <v>134</v>
      </c>
      <c r="D93" s="34"/>
      <c r="E93" s="34"/>
      <c r="F93" s="34"/>
      <c r="G93" s="34"/>
      <c r="H93" s="34"/>
      <c r="I93" s="34"/>
      <c r="J93" s="34"/>
      <c r="K93" s="34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5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9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17</v>
      </c>
      <c r="D95" s="34"/>
      <c r="E95" s="34"/>
      <c r="F95" s="34"/>
      <c r="G95" s="34"/>
      <c r="H95" s="34"/>
      <c r="I95" s="34"/>
      <c r="J95" s="34"/>
      <c r="K95" s="34"/>
      <c r="L95" s="9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6.5" customHeight="1">
      <c r="A96" s="34"/>
      <c r="B96" s="35"/>
      <c r="C96" s="34"/>
      <c r="D96" s="34"/>
      <c r="E96" s="362" t="str">
        <f>E7</f>
        <v>Stavební úpravy, přístavba a nástavba sportovního zázemí v Obratani</v>
      </c>
      <c r="F96" s="363"/>
      <c r="G96" s="363"/>
      <c r="H96" s="363"/>
      <c r="I96" s="34"/>
      <c r="J96" s="34"/>
      <c r="K96" s="34"/>
      <c r="L96" s="9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2:12" s="1" customFormat="1" ht="12" customHeight="1">
      <c r="B97" s="22"/>
      <c r="C97" s="29" t="s">
        <v>119</v>
      </c>
      <c r="L97" s="22"/>
    </row>
    <row r="98" spans="1:31" s="2" customFormat="1" ht="16.5" customHeight="1">
      <c r="A98" s="34"/>
      <c r="B98" s="35"/>
      <c r="C98" s="34"/>
      <c r="D98" s="34"/>
      <c r="E98" s="362" t="s">
        <v>120</v>
      </c>
      <c r="F98" s="361"/>
      <c r="G98" s="361"/>
      <c r="H98" s="361"/>
      <c r="I98" s="34"/>
      <c r="J98" s="34"/>
      <c r="K98" s="34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 customHeight="1">
      <c r="A99" s="34"/>
      <c r="B99" s="35"/>
      <c r="C99" s="29" t="s">
        <v>121</v>
      </c>
      <c r="D99" s="34"/>
      <c r="E99" s="34"/>
      <c r="F99" s="34"/>
      <c r="G99" s="34"/>
      <c r="H99" s="34"/>
      <c r="I99" s="34"/>
      <c r="J99" s="34"/>
      <c r="K99" s="34"/>
      <c r="L99" s="9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16.5" customHeight="1">
      <c r="A100" s="34"/>
      <c r="B100" s="35"/>
      <c r="C100" s="34"/>
      <c r="D100" s="34"/>
      <c r="E100" s="358" t="str">
        <f>E11</f>
        <v>02 - Stavební část</v>
      </c>
      <c r="F100" s="361"/>
      <c r="G100" s="361"/>
      <c r="H100" s="361"/>
      <c r="I100" s="34"/>
      <c r="J100" s="34"/>
      <c r="K100" s="34"/>
      <c r="L100" s="9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9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2" customHeight="1">
      <c r="A102" s="34"/>
      <c r="B102" s="35"/>
      <c r="C102" s="29" t="s">
        <v>21</v>
      </c>
      <c r="D102" s="34"/>
      <c r="E102" s="34"/>
      <c r="F102" s="27" t="str">
        <f>F14</f>
        <v xml:space="preserve"> </v>
      </c>
      <c r="G102" s="34"/>
      <c r="H102" s="34"/>
      <c r="I102" s="29" t="s">
        <v>23</v>
      </c>
      <c r="J102" s="52" t="str">
        <f>IF(J14="","",J14)</f>
        <v>23. 6. 2022</v>
      </c>
      <c r="K102" s="34"/>
      <c r="L102" s="9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9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15.2" customHeight="1">
      <c r="A104" s="34"/>
      <c r="B104" s="35"/>
      <c r="C104" s="29" t="s">
        <v>25</v>
      </c>
      <c r="D104" s="34"/>
      <c r="E104" s="34"/>
      <c r="F104" s="27" t="str">
        <f>E17</f>
        <v>Obec Obrataň, č.p. 204, 394 12 Obrataň</v>
      </c>
      <c r="G104" s="34"/>
      <c r="H104" s="34"/>
      <c r="I104" s="29" t="s">
        <v>31</v>
      </c>
      <c r="J104" s="32" t="str">
        <f>E23</f>
        <v>Ing. Patrik Příhoda</v>
      </c>
      <c r="K104" s="34"/>
      <c r="L104" s="9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5.2" customHeight="1">
      <c r="A105" s="34"/>
      <c r="B105" s="35"/>
      <c r="C105" s="29" t="s">
        <v>29</v>
      </c>
      <c r="D105" s="34"/>
      <c r="E105" s="34"/>
      <c r="F105" s="27" t="str">
        <f>IF(E20="","",E20)</f>
        <v>Vyplň údaj</v>
      </c>
      <c r="G105" s="34"/>
      <c r="H105" s="34"/>
      <c r="I105" s="29" t="s">
        <v>34</v>
      </c>
      <c r="J105" s="32" t="str">
        <f>E26</f>
        <v xml:space="preserve"> </v>
      </c>
      <c r="K105" s="34"/>
      <c r="L105" s="9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0.3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9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11" customFormat="1" ht="29.25" customHeight="1">
      <c r="A107" s="121"/>
      <c r="B107" s="122"/>
      <c r="C107" s="123" t="s">
        <v>135</v>
      </c>
      <c r="D107" s="124" t="s">
        <v>56</v>
      </c>
      <c r="E107" s="124" t="s">
        <v>52</v>
      </c>
      <c r="F107" s="124" t="s">
        <v>53</v>
      </c>
      <c r="G107" s="124" t="s">
        <v>136</v>
      </c>
      <c r="H107" s="124" t="s">
        <v>137</v>
      </c>
      <c r="I107" s="124" t="s">
        <v>138</v>
      </c>
      <c r="J107" s="124" t="s">
        <v>125</v>
      </c>
      <c r="K107" s="125" t="s">
        <v>139</v>
      </c>
      <c r="L107" s="126"/>
      <c r="M107" s="59" t="s">
        <v>3</v>
      </c>
      <c r="N107" s="60" t="s">
        <v>41</v>
      </c>
      <c r="O107" s="60" t="s">
        <v>140</v>
      </c>
      <c r="P107" s="60" t="s">
        <v>141</v>
      </c>
      <c r="Q107" s="60" t="s">
        <v>142</v>
      </c>
      <c r="R107" s="60" t="s">
        <v>143</v>
      </c>
      <c r="S107" s="60" t="s">
        <v>144</v>
      </c>
      <c r="T107" s="61" t="s">
        <v>145</v>
      </c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</row>
    <row r="108" spans="1:63" s="2" customFormat="1" ht="22.9" customHeight="1">
      <c r="A108" s="34"/>
      <c r="B108" s="35"/>
      <c r="C108" s="66" t="s">
        <v>146</v>
      </c>
      <c r="D108" s="34"/>
      <c r="E108" s="34"/>
      <c r="F108" s="34"/>
      <c r="G108" s="34"/>
      <c r="H108" s="34"/>
      <c r="I108" s="34"/>
      <c r="J108" s="127">
        <f>BK108</f>
        <v>0</v>
      </c>
      <c r="K108" s="34"/>
      <c r="L108" s="35"/>
      <c r="M108" s="62"/>
      <c r="N108" s="53"/>
      <c r="O108" s="63"/>
      <c r="P108" s="128">
        <f>P109+P415</f>
        <v>0</v>
      </c>
      <c r="Q108" s="63"/>
      <c r="R108" s="128">
        <f>R109+R415</f>
        <v>383.76803947999997</v>
      </c>
      <c r="S108" s="63"/>
      <c r="T108" s="129">
        <f>T109+T415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70</v>
      </c>
      <c r="AU108" s="19" t="s">
        <v>126</v>
      </c>
      <c r="BK108" s="130">
        <f>BK109+BK415</f>
        <v>0</v>
      </c>
    </row>
    <row r="109" spans="2:63" s="12" customFormat="1" ht="25.9" customHeight="1">
      <c r="B109" s="131"/>
      <c r="D109" s="132" t="s">
        <v>70</v>
      </c>
      <c r="E109" s="133" t="s">
        <v>147</v>
      </c>
      <c r="F109" s="133" t="s">
        <v>148</v>
      </c>
      <c r="I109" s="134"/>
      <c r="J109" s="135">
        <f>BK109</f>
        <v>0</v>
      </c>
      <c r="L109" s="131"/>
      <c r="M109" s="136"/>
      <c r="N109" s="137"/>
      <c r="O109" s="137"/>
      <c r="P109" s="138">
        <f>P110+P147+P182+P243+P260+P271+P385+P412</f>
        <v>0</v>
      </c>
      <c r="Q109" s="137"/>
      <c r="R109" s="138">
        <f>R110+R147+R182+R243+R260+R271+R385+R412</f>
        <v>346.10877479</v>
      </c>
      <c r="S109" s="137"/>
      <c r="T109" s="139">
        <f>T110+T147+T182+T243+T260+T271+T385+T412</f>
        <v>0</v>
      </c>
      <c r="AR109" s="132" t="s">
        <v>78</v>
      </c>
      <c r="AT109" s="140" t="s">
        <v>70</v>
      </c>
      <c r="AU109" s="140" t="s">
        <v>71</v>
      </c>
      <c r="AY109" s="132" t="s">
        <v>149</v>
      </c>
      <c r="BK109" s="141">
        <f>BK110+BK147+BK182+BK243+BK260+BK271+BK385+BK412</f>
        <v>0</v>
      </c>
    </row>
    <row r="110" spans="2:63" s="12" customFormat="1" ht="22.9" customHeight="1">
      <c r="B110" s="131"/>
      <c r="D110" s="132" t="s">
        <v>70</v>
      </c>
      <c r="E110" s="142" t="s">
        <v>78</v>
      </c>
      <c r="F110" s="142" t="s">
        <v>265</v>
      </c>
      <c r="I110" s="134"/>
      <c r="J110" s="143">
        <f>BK110</f>
        <v>0</v>
      </c>
      <c r="L110" s="131"/>
      <c r="M110" s="136"/>
      <c r="N110" s="137"/>
      <c r="O110" s="137"/>
      <c r="P110" s="138">
        <f>SUM(P111:P146)</f>
        <v>0</v>
      </c>
      <c r="Q110" s="137"/>
      <c r="R110" s="138">
        <f>SUM(R111:R146)</f>
        <v>0</v>
      </c>
      <c r="S110" s="137"/>
      <c r="T110" s="139">
        <f>SUM(T111:T146)</f>
        <v>0</v>
      </c>
      <c r="AR110" s="132" t="s">
        <v>78</v>
      </c>
      <c r="AT110" s="140" t="s">
        <v>70</v>
      </c>
      <c r="AU110" s="140" t="s">
        <v>78</v>
      </c>
      <c r="AY110" s="132" t="s">
        <v>149</v>
      </c>
      <c r="BK110" s="141">
        <f>SUM(BK111:BK146)</f>
        <v>0</v>
      </c>
    </row>
    <row r="111" spans="1:65" s="2" customFormat="1" ht="16.5" customHeight="1">
      <c r="A111" s="34"/>
      <c r="B111" s="144"/>
      <c r="C111" s="145" t="s">
        <v>78</v>
      </c>
      <c r="D111" s="145" t="s">
        <v>152</v>
      </c>
      <c r="E111" s="146" t="s">
        <v>266</v>
      </c>
      <c r="F111" s="147" t="s">
        <v>267</v>
      </c>
      <c r="G111" s="148" t="s">
        <v>155</v>
      </c>
      <c r="H111" s="149">
        <v>455.513</v>
      </c>
      <c r="I111" s="150"/>
      <c r="J111" s="151">
        <f>ROUND(I111*H111,2)</f>
        <v>0</v>
      </c>
      <c r="K111" s="147" t="s">
        <v>156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157</v>
      </c>
      <c r="BM111" s="156" t="s">
        <v>268</v>
      </c>
    </row>
    <row r="112" spans="1:47" s="2" customFormat="1" ht="12">
      <c r="A112" s="34"/>
      <c r="B112" s="35"/>
      <c r="C112" s="34"/>
      <c r="D112" s="158" t="s">
        <v>159</v>
      </c>
      <c r="E112" s="34"/>
      <c r="F112" s="159" t="s">
        <v>269</v>
      </c>
      <c r="G112" s="34"/>
      <c r="H112" s="34"/>
      <c r="I112" s="160"/>
      <c r="J112" s="34"/>
      <c r="K112" s="34"/>
      <c r="L112" s="35"/>
      <c r="M112" s="161"/>
      <c r="N112" s="162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159</v>
      </c>
      <c r="AU112" s="19" t="s">
        <v>80</v>
      </c>
    </row>
    <row r="113" spans="2:51" s="13" customFormat="1" ht="12">
      <c r="B113" s="163"/>
      <c r="D113" s="164" t="s">
        <v>161</v>
      </c>
      <c r="E113" s="165" t="s">
        <v>3</v>
      </c>
      <c r="F113" s="166" t="s">
        <v>270</v>
      </c>
      <c r="H113" s="167">
        <v>298.678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161</v>
      </c>
      <c r="AU113" s="165" t="s">
        <v>80</v>
      </c>
      <c r="AV113" s="13" t="s">
        <v>80</v>
      </c>
      <c r="AW113" s="13" t="s">
        <v>33</v>
      </c>
      <c r="AX113" s="13" t="s">
        <v>71</v>
      </c>
      <c r="AY113" s="165" t="s">
        <v>149</v>
      </c>
    </row>
    <row r="114" spans="2:51" s="13" customFormat="1" ht="12">
      <c r="B114" s="163"/>
      <c r="D114" s="164" t="s">
        <v>161</v>
      </c>
      <c r="E114" s="165" t="s">
        <v>3</v>
      </c>
      <c r="F114" s="166" t="s">
        <v>271</v>
      </c>
      <c r="H114" s="167">
        <v>53.6</v>
      </c>
      <c r="I114" s="168"/>
      <c r="L114" s="163"/>
      <c r="M114" s="169"/>
      <c r="N114" s="170"/>
      <c r="O114" s="170"/>
      <c r="P114" s="170"/>
      <c r="Q114" s="170"/>
      <c r="R114" s="170"/>
      <c r="S114" s="170"/>
      <c r="T114" s="171"/>
      <c r="AT114" s="165" t="s">
        <v>161</v>
      </c>
      <c r="AU114" s="165" t="s">
        <v>80</v>
      </c>
      <c r="AV114" s="13" t="s">
        <v>80</v>
      </c>
      <c r="AW114" s="13" t="s">
        <v>33</v>
      </c>
      <c r="AX114" s="13" t="s">
        <v>71</v>
      </c>
      <c r="AY114" s="165" t="s">
        <v>149</v>
      </c>
    </row>
    <row r="115" spans="2:51" s="13" customFormat="1" ht="12">
      <c r="B115" s="163"/>
      <c r="D115" s="164" t="s">
        <v>161</v>
      </c>
      <c r="E115" s="165" t="s">
        <v>3</v>
      </c>
      <c r="F115" s="166" t="s">
        <v>272</v>
      </c>
      <c r="H115" s="167">
        <v>103.235</v>
      </c>
      <c r="I115" s="168"/>
      <c r="L115" s="163"/>
      <c r="M115" s="169"/>
      <c r="N115" s="170"/>
      <c r="O115" s="170"/>
      <c r="P115" s="170"/>
      <c r="Q115" s="170"/>
      <c r="R115" s="170"/>
      <c r="S115" s="170"/>
      <c r="T115" s="171"/>
      <c r="AT115" s="165" t="s">
        <v>161</v>
      </c>
      <c r="AU115" s="165" t="s">
        <v>80</v>
      </c>
      <c r="AV115" s="13" t="s">
        <v>80</v>
      </c>
      <c r="AW115" s="13" t="s">
        <v>33</v>
      </c>
      <c r="AX115" s="13" t="s">
        <v>71</v>
      </c>
      <c r="AY115" s="165" t="s">
        <v>149</v>
      </c>
    </row>
    <row r="116" spans="2:51" s="14" customFormat="1" ht="12">
      <c r="B116" s="175"/>
      <c r="D116" s="164" t="s">
        <v>161</v>
      </c>
      <c r="E116" s="176" t="s">
        <v>3</v>
      </c>
      <c r="F116" s="177" t="s">
        <v>273</v>
      </c>
      <c r="H116" s="178">
        <v>455.513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161</v>
      </c>
      <c r="AU116" s="176" t="s">
        <v>80</v>
      </c>
      <c r="AV116" s="14" t="s">
        <v>157</v>
      </c>
      <c r="AW116" s="14" t="s">
        <v>33</v>
      </c>
      <c r="AX116" s="14" t="s">
        <v>78</v>
      </c>
      <c r="AY116" s="176" t="s">
        <v>149</v>
      </c>
    </row>
    <row r="117" spans="1:65" s="2" customFormat="1" ht="24.2" customHeight="1">
      <c r="A117" s="34"/>
      <c r="B117" s="144"/>
      <c r="C117" s="145" t="s">
        <v>80</v>
      </c>
      <c r="D117" s="145" t="s">
        <v>152</v>
      </c>
      <c r="E117" s="146" t="s">
        <v>274</v>
      </c>
      <c r="F117" s="147" t="s">
        <v>275</v>
      </c>
      <c r="G117" s="148" t="s">
        <v>165</v>
      </c>
      <c r="H117" s="149">
        <v>52.148</v>
      </c>
      <c r="I117" s="150"/>
      <c r="J117" s="151">
        <f>ROUND(I117*H117,2)</f>
        <v>0</v>
      </c>
      <c r="K117" s="147" t="s">
        <v>156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157</v>
      </c>
      <c r="BM117" s="156" t="s">
        <v>276</v>
      </c>
    </row>
    <row r="118" spans="1:47" s="2" customFormat="1" ht="12">
      <c r="A118" s="34"/>
      <c r="B118" s="35"/>
      <c r="C118" s="34"/>
      <c r="D118" s="158" t="s">
        <v>159</v>
      </c>
      <c r="E118" s="34"/>
      <c r="F118" s="159" t="s">
        <v>277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159</v>
      </c>
      <c r="AU118" s="19" t="s">
        <v>80</v>
      </c>
    </row>
    <row r="119" spans="2:51" s="13" customFormat="1" ht="12">
      <c r="B119" s="163"/>
      <c r="D119" s="164" t="s">
        <v>161</v>
      </c>
      <c r="E119" s="165" t="s">
        <v>3</v>
      </c>
      <c r="F119" s="166" t="s">
        <v>278</v>
      </c>
      <c r="H119" s="167">
        <v>36.651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71</v>
      </c>
      <c r="AY119" s="165" t="s">
        <v>149</v>
      </c>
    </row>
    <row r="120" spans="2:51" s="13" customFormat="1" ht="12">
      <c r="B120" s="163"/>
      <c r="D120" s="164" t="s">
        <v>161</v>
      </c>
      <c r="E120" s="165" t="s">
        <v>3</v>
      </c>
      <c r="F120" s="166" t="s">
        <v>279</v>
      </c>
      <c r="H120" s="167">
        <v>3.3</v>
      </c>
      <c r="I120" s="168"/>
      <c r="L120" s="163"/>
      <c r="M120" s="169"/>
      <c r="N120" s="170"/>
      <c r="O120" s="170"/>
      <c r="P120" s="170"/>
      <c r="Q120" s="170"/>
      <c r="R120" s="170"/>
      <c r="S120" s="170"/>
      <c r="T120" s="171"/>
      <c r="AT120" s="165" t="s">
        <v>161</v>
      </c>
      <c r="AU120" s="165" t="s">
        <v>80</v>
      </c>
      <c r="AV120" s="13" t="s">
        <v>80</v>
      </c>
      <c r="AW120" s="13" t="s">
        <v>33</v>
      </c>
      <c r="AX120" s="13" t="s">
        <v>71</v>
      </c>
      <c r="AY120" s="165" t="s">
        <v>149</v>
      </c>
    </row>
    <row r="121" spans="2:51" s="13" customFormat="1" ht="12">
      <c r="B121" s="163"/>
      <c r="D121" s="164" t="s">
        <v>161</v>
      </c>
      <c r="E121" s="165" t="s">
        <v>3</v>
      </c>
      <c r="F121" s="166" t="s">
        <v>280</v>
      </c>
      <c r="H121" s="167">
        <v>12.197</v>
      </c>
      <c r="I121" s="168"/>
      <c r="L121" s="163"/>
      <c r="M121" s="169"/>
      <c r="N121" s="170"/>
      <c r="O121" s="170"/>
      <c r="P121" s="170"/>
      <c r="Q121" s="170"/>
      <c r="R121" s="170"/>
      <c r="S121" s="170"/>
      <c r="T121" s="171"/>
      <c r="AT121" s="165" t="s">
        <v>161</v>
      </c>
      <c r="AU121" s="165" t="s">
        <v>80</v>
      </c>
      <c r="AV121" s="13" t="s">
        <v>80</v>
      </c>
      <c r="AW121" s="13" t="s">
        <v>33</v>
      </c>
      <c r="AX121" s="13" t="s">
        <v>71</v>
      </c>
      <c r="AY121" s="165" t="s">
        <v>149</v>
      </c>
    </row>
    <row r="122" spans="2:51" s="14" customFormat="1" ht="12">
      <c r="B122" s="175"/>
      <c r="D122" s="164" t="s">
        <v>161</v>
      </c>
      <c r="E122" s="176" t="s">
        <v>3</v>
      </c>
      <c r="F122" s="177" t="s">
        <v>273</v>
      </c>
      <c r="H122" s="178">
        <v>52.148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161</v>
      </c>
      <c r="AU122" s="176" t="s">
        <v>80</v>
      </c>
      <c r="AV122" s="14" t="s">
        <v>157</v>
      </c>
      <c r="AW122" s="14" t="s">
        <v>33</v>
      </c>
      <c r="AX122" s="14" t="s">
        <v>78</v>
      </c>
      <c r="AY122" s="176" t="s">
        <v>149</v>
      </c>
    </row>
    <row r="123" spans="1:65" s="2" customFormat="1" ht="24.2" customHeight="1">
      <c r="A123" s="34"/>
      <c r="B123" s="144"/>
      <c r="C123" s="145" t="s">
        <v>169</v>
      </c>
      <c r="D123" s="145" t="s">
        <v>152</v>
      </c>
      <c r="E123" s="146" t="s">
        <v>281</v>
      </c>
      <c r="F123" s="147" t="s">
        <v>282</v>
      </c>
      <c r="G123" s="148" t="s">
        <v>165</v>
      </c>
      <c r="H123" s="149">
        <v>6.578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157</v>
      </c>
      <c r="BM123" s="156" t="s">
        <v>283</v>
      </c>
    </row>
    <row r="124" spans="1:47" s="2" customFormat="1" ht="12">
      <c r="A124" s="34"/>
      <c r="B124" s="35"/>
      <c r="C124" s="34"/>
      <c r="D124" s="158" t="s">
        <v>159</v>
      </c>
      <c r="E124" s="34"/>
      <c r="F124" s="159" t="s">
        <v>284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2:51" s="15" customFormat="1" ht="12">
      <c r="B125" s="183"/>
      <c r="D125" s="164" t="s">
        <v>161</v>
      </c>
      <c r="E125" s="184" t="s">
        <v>3</v>
      </c>
      <c r="F125" s="185" t="s">
        <v>285</v>
      </c>
      <c r="H125" s="184" t="s">
        <v>3</v>
      </c>
      <c r="I125" s="186"/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161</v>
      </c>
      <c r="AU125" s="184" t="s">
        <v>80</v>
      </c>
      <c r="AV125" s="15" t="s">
        <v>78</v>
      </c>
      <c r="AW125" s="15" t="s">
        <v>33</v>
      </c>
      <c r="AX125" s="15" t="s">
        <v>71</v>
      </c>
      <c r="AY125" s="184" t="s">
        <v>149</v>
      </c>
    </row>
    <row r="126" spans="2:51" s="13" customFormat="1" ht="12">
      <c r="B126" s="163"/>
      <c r="D126" s="164" t="s">
        <v>161</v>
      </c>
      <c r="E126" s="165" t="s">
        <v>3</v>
      </c>
      <c r="F126" s="166" t="s">
        <v>286</v>
      </c>
      <c r="H126" s="167">
        <v>4.015</v>
      </c>
      <c r="I126" s="168"/>
      <c r="L126" s="163"/>
      <c r="M126" s="169"/>
      <c r="N126" s="170"/>
      <c r="O126" s="170"/>
      <c r="P126" s="170"/>
      <c r="Q126" s="170"/>
      <c r="R126" s="170"/>
      <c r="S126" s="170"/>
      <c r="T126" s="171"/>
      <c r="AT126" s="165" t="s">
        <v>161</v>
      </c>
      <c r="AU126" s="165" t="s">
        <v>80</v>
      </c>
      <c r="AV126" s="13" t="s">
        <v>80</v>
      </c>
      <c r="AW126" s="13" t="s">
        <v>33</v>
      </c>
      <c r="AX126" s="13" t="s">
        <v>71</v>
      </c>
      <c r="AY126" s="165" t="s">
        <v>149</v>
      </c>
    </row>
    <row r="127" spans="2:51" s="13" customFormat="1" ht="12">
      <c r="B127" s="163"/>
      <c r="D127" s="164" t="s">
        <v>161</v>
      </c>
      <c r="E127" s="165" t="s">
        <v>3</v>
      </c>
      <c r="F127" s="166" t="s">
        <v>287</v>
      </c>
      <c r="H127" s="167">
        <v>2.563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71</v>
      </c>
      <c r="AY127" s="165" t="s">
        <v>149</v>
      </c>
    </row>
    <row r="128" spans="2:51" s="14" customFormat="1" ht="12">
      <c r="B128" s="175"/>
      <c r="D128" s="164" t="s">
        <v>161</v>
      </c>
      <c r="E128" s="176" t="s">
        <v>3</v>
      </c>
      <c r="F128" s="177" t="s">
        <v>273</v>
      </c>
      <c r="H128" s="178">
        <v>6.577999999999999</v>
      </c>
      <c r="I128" s="179"/>
      <c r="L128" s="175"/>
      <c r="M128" s="180"/>
      <c r="N128" s="181"/>
      <c r="O128" s="181"/>
      <c r="P128" s="181"/>
      <c r="Q128" s="181"/>
      <c r="R128" s="181"/>
      <c r="S128" s="181"/>
      <c r="T128" s="182"/>
      <c r="AT128" s="176" t="s">
        <v>161</v>
      </c>
      <c r="AU128" s="176" t="s">
        <v>80</v>
      </c>
      <c r="AV128" s="14" t="s">
        <v>157</v>
      </c>
      <c r="AW128" s="14" t="s">
        <v>33</v>
      </c>
      <c r="AX128" s="14" t="s">
        <v>78</v>
      </c>
      <c r="AY128" s="176" t="s">
        <v>149</v>
      </c>
    </row>
    <row r="129" spans="1:65" s="2" customFormat="1" ht="24.2" customHeight="1">
      <c r="A129" s="34"/>
      <c r="B129" s="144"/>
      <c r="C129" s="145" t="s">
        <v>157</v>
      </c>
      <c r="D129" s="145" t="s">
        <v>152</v>
      </c>
      <c r="E129" s="146" t="s">
        <v>288</v>
      </c>
      <c r="F129" s="147" t="s">
        <v>289</v>
      </c>
      <c r="G129" s="148" t="s">
        <v>165</v>
      </c>
      <c r="H129" s="149">
        <v>32.12</v>
      </c>
      <c r="I129" s="150"/>
      <c r="J129" s="151">
        <f>ROUND(I129*H129,2)</f>
        <v>0</v>
      </c>
      <c r="K129" s="147" t="s">
        <v>156</v>
      </c>
      <c r="L129" s="35"/>
      <c r="M129" s="152" t="s">
        <v>3</v>
      </c>
      <c r="N129" s="153" t="s">
        <v>42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157</v>
      </c>
      <c r="AT129" s="156" t="s">
        <v>152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157</v>
      </c>
      <c r="BM129" s="156" t="s">
        <v>290</v>
      </c>
    </row>
    <row r="130" spans="1:47" s="2" customFormat="1" ht="12">
      <c r="A130" s="34"/>
      <c r="B130" s="35"/>
      <c r="C130" s="34"/>
      <c r="D130" s="158" t="s">
        <v>159</v>
      </c>
      <c r="E130" s="34"/>
      <c r="F130" s="159" t="s">
        <v>291</v>
      </c>
      <c r="G130" s="34"/>
      <c r="H130" s="34"/>
      <c r="I130" s="160"/>
      <c r="J130" s="34"/>
      <c r="K130" s="34"/>
      <c r="L130" s="35"/>
      <c r="M130" s="161"/>
      <c r="N130" s="162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159</v>
      </c>
      <c r="AU130" s="19" t="s">
        <v>80</v>
      </c>
    </row>
    <row r="131" spans="2:51" s="13" customFormat="1" ht="12">
      <c r="B131" s="163"/>
      <c r="D131" s="164" t="s">
        <v>161</v>
      </c>
      <c r="E131" s="165" t="s">
        <v>3</v>
      </c>
      <c r="F131" s="166" t="s">
        <v>292</v>
      </c>
      <c r="H131" s="167">
        <v>32.12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161</v>
      </c>
      <c r="AU131" s="165" t="s">
        <v>80</v>
      </c>
      <c r="AV131" s="13" t="s">
        <v>80</v>
      </c>
      <c r="AW131" s="13" t="s">
        <v>33</v>
      </c>
      <c r="AX131" s="13" t="s">
        <v>78</v>
      </c>
      <c r="AY131" s="165" t="s">
        <v>149</v>
      </c>
    </row>
    <row r="132" spans="1:65" s="2" customFormat="1" ht="16.5" customHeight="1">
      <c r="A132" s="34"/>
      <c r="B132" s="144"/>
      <c r="C132" s="145" t="s">
        <v>180</v>
      </c>
      <c r="D132" s="145" t="s">
        <v>152</v>
      </c>
      <c r="E132" s="146" t="s">
        <v>293</v>
      </c>
      <c r="F132" s="147" t="s">
        <v>294</v>
      </c>
      <c r="G132" s="148" t="s">
        <v>165</v>
      </c>
      <c r="H132" s="149">
        <v>1.35</v>
      </c>
      <c r="I132" s="150"/>
      <c r="J132" s="151">
        <f>ROUND(I132*H132,2)</f>
        <v>0</v>
      </c>
      <c r="K132" s="147" t="s">
        <v>156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157</v>
      </c>
      <c r="AT132" s="156" t="s">
        <v>152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157</v>
      </c>
      <c r="BM132" s="156" t="s">
        <v>295</v>
      </c>
    </row>
    <row r="133" spans="1:47" s="2" customFormat="1" ht="12">
      <c r="A133" s="34"/>
      <c r="B133" s="35"/>
      <c r="C133" s="34"/>
      <c r="D133" s="158" t="s">
        <v>159</v>
      </c>
      <c r="E133" s="34"/>
      <c r="F133" s="159" t="s">
        <v>296</v>
      </c>
      <c r="G133" s="34"/>
      <c r="H133" s="34"/>
      <c r="I133" s="160"/>
      <c r="J133" s="34"/>
      <c r="K133" s="34"/>
      <c r="L133" s="35"/>
      <c r="M133" s="161"/>
      <c r="N133" s="162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159</v>
      </c>
      <c r="AU133" s="19" t="s">
        <v>80</v>
      </c>
    </row>
    <row r="134" spans="2:51" s="13" customFormat="1" ht="12">
      <c r="B134" s="163"/>
      <c r="D134" s="164" t="s">
        <v>161</v>
      </c>
      <c r="E134" s="165" t="s">
        <v>3</v>
      </c>
      <c r="F134" s="166" t="s">
        <v>297</v>
      </c>
      <c r="H134" s="167">
        <v>1.35</v>
      </c>
      <c r="I134" s="168"/>
      <c r="L134" s="163"/>
      <c r="M134" s="169"/>
      <c r="N134" s="170"/>
      <c r="O134" s="170"/>
      <c r="P134" s="170"/>
      <c r="Q134" s="170"/>
      <c r="R134" s="170"/>
      <c r="S134" s="170"/>
      <c r="T134" s="171"/>
      <c r="AT134" s="165" t="s">
        <v>161</v>
      </c>
      <c r="AU134" s="165" t="s">
        <v>80</v>
      </c>
      <c r="AV134" s="13" t="s">
        <v>80</v>
      </c>
      <c r="AW134" s="13" t="s">
        <v>33</v>
      </c>
      <c r="AX134" s="13" t="s">
        <v>78</v>
      </c>
      <c r="AY134" s="165" t="s">
        <v>149</v>
      </c>
    </row>
    <row r="135" spans="1:65" s="2" customFormat="1" ht="37.9" customHeight="1">
      <c r="A135" s="34"/>
      <c r="B135" s="144"/>
      <c r="C135" s="145" t="s">
        <v>186</v>
      </c>
      <c r="D135" s="145" t="s">
        <v>152</v>
      </c>
      <c r="E135" s="146" t="s">
        <v>298</v>
      </c>
      <c r="F135" s="147" t="s">
        <v>299</v>
      </c>
      <c r="G135" s="148" t="s">
        <v>165</v>
      </c>
      <c r="H135" s="149">
        <v>89.633</v>
      </c>
      <c r="I135" s="150"/>
      <c r="J135" s="151">
        <f>ROUND(I135*H135,2)</f>
        <v>0</v>
      </c>
      <c r="K135" s="147" t="s">
        <v>156</v>
      </c>
      <c r="L135" s="35"/>
      <c r="M135" s="152" t="s">
        <v>3</v>
      </c>
      <c r="N135" s="153" t="s">
        <v>42</v>
      </c>
      <c r="O135" s="55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157</v>
      </c>
      <c r="AT135" s="156" t="s">
        <v>152</v>
      </c>
      <c r="AU135" s="156" t="s">
        <v>80</v>
      </c>
      <c r="AY135" s="19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78</v>
      </c>
      <c r="BK135" s="157">
        <f>ROUND(I135*H135,2)</f>
        <v>0</v>
      </c>
      <c r="BL135" s="19" t="s">
        <v>157</v>
      </c>
      <c r="BM135" s="156" t="s">
        <v>300</v>
      </c>
    </row>
    <row r="136" spans="1:47" s="2" customFormat="1" ht="12">
      <c r="A136" s="34"/>
      <c r="B136" s="35"/>
      <c r="C136" s="34"/>
      <c r="D136" s="158" t="s">
        <v>159</v>
      </c>
      <c r="E136" s="34"/>
      <c r="F136" s="159" t="s">
        <v>301</v>
      </c>
      <c r="G136" s="34"/>
      <c r="H136" s="34"/>
      <c r="I136" s="160"/>
      <c r="J136" s="34"/>
      <c r="K136" s="34"/>
      <c r="L136" s="35"/>
      <c r="M136" s="161"/>
      <c r="N136" s="162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159</v>
      </c>
      <c r="AU136" s="19" t="s">
        <v>80</v>
      </c>
    </row>
    <row r="137" spans="2:51" s="13" customFormat="1" ht="12">
      <c r="B137" s="163"/>
      <c r="D137" s="164" t="s">
        <v>161</v>
      </c>
      <c r="E137" s="165" t="s">
        <v>3</v>
      </c>
      <c r="F137" s="166" t="s">
        <v>302</v>
      </c>
      <c r="H137" s="167">
        <v>89.633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161</v>
      </c>
      <c r="AU137" s="165" t="s">
        <v>80</v>
      </c>
      <c r="AV137" s="13" t="s">
        <v>80</v>
      </c>
      <c r="AW137" s="13" t="s">
        <v>33</v>
      </c>
      <c r="AX137" s="13" t="s">
        <v>78</v>
      </c>
      <c r="AY137" s="165" t="s">
        <v>149</v>
      </c>
    </row>
    <row r="138" spans="1:65" s="2" customFormat="1" ht="24.2" customHeight="1">
      <c r="A138" s="34"/>
      <c r="B138" s="144"/>
      <c r="C138" s="145" t="s">
        <v>194</v>
      </c>
      <c r="D138" s="145" t="s">
        <v>152</v>
      </c>
      <c r="E138" s="146" t="s">
        <v>303</v>
      </c>
      <c r="F138" s="147" t="s">
        <v>304</v>
      </c>
      <c r="G138" s="148" t="s">
        <v>165</v>
      </c>
      <c r="H138" s="149">
        <v>45.551</v>
      </c>
      <c r="I138" s="150"/>
      <c r="J138" s="151">
        <f>ROUND(I138*H138,2)</f>
        <v>0</v>
      </c>
      <c r="K138" s="147" t="s">
        <v>156</v>
      </c>
      <c r="L138" s="35"/>
      <c r="M138" s="152" t="s">
        <v>3</v>
      </c>
      <c r="N138" s="153" t="s">
        <v>42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157</v>
      </c>
      <c r="AT138" s="156" t="s">
        <v>152</v>
      </c>
      <c r="AU138" s="156" t="s">
        <v>80</v>
      </c>
      <c r="AY138" s="19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78</v>
      </c>
      <c r="BK138" s="157">
        <f>ROUND(I138*H138,2)</f>
        <v>0</v>
      </c>
      <c r="BL138" s="19" t="s">
        <v>157</v>
      </c>
      <c r="BM138" s="156" t="s">
        <v>305</v>
      </c>
    </row>
    <row r="139" spans="1:47" s="2" customFormat="1" ht="12">
      <c r="A139" s="34"/>
      <c r="B139" s="35"/>
      <c r="C139" s="34"/>
      <c r="D139" s="158" t="s">
        <v>159</v>
      </c>
      <c r="E139" s="34"/>
      <c r="F139" s="159" t="s">
        <v>306</v>
      </c>
      <c r="G139" s="34"/>
      <c r="H139" s="34"/>
      <c r="I139" s="160"/>
      <c r="J139" s="34"/>
      <c r="K139" s="34"/>
      <c r="L139" s="35"/>
      <c r="M139" s="161"/>
      <c r="N139" s="162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159</v>
      </c>
      <c r="AU139" s="19" t="s">
        <v>80</v>
      </c>
    </row>
    <row r="140" spans="1:65" s="2" customFormat="1" ht="24.2" customHeight="1">
      <c r="A140" s="34"/>
      <c r="B140" s="144"/>
      <c r="C140" s="145" t="s">
        <v>200</v>
      </c>
      <c r="D140" s="145" t="s">
        <v>152</v>
      </c>
      <c r="E140" s="146" t="s">
        <v>307</v>
      </c>
      <c r="F140" s="147" t="s">
        <v>308</v>
      </c>
      <c r="G140" s="148" t="s">
        <v>165</v>
      </c>
      <c r="H140" s="149">
        <v>48.114</v>
      </c>
      <c r="I140" s="150"/>
      <c r="J140" s="151">
        <f>ROUND(I140*H140,2)</f>
        <v>0</v>
      </c>
      <c r="K140" s="147" t="s">
        <v>156</v>
      </c>
      <c r="L140" s="35"/>
      <c r="M140" s="152" t="s">
        <v>3</v>
      </c>
      <c r="N140" s="153" t="s">
        <v>42</v>
      </c>
      <c r="O140" s="55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157</v>
      </c>
      <c r="AT140" s="156" t="s">
        <v>152</v>
      </c>
      <c r="AU140" s="156" t="s">
        <v>80</v>
      </c>
      <c r="AY140" s="19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78</v>
      </c>
      <c r="BK140" s="157">
        <f>ROUND(I140*H140,2)</f>
        <v>0</v>
      </c>
      <c r="BL140" s="19" t="s">
        <v>157</v>
      </c>
      <c r="BM140" s="156" t="s">
        <v>309</v>
      </c>
    </row>
    <row r="141" spans="1:47" s="2" customFormat="1" ht="12">
      <c r="A141" s="34"/>
      <c r="B141" s="35"/>
      <c r="C141" s="34"/>
      <c r="D141" s="158" t="s">
        <v>159</v>
      </c>
      <c r="E141" s="34"/>
      <c r="F141" s="159" t="s">
        <v>310</v>
      </c>
      <c r="G141" s="34"/>
      <c r="H141" s="34"/>
      <c r="I141" s="160"/>
      <c r="J141" s="34"/>
      <c r="K141" s="34"/>
      <c r="L141" s="35"/>
      <c r="M141" s="161"/>
      <c r="N141" s="162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159</v>
      </c>
      <c r="AU141" s="19" t="s">
        <v>80</v>
      </c>
    </row>
    <row r="142" spans="2:51" s="13" customFormat="1" ht="12">
      <c r="B142" s="163"/>
      <c r="D142" s="164" t="s">
        <v>161</v>
      </c>
      <c r="E142" s="165" t="s">
        <v>3</v>
      </c>
      <c r="F142" s="166" t="s">
        <v>311</v>
      </c>
      <c r="H142" s="167">
        <v>45.551</v>
      </c>
      <c r="I142" s="168"/>
      <c r="L142" s="163"/>
      <c r="M142" s="169"/>
      <c r="N142" s="170"/>
      <c r="O142" s="170"/>
      <c r="P142" s="170"/>
      <c r="Q142" s="170"/>
      <c r="R142" s="170"/>
      <c r="S142" s="170"/>
      <c r="T142" s="171"/>
      <c r="AT142" s="165" t="s">
        <v>161</v>
      </c>
      <c r="AU142" s="165" t="s">
        <v>80</v>
      </c>
      <c r="AV142" s="13" t="s">
        <v>80</v>
      </c>
      <c r="AW142" s="13" t="s">
        <v>33</v>
      </c>
      <c r="AX142" s="13" t="s">
        <v>71</v>
      </c>
      <c r="AY142" s="165" t="s">
        <v>149</v>
      </c>
    </row>
    <row r="143" spans="2:51" s="13" customFormat="1" ht="12">
      <c r="B143" s="163"/>
      <c r="D143" s="164" t="s">
        <v>161</v>
      </c>
      <c r="E143" s="165" t="s">
        <v>3</v>
      </c>
      <c r="F143" s="166" t="s">
        <v>287</v>
      </c>
      <c r="H143" s="167">
        <v>2.563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161</v>
      </c>
      <c r="AU143" s="165" t="s">
        <v>80</v>
      </c>
      <c r="AV143" s="13" t="s">
        <v>80</v>
      </c>
      <c r="AW143" s="13" t="s">
        <v>33</v>
      </c>
      <c r="AX143" s="13" t="s">
        <v>71</v>
      </c>
      <c r="AY143" s="165" t="s">
        <v>149</v>
      </c>
    </row>
    <row r="144" spans="2:51" s="14" customFormat="1" ht="12">
      <c r="B144" s="175"/>
      <c r="D144" s="164" t="s">
        <v>161</v>
      </c>
      <c r="E144" s="176" t="s">
        <v>3</v>
      </c>
      <c r="F144" s="177" t="s">
        <v>273</v>
      </c>
      <c r="H144" s="178">
        <v>48.114000000000004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161</v>
      </c>
      <c r="AU144" s="176" t="s">
        <v>80</v>
      </c>
      <c r="AV144" s="14" t="s">
        <v>157</v>
      </c>
      <c r="AW144" s="14" t="s">
        <v>33</v>
      </c>
      <c r="AX144" s="14" t="s">
        <v>78</v>
      </c>
      <c r="AY144" s="176" t="s">
        <v>149</v>
      </c>
    </row>
    <row r="145" spans="1:65" s="2" customFormat="1" ht="24.2" customHeight="1">
      <c r="A145" s="34"/>
      <c r="B145" s="144"/>
      <c r="C145" s="145" t="s">
        <v>150</v>
      </c>
      <c r="D145" s="145" t="s">
        <v>152</v>
      </c>
      <c r="E145" s="146" t="s">
        <v>312</v>
      </c>
      <c r="F145" s="147" t="s">
        <v>313</v>
      </c>
      <c r="G145" s="148" t="s">
        <v>165</v>
      </c>
      <c r="H145" s="149">
        <v>48.114</v>
      </c>
      <c r="I145" s="150"/>
      <c r="J145" s="151">
        <f>ROUND(I145*H145,2)</f>
        <v>0</v>
      </c>
      <c r="K145" s="147" t="s">
        <v>156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157</v>
      </c>
      <c r="AT145" s="156" t="s">
        <v>152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157</v>
      </c>
      <c r="BM145" s="156" t="s">
        <v>314</v>
      </c>
    </row>
    <row r="146" spans="1:47" s="2" customFormat="1" ht="12">
      <c r="A146" s="34"/>
      <c r="B146" s="35"/>
      <c r="C146" s="34"/>
      <c r="D146" s="158" t="s">
        <v>159</v>
      </c>
      <c r="E146" s="34"/>
      <c r="F146" s="159" t="s">
        <v>315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159</v>
      </c>
      <c r="AU146" s="19" t="s">
        <v>80</v>
      </c>
    </row>
    <row r="147" spans="2:63" s="12" customFormat="1" ht="22.9" customHeight="1">
      <c r="B147" s="131"/>
      <c r="D147" s="132" t="s">
        <v>70</v>
      </c>
      <c r="E147" s="142" t="s">
        <v>80</v>
      </c>
      <c r="F147" s="142" t="s">
        <v>316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SUM(P148:P181)</f>
        <v>0</v>
      </c>
      <c r="Q147" s="137"/>
      <c r="R147" s="138">
        <f>SUM(R148:R181)</f>
        <v>202.86068022</v>
      </c>
      <c r="S147" s="137"/>
      <c r="T147" s="139">
        <f>SUM(T148:T181)</f>
        <v>0</v>
      </c>
      <c r="AR147" s="132" t="s">
        <v>78</v>
      </c>
      <c r="AT147" s="140" t="s">
        <v>70</v>
      </c>
      <c r="AU147" s="140" t="s">
        <v>78</v>
      </c>
      <c r="AY147" s="132" t="s">
        <v>149</v>
      </c>
      <c r="BK147" s="141">
        <f>SUM(BK148:BK181)</f>
        <v>0</v>
      </c>
    </row>
    <row r="148" spans="1:65" s="2" customFormat="1" ht="21.75" customHeight="1">
      <c r="A148" s="34"/>
      <c r="B148" s="144"/>
      <c r="C148" s="145" t="s">
        <v>210</v>
      </c>
      <c r="D148" s="145" t="s">
        <v>152</v>
      </c>
      <c r="E148" s="146" t="s">
        <v>317</v>
      </c>
      <c r="F148" s="147" t="s">
        <v>318</v>
      </c>
      <c r="G148" s="148" t="s">
        <v>165</v>
      </c>
      <c r="H148" s="149">
        <v>17.716</v>
      </c>
      <c r="I148" s="150"/>
      <c r="J148" s="151">
        <f>ROUND(I148*H148,2)</f>
        <v>0</v>
      </c>
      <c r="K148" s="147" t="s">
        <v>156</v>
      </c>
      <c r="L148" s="35"/>
      <c r="M148" s="152" t="s">
        <v>3</v>
      </c>
      <c r="N148" s="153" t="s">
        <v>42</v>
      </c>
      <c r="O148" s="55"/>
      <c r="P148" s="154">
        <f>O148*H148</f>
        <v>0</v>
      </c>
      <c r="Q148" s="154">
        <v>2.16</v>
      </c>
      <c r="R148" s="154">
        <f>Q148*H148</f>
        <v>38.266560000000005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157</v>
      </c>
      <c r="AT148" s="156" t="s">
        <v>152</v>
      </c>
      <c r="AU148" s="156" t="s">
        <v>80</v>
      </c>
      <c r="AY148" s="19" t="s">
        <v>149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78</v>
      </c>
      <c r="BK148" s="157">
        <f>ROUND(I148*H148,2)</f>
        <v>0</v>
      </c>
      <c r="BL148" s="19" t="s">
        <v>157</v>
      </c>
      <c r="BM148" s="156" t="s">
        <v>319</v>
      </c>
    </row>
    <row r="149" spans="1:47" s="2" customFormat="1" ht="12">
      <c r="A149" s="34"/>
      <c r="B149" s="35"/>
      <c r="C149" s="34"/>
      <c r="D149" s="158" t="s">
        <v>159</v>
      </c>
      <c r="E149" s="34"/>
      <c r="F149" s="159" t="s">
        <v>320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159</v>
      </c>
      <c r="AU149" s="19" t="s">
        <v>80</v>
      </c>
    </row>
    <row r="150" spans="2:51" s="13" customFormat="1" ht="12">
      <c r="B150" s="163"/>
      <c r="D150" s="164" t="s">
        <v>161</v>
      </c>
      <c r="E150" s="165" t="s">
        <v>3</v>
      </c>
      <c r="F150" s="166" t="s">
        <v>321</v>
      </c>
      <c r="H150" s="167">
        <v>17.716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161</v>
      </c>
      <c r="AU150" s="165" t="s">
        <v>80</v>
      </c>
      <c r="AV150" s="13" t="s">
        <v>80</v>
      </c>
      <c r="AW150" s="13" t="s">
        <v>33</v>
      </c>
      <c r="AX150" s="13" t="s">
        <v>78</v>
      </c>
      <c r="AY150" s="165" t="s">
        <v>149</v>
      </c>
    </row>
    <row r="151" spans="1:65" s="2" customFormat="1" ht="16.5" customHeight="1">
      <c r="A151" s="34"/>
      <c r="B151" s="144"/>
      <c r="C151" s="145" t="s">
        <v>215</v>
      </c>
      <c r="D151" s="145" t="s">
        <v>152</v>
      </c>
      <c r="E151" s="146" t="s">
        <v>322</v>
      </c>
      <c r="F151" s="147" t="s">
        <v>323</v>
      </c>
      <c r="G151" s="148" t="s">
        <v>165</v>
      </c>
      <c r="H151" s="149">
        <v>25.361</v>
      </c>
      <c r="I151" s="150"/>
      <c r="J151" s="151">
        <f>ROUND(I151*H151,2)</f>
        <v>0</v>
      </c>
      <c r="K151" s="147" t="s">
        <v>156</v>
      </c>
      <c r="L151" s="35"/>
      <c r="M151" s="152" t="s">
        <v>3</v>
      </c>
      <c r="N151" s="153" t="s">
        <v>42</v>
      </c>
      <c r="O151" s="55"/>
      <c r="P151" s="154">
        <f>O151*H151</f>
        <v>0</v>
      </c>
      <c r="Q151" s="154">
        <v>2.50187</v>
      </c>
      <c r="R151" s="154">
        <f>Q151*H151</f>
        <v>63.44992507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157</v>
      </c>
      <c r="AT151" s="156" t="s">
        <v>152</v>
      </c>
      <c r="AU151" s="156" t="s">
        <v>80</v>
      </c>
      <c r="AY151" s="19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78</v>
      </c>
      <c r="BK151" s="157">
        <f>ROUND(I151*H151,2)</f>
        <v>0</v>
      </c>
      <c r="BL151" s="19" t="s">
        <v>157</v>
      </c>
      <c r="BM151" s="156" t="s">
        <v>324</v>
      </c>
    </row>
    <row r="152" spans="1:47" s="2" customFormat="1" ht="12">
      <c r="A152" s="34"/>
      <c r="B152" s="35"/>
      <c r="C152" s="34"/>
      <c r="D152" s="158" t="s">
        <v>159</v>
      </c>
      <c r="E152" s="34"/>
      <c r="F152" s="159" t="s">
        <v>325</v>
      </c>
      <c r="G152" s="34"/>
      <c r="H152" s="34"/>
      <c r="I152" s="160"/>
      <c r="J152" s="34"/>
      <c r="K152" s="34"/>
      <c r="L152" s="35"/>
      <c r="M152" s="161"/>
      <c r="N152" s="162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159</v>
      </c>
      <c r="AU152" s="19" t="s">
        <v>80</v>
      </c>
    </row>
    <row r="153" spans="2:51" s="13" customFormat="1" ht="12">
      <c r="B153" s="163"/>
      <c r="D153" s="164" t="s">
        <v>161</v>
      </c>
      <c r="E153" s="165" t="s">
        <v>3</v>
      </c>
      <c r="F153" s="166" t="s">
        <v>326</v>
      </c>
      <c r="H153" s="167">
        <v>22.691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161</v>
      </c>
      <c r="AU153" s="165" t="s">
        <v>80</v>
      </c>
      <c r="AV153" s="13" t="s">
        <v>80</v>
      </c>
      <c r="AW153" s="13" t="s">
        <v>33</v>
      </c>
      <c r="AX153" s="13" t="s">
        <v>71</v>
      </c>
      <c r="AY153" s="165" t="s">
        <v>149</v>
      </c>
    </row>
    <row r="154" spans="2:51" s="13" customFormat="1" ht="12">
      <c r="B154" s="163"/>
      <c r="D154" s="164" t="s">
        <v>161</v>
      </c>
      <c r="E154" s="165" t="s">
        <v>3</v>
      </c>
      <c r="F154" s="166" t="s">
        <v>327</v>
      </c>
      <c r="H154" s="167">
        <v>2.67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161</v>
      </c>
      <c r="AU154" s="165" t="s">
        <v>80</v>
      </c>
      <c r="AV154" s="13" t="s">
        <v>80</v>
      </c>
      <c r="AW154" s="13" t="s">
        <v>33</v>
      </c>
      <c r="AX154" s="13" t="s">
        <v>71</v>
      </c>
      <c r="AY154" s="165" t="s">
        <v>149</v>
      </c>
    </row>
    <row r="155" spans="2:51" s="14" customFormat="1" ht="12">
      <c r="B155" s="175"/>
      <c r="D155" s="164" t="s">
        <v>161</v>
      </c>
      <c r="E155" s="176" t="s">
        <v>3</v>
      </c>
      <c r="F155" s="177" t="s">
        <v>273</v>
      </c>
      <c r="H155" s="178">
        <v>25.360999999999997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161</v>
      </c>
      <c r="AU155" s="176" t="s">
        <v>80</v>
      </c>
      <c r="AV155" s="14" t="s">
        <v>157</v>
      </c>
      <c r="AW155" s="14" t="s">
        <v>33</v>
      </c>
      <c r="AX155" s="14" t="s">
        <v>78</v>
      </c>
      <c r="AY155" s="176" t="s">
        <v>149</v>
      </c>
    </row>
    <row r="156" spans="1:65" s="2" customFormat="1" ht="16.5" customHeight="1">
      <c r="A156" s="34"/>
      <c r="B156" s="144"/>
      <c r="C156" s="145" t="s">
        <v>224</v>
      </c>
      <c r="D156" s="145" t="s">
        <v>152</v>
      </c>
      <c r="E156" s="146" t="s">
        <v>328</v>
      </c>
      <c r="F156" s="147" t="s">
        <v>329</v>
      </c>
      <c r="G156" s="148" t="s">
        <v>155</v>
      </c>
      <c r="H156" s="149">
        <v>10.936</v>
      </c>
      <c r="I156" s="150"/>
      <c r="J156" s="151">
        <f>ROUND(I156*H156,2)</f>
        <v>0</v>
      </c>
      <c r="K156" s="147" t="s">
        <v>156</v>
      </c>
      <c r="L156" s="35"/>
      <c r="M156" s="152" t="s">
        <v>3</v>
      </c>
      <c r="N156" s="153" t="s">
        <v>42</v>
      </c>
      <c r="O156" s="55"/>
      <c r="P156" s="154">
        <f>O156*H156</f>
        <v>0</v>
      </c>
      <c r="Q156" s="154">
        <v>0.00247</v>
      </c>
      <c r="R156" s="154">
        <f>Q156*H156</f>
        <v>0.02701192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157</v>
      </c>
      <c r="AT156" s="156" t="s">
        <v>152</v>
      </c>
      <c r="AU156" s="156" t="s">
        <v>80</v>
      </c>
      <c r="AY156" s="19" t="s">
        <v>149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78</v>
      </c>
      <c r="BK156" s="157">
        <f>ROUND(I156*H156,2)</f>
        <v>0</v>
      </c>
      <c r="BL156" s="19" t="s">
        <v>157</v>
      </c>
      <c r="BM156" s="156" t="s">
        <v>330</v>
      </c>
    </row>
    <row r="157" spans="1:47" s="2" customFormat="1" ht="12">
      <c r="A157" s="34"/>
      <c r="B157" s="35"/>
      <c r="C157" s="34"/>
      <c r="D157" s="158" t="s">
        <v>159</v>
      </c>
      <c r="E157" s="34"/>
      <c r="F157" s="159" t="s">
        <v>331</v>
      </c>
      <c r="G157" s="34"/>
      <c r="H157" s="34"/>
      <c r="I157" s="160"/>
      <c r="J157" s="34"/>
      <c r="K157" s="34"/>
      <c r="L157" s="35"/>
      <c r="M157" s="161"/>
      <c r="N157" s="162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159</v>
      </c>
      <c r="AU157" s="19" t="s">
        <v>80</v>
      </c>
    </row>
    <row r="158" spans="2:51" s="13" customFormat="1" ht="12">
      <c r="B158" s="163"/>
      <c r="D158" s="164" t="s">
        <v>161</v>
      </c>
      <c r="E158" s="165" t="s">
        <v>3</v>
      </c>
      <c r="F158" s="166" t="s">
        <v>332</v>
      </c>
      <c r="H158" s="167">
        <v>10.936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161</v>
      </c>
      <c r="AU158" s="165" t="s">
        <v>80</v>
      </c>
      <c r="AV158" s="13" t="s">
        <v>80</v>
      </c>
      <c r="AW158" s="13" t="s">
        <v>33</v>
      </c>
      <c r="AX158" s="13" t="s">
        <v>78</v>
      </c>
      <c r="AY158" s="165" t="s">
        <v>149</v>
      </c>
    </row>
    <row r="159" spans="1:65" s="2" customFormat="1" ht="16.5" customHeight="1">
      <c r="A159" s="34"/>
      <c r="B159" s="144"/>
      <c r="C159" s="145" t="s">
        <v>232</v>
      </c>
      <c r="D159" s="145" t="s">
        <v>152</v>
      </c>
      <c r="E159" s="146" t="s">
        <v>333</v>
      </c>
      <c r="F159" s="147" t="s">
        <v>334</v>
      </c>
      <c r="G159" s="148" t="s">
        <v>155</v>
      </c>
      <c r="H159" s="149">
        <v>10.936</v>
      </c>
      <c r="I159" s="150"/>
      <c r="J159" s="151">
        <f>ROUND(I159*H159,2)</f>
        <v>0</v>
      </c>
      <c r="K159" s="147" t="s">
        <v>156</v>
      </c>
      <c r="L159" s="35"/>
      <c r="M159" s="152" t="s">
        <v>3</v>
      </c>
      <c r="N159" s="153" t="s">
        <v>42</v>
      </c>
      <c r="O159" s="55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157</v>
      </c>
      <c r="AT159" s="156" t="s">
        <v>152</v>
      </c>
      <c r="AU159" s="156" t="s">
        <v>80</v>
      </c>
      <c r="AY159" s="19" t="s">
        <v>149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9" t="s">
        <v>78</v>
      </c>
      <c r="BK159" s="157">
        <f>ROUND(I159*H159,2)</f>
        <v>0</v>
      </c>
      <c r="BL159" s="19" t="s">
        <v>157</v>
      </c>
      <c r="BM159" s="156" t="s">
        <v>335</v>
      </c>
    </row>
    <row r="160" spans="1:47" s="2" customFormat="1" ht="12">
      <c r="A160" s="34"/>
      <c r="B160" s="35"/>
      <c r="C160" s="34"/>
      <c r="D160" s="158" t="s">
        <v>159</v>
      </c>
      <c r="E160" s="34"/>
      <c r="F160" s="159" t="s">
        <v>336</v>
      </c>
      <c r="G160" s="34"/>
      <c r="H160" s="34"/>
      <c r="I160" s="160"/>
      <c r="J160" s="34"/>
      <c r="K160" s="34"/>
      <c r="L160" s="35"/>
      <c r="M160" s="161"/>
      <c r="N160" s="162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159</v>
      </c>
      <c r="AU160" s="19" t="s">
        <v>80</v>
      </c>
    </row>
    <row r="161" spans="1:65" s="2" customFormat="1" ht="16.5" customHeight="1">
      <c r="A161" s="34"/>
      <c r="B161" s="144"/>
      <c r="C161" s="145" t="s">
        <v>240</v>
      </c>
      <c r="D161" s="145" t="s">
        <v>152</v>
      </c>
      <c r="E161" s="146" t="s">
        <v>337</v>
      </c>
      <c r="F161" s="147" t="s">
        <v>338</v>
      </c>
      <c r="G161" s="148" t="s">
        <v>197</v>
      </c>
      <c r="H161" s="149">
        <v>1.131</v>
      </c>
      <c r="I161" s="150"/>
      <c r="J161" s="151">
        <f>ROUND(I161*H161,2)</f>
        <v>0</v>
      </c>
      <c r="K161" s="147" t="s">
        <v>156</v>
      </c>
      <c r="L161" s="35"/>
      <c r="M161" s="152" t="s">
        <v>3</v>
      </c>
      <c r="N161" s="153" t="s">
        <v>42</v>
      </c>
      <c r="O161" s="55"/>
      <c r="P161" s="154">
        <f>O161*H161</f>
        <v>0</v>
      </c>
      <c r="Q161" s="154">
        <v>1.06277</v>
      </c>
      <c r="R161" s="154">
        <f>Q161*H161</f>
        <v>1.20199287</v>
      </c>
      <c r="S161" s="154">
        <v>0</v>
      </c>
      <c r="T161" s="15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157</v>
      </c>
      <c r="AT161" s="156" t="s">
        <v>152</v>
      </c>
      <c r="AU161" s="156" t="s">
        <v>80</v>
      </c>
      <c r="AY161" s="19" t="s">
        <v>149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9" t="s">
        <v>78</v>
      </c>
      <c r="BK161" s="157">
        <f>ROUND(I161*H161,2)</f>
        <v>0</v>
      </c>
      <c r="BL161" s="19" t="s">
        <v>157</v>
      </c>
      <c r="BM161" s="156" t="s">
        <v>339</v>
      </c>
    </row>
    <row r="162" spans="1:47" s="2" customFormat="1" ht="12">
      <c r="A162" s="34"/>
      <c r="B162" s="35"/>
      <c r="C162" s="34"/>
      <c r="D162" s="158" t="s">
        <v>159</v>
      </c>
      <c r="E162" s="34"/>
      <c r="F162" s="159" t="s">
        <v>340</v>
      </c>
      <c r="G162" s="34"/>
      <c r="H162" s="34"/>
      <c r="I162" s="160"/>
      <c r="J162" s="34"/>
      <c r="K162" s="34"/>
      <c r="L162" s="35"/>
      <c r="M162" s="161"/>
      <c r="N162" s="162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159</v>
      </c>
      <c r="AU162" s="19" t="s">
        <v>80</v>
      </c>
    </row>
    <row r="163" spans="2:51" s="13" customFormat="1" ht="12">
      <c r="B163" s="163"/>
      <c r="D163" s="164" t="s">
        <v>161</v>
      </c>
      <c r="E163" s="165" t="s">
        <v>3</v>
      </c>
      <c r="F163" s="166" t="s">
        <v>341</v>
      </c>
      <c r="H163" s="167">
        <v>1.049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161</v>
      </c>
      <c r="AU163" s="165" t="s">
        <v>80</v>
      </c>
      <c r="AV163" s="13" t="s">
        <v>80</v>
      </c>
      <c r="AW163" s="13" t="s">
        <v>33</v>
      </c>
      <c r="AX163" s="13" t="s">
        <v>71</v>
      </c>
      <c r="AY163" s="165" t="s">
        <v>149</v>
      </c>
    </row>
    <row r="164" spans="2:51" s="13" customFormat="1" ht="12">
      <c r="B164" s="163"/>
      <c r="D164" s="164" t="s">
        <v>161</v>
      </c>
      <c r="E164" s="165" t="s">
        <v>3</v>
      </c>
      <c r="F164" s="166" t="s">
        <v>342</v>
      </c>
      <c r="H164" s="167">
        <v>0.082</v>
      </c>
      <c r="I164" s="168"/>
      <c r="L164" s="163"/>
      <c r="M164" s="169"/>
      <c r="N164" s="170"/>
      <c r="O164" s="170"/>
      <c r="P164" s="170"/>
      <c r="Q164" s="170"/>
      <c r="R164" s="170"/>
      <c r="S164" s="170"/>
      <c r="T164" s="171"/>
      <c r="AT164" s="165" t="s">
        <v>161</v>
      </c>
      <c r="AU164" s="165" t="s">
        <v>80</v>
      </c>
      <c r="AV164" s="13" t="s">
        <v>80</v>
      </c>
      <c r="AW164" s="13" t="s">
        <v>33</v>
      </c>
      <c r="AX164" s="13" t="s">
        <v>71</v>
      </c>
      <c r="AY164" s="165" t="s">
        <v>149</v>
      </c>
    </row>
    <row r="165" spans="2:51" s="14" customFormat="1" ht="12">
      <c r="B165" s="175"/>
      <c r="D165" s="164" t="s">
        <v>161</v>
      </c>
      <c r="E165" s="176" t="s">
        <v>3</v>
      </c>
      <c r="F165" s="177" t="s">
        <v>273</v>
      </c>
      <c r="H165" s="178">
        <v>1.131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161</v>
      </c>
      <c r="AU165" s="176" t="s">
        <v>80</v>
      </c>
      <c r="AV165" s="14" t="s">
        <v>157</v>
      </c>
      <c r="AW165" s="14" t="s">
        <v>33</v>
      </c>
      <c r="AX165" s="14" t="s">
        <v>78</v>
      </c>
      <c r="AY165" s="176" t="s">
        <v>149</v>
      </c>
    </row>
    <row r="166" spans="1:65" s="2" customFormat="1" ht="16.5" customHeight="1">
      <c r="A166" s="34"/>
      <c r="B166" s="144"/>
      <c r="C166" s="145" t="s">
        <v>9</v>
      </c>
      <c r="D166" s="145" t="s">
        <v>152</v>
      </c>
      <c r="E166" s="146" t="s">
        <v>343</v>
      </c>
      <c r="F166" s="147" t="s">
        <v>344</v>
      </c>
      <c r="G166" s="148" t="s">
        <v>165</v>
      </c>
      <c r="H166" s="149">
        <v>43.418</v>
      </c>
      <c r="I166" s="150"/>
      <c r="J166" s="151">
        <f>ROUND(I166*H166,2)</f>
        <v>0</v>
      </c>
      <c r="K166" s="147" t="s">
        <v>156</v>
      </c>
      <c r="L166" s="35"/>
      <c r="M166" s="152" t="s">
        <v>3</v>
      </c>
      <c r="N166" s="153" t="s">
        <v>42</v>
      </c>
      <c r="O166" s="55"/>
      <c r="P166" s="154">
        <f>O166*H166</f>
        <v>0</v>
      </c>
      <c r="Q166" s="154">
        <v>2.30102</v>
      </c>
      <c r="R166" s="154">
        <f>Q166*H166</f>
        <v>99.90568635999999</v>
      </c>
      <c r="S166" s="154">
        <v>0</v>
      </c>
      <c r="T166" s="15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157</v>
      </c>
      <c r="AT166" s="156" t="s">
        <v>152</v>
      </c>
      <c r="AU166" s="156" t="s">
        <v>80</v>
      </c>
      <c r="AY166" s="19" t="s">
        <v>149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9" t="s">
        <v>78</v>
      </c>
      <c r="BK166" s="157">
        <f>ROUND(I166*H166,2)</f>
        <v>0</v>
      </c>
      <c r="BL166" s="19" t="s">
        <v>157</v>
      </c>
      <c r="BM166" s="156" t="s">
        <v>345</v>
      </c>
    </row>
    <row r="167" spans="1:47" s="2" customFormat="1" ht="12">
      <c r="A167" s="34"/>
      <c r="B167" s="35"/>
      <c r="C167" s="34"/>
      <c r="D167" s="158" t="s">
        <v>159</v>
      </c>
      <c r="E167" s="34"/>
      <c r="F167" s="159" t="s">
        <v>346</v>
      </c>
      <c r="G167" s="34"/>
      <c r="H167" s="34"/>
      <c r="I167" s="160"/>
      <c r="J167" s="34"/>
      <c r="K167" s="34"/>
      <c r="L167" s="35"/>
      <c r="M167" s="161"/>
      <c r="N167" s="162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159</v>
      </c>
      <c r="AU167" s="19" t="s">
        <v>80</v>
      </c>
    </row>
    <row r="168" spans="2:51" s="13" customFormat="1" ht="12">
      <c r="B168" s="163"/>
      <c r="D168" s="164" t="s">
        <v>161</v>
      </c>
      <c r="E168" s="165" t="s">
        <v>3</v>
      </c>
      <c r="F168" s="166" t="s">
        <v>347</v>
      </c>
      <c r="H168" s="167">
        <v>41.555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161</v>
      </c>
      <c r="AU168" s="165" t="s">
        <v>80</v>
      </c>
      <c r="AV168" s="13" t="s">
        <v>80</v>
      </c>
      <c r="AW168" s="13" t="s">
        <v>33</v>
      </c>
      <c r="AX168" s="13" t="s">
        <v>71</v>
      </c>
      <c r="AY168" s="165" t="s">
        <v>149</v>
      </c>
    </row>
    <row r="169" spans="2:51" s="13" customFormat="1" ht="12">
      <c r="B169" s="163"/>
      <c r="D169" s="164" t="s">
        <v>161</v>
      </c>
      <c r="E169" s="165" t="s">
        <v>3</v>
      </c>
      <c r="F169" s="166" t="s">
        <v>348</v>
      </c>
      <c r="H169" s="167">
        <v>1.863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161</v>
      </c>
      <c r="AU169" s="165" t="s">
        <v>80</v>
      </c>
      <c r="AV169" s="13" t="s">
        <v>80</v>
      </c>
      <c r="AW169" s="13" t="s">
        <v>33</v>
      </c>
      <c r="AX169" s="13" t="s">
        <v>71</v>
      </c>
      <c r="AY169" s="165" t="s">
        <v>149</v>
      </c>
    </row>
    <row r="170" spans="2:51" s="14" customFormat="1" ht="12">
      <c r="B170" s="175"/>
      <c r="D170" s="164" t="s">
        <v>161</v>
      </c>
      <c r="E170" s="176" t="s">
        <v>3</v>
      </c>
      <c r="F170" s="177" t="s">
        <v>273</v>
      </c>
      <c r="H170" s="178">
        <v>43.418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161</v>
      </c>
      <c r="AU170" s="176" t="s">
        <v>80</v>
      </c>
      <c r="AV170" s="14" t="s">
        <v>157</v>
      </c>
      <c r="AW170" s="14" t="s">
        <v>33</v>
      </c>
      <c r="AX170" s="14" t="s">
        <v>78</v>
      </c>
      <c r="AY170" s="176" t="s">
        <v>149</v>
      </c>
    </row>
    <row r="171" spans="1:65" s="2" customFormat="1" ht="16.5" customHeight="1">
      <c r="A171" s="34"/>
      <c r="B171" s="144"/>
      <c r="C171" s="145" t="s">
        <v>227</v>
      </c>
      <c r="D171" s="145" t="s">
        <v>152</v>
      </c>
      <c r="E171" s="146" t="s">
        <v>349</v>
      </c>
      <c r="F171" s="147" t="s">
        <v>350</v>
      </c>
      <c r="G171" s="148" t="s">
        <v>155</v>
      </c>
      <c r="H171" s="149">
        <v>3.6</v>
      </c>
      <c r="I171" s="150"/>
      <c r="J171" s="151">
        <f>ROUND(I171*H171,2)</f>
        <v>0</v>
      </c>
      <c r="K171" s="147" t="s">
        <v>156</v>
      </c>
      <c r="L171" s="35"/>
      <c r="M171" s="152" t="s">
        <v>3</v>
      </c>
      <c r="N171" s="153" t="s">
        <v>42</v>
      </c>
      <c r="O171" s="55"/>
      <c r="P171" s="154">
        <f>O171*H171</f>
        <v>0</v>
      </c>
      <c r="Q171" s="154">
        <v>0.00264</v>
      </c>
      <c r="R171" s="154">
        <f>Q171*H171</f>
        <v>0.009504</v>
      </c>
      <c r="S171" s="154">
        <v>0</v>
      </c>
      <c r="T171" s="15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157</v>
      </c>
      <c r="AT171" s="156" t="s">
        <v>152</v>
      </c>
      <c r="AU171" s="156" t="s">
        <v>80</v>
      </c>
      <c r="AY171" s="19" t="s">
        <v>149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9" t="s">
        <v>78</v>
      </c>
      <c r="BK171" s="157">
        <f>ROUND(I171*H171,2)</f>
        <v>0</v>
      </c>
      <c r="BL171" s="19" t="s">
        <v>157</v>
      </c>
      <c r="BM171" s="156" t="s">
        <v>351</v>
      </c>
    </row>
    <row r="172" spans="1:47" s="2" customFormat="1" ht="12">
      <c r="A172" s="34"/>
      <c r="B172" s="35"/>
      <c r="C172" s="34"/>
      <c r="D172" s="158" t="s">
        <v>159</v>
      </c>
      <c r="E172" s="34"/>
      <c r="F172" s="159" t="s">
        <v>352</v>
      </c>
      <c r="G172" s="34"/>
      <c r="H172" s="34"/>
      <c r="I172" s="160"/>
      <c r="J172" s="34"/>
      <c r="K172" s="34"/>
      <c r="L172" s="35"/>
      <c r="M172" s="161"/>
      <c r="N172" s="162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159</v>
      </c>
      <c r="AU172" s="19" t="s">
        <v>80</v>
      </c>
    </row>
    <row r="173" spans="2:51" s="13" customFormat="1" ht="12">
      <c r="B173" s="163"/>
      <c r="D173" s="164" t="s">
        <v>161</v>
      </c>
      <c r="E173" s="165" t="s">
        <v>3</v>
      </c>
      <c r="F173" s="166" t="s">
        <v>353</v>
      </c>
      <c r="H173" s="167">
        <v>3.6</v>
      </c>
      <c r="I173" s="168"/>
      <c r="L173" s="163"/>
      <c r="M173" s="169"/>
      <c r="N173" s="170"/>
      <c r="O173" s="170"/>
      <c r="P173" s="170"/>
      <c r="Q173" s="170"/>
      <c r="R173" s="170"/>
      <c r="S173" s="170"/>
      <c r="T173" s="171"/>
      <c r="AT173" s="165" t="s">
        <v>161</v>
      </c>
      <c r="AU173" s="165" t="s">
        <v>80</v>
      </c>
      <c r="AV173" s="13" t="s">
        <v>80</v>
      </c>
      <c r="AW173" s="13" t="s">
        <v>33</v>
      </c>
      <c r="AX173" s="13" t="s">
        <v>78</v>
      </c>
      <c r="AY173" s="165" t="s">
        <v>149</v>
      </c>
    </row>
    <row r="174" spans="1:65" s="2" customFormat="1" ht="16.5" customHeight="1">
      <c r="A174" s="34"/>
      <c r="B174" s="144"/>
      <c r="C174" s="145" t="s">
        <v>354</v>
      </c>
      <c r="D174" s="145" t="s">
        <v>152</v>
      </c>
      <c r="E174" s="146" t="s">
        <v>355</v>
      </c>
      <c r="F174" s="147" t="s">
        <v>356</v>
      </c>
      <c r="G174" s="148" t="s">
        <v>155</v>
      </c>
      <c r="H174" s="149">
        <v>3.6</v>
      </c>
      <c r="I174" s="150"/>
      <c r="J174" s="151">
        <f>ROUND(I174*H174,2)</f>
        <v>0</v>
      </c>
      <c r="K174" s="147" t="s">
        <v>156</v>
      </c>
      <c r="L174" s="35"/>
      <c r="M174" s="152" t="s">
        <v>3</v>
      </c>
      <c r="N174" s="153" t="s">
        <v>42</v>
      </c>
      <c r="O174" s="55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157</v>
      </c>
      <c r="AT174" s="156" t="s">
        <v>152</v>
      </c>
      <c r="AU174" s="156" t="s">
        <v>80</v>
      </c>
      <c r="AY174" s="19" t="s">
        <v>149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9" t="s">
        <v>78</v>
      </c>
      <c r="BK174" s="157">
        <f>ROUND(I174*H174,2)</f>
        <v>0</v>
      </c>
      <c r="BL174" s="19" t="s">
        <v>157</v>
      </c>
      <c r="BM174" s="156" t="s">
        <v>357</v>
      </c>
    </row>
    <row r="175" spans="1:47" s="2" customFormat="1" ht="12">
      <c r="A175" s="34"/>
      <c r="B175" s="35"/>
      <c r="C175" s="34"/>
      <c r="D175" s="158" t="s">
        <v>159</v>
      </c>
      <c r="E175" s="34"/>
      <c r="F175" s="159" t="s">
        <v>358</v>
      </c>
      <c r="G175" s="34"/>
      <c r="H175" s="34"/>
      <c r="I175" s="160"/>
      <c r="J175" s="34"/>
      <c r="K175" s="34"/>
      <c r="L175" s="35"/>
      <c r="M175" s="161"/>
      <c r="N175" s="162"/>
      <c r="O175" s="55"/>
      <c r="P175" s="55"/>
      <c r="Q175" s="55"/>
      <c r="R175" s="55"/>
      <c r="S175" s="55"/>
      <c r="T175" s="56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9" t="s">
        <v>159</v>
      </c>
      <c r="AU175" s="19" t="s">
        <v>80</v>
      </c>
    </row>
    <row r="176" spans="1:65" s="2" customFormat="1" ht="16.5" customHeight="1">
      <c r="A176" s="34"/>
      <c r="B176" s="144"/>
      <c r="C176" s="145" t="s">
        <v>359</v>
      </c>
      <c r="D176" s="145" t="s">
        <v>152</v>
      </c>
      <c r="E176" s="146" t="s">
        <v>360</v>
      </c>
      <c r="F176" s="147" t="s">
        <v>361</v>
      </c>
      <c r="G176" s="148" t="s">
        <v>183</v>
      </c>
      <c r="H176" s="149">
        <v>22</v>
      </c>
      <c r="I176" s="150"/>
      <c r="J176" s="151">
        <f>ROUND(I176*H176,2)</f>
        <v>0</v>
      </c>
      <c r="K176" s="147" t="s">
        <v>3</v>
      </c>
      <c r="L176" s="35"/>
      <c r="M176" s="152" t="s">
        <v>3</v>
      </c>
      <c r="N176" s="153" t="s">
        <v>42</v>
      </c>
      <c r="O176" s="55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157</v>
      </c>
      <c r="AT176" s="156" t="s">
        <v>152</v>
      </c>
      <c r="AU176" s="156" t="s">
        <v>80</v>
      </c>
      <c r="AY176" s="19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78</v>
      </c>
      <c r="BK176" s="157">
        <f>ROUND(I176*H176,2)</f>
        <v>0</v>
      </c>
      <c r="BL176" s="19" t="s">
        <v>157</v>
      </c>
      <c r="BM176" s="156" t="s">
        <v>362</v>
      </c>
    </row>
    <row r="177" spans="2:51" s="15" customFormat="1" ht="12">
      <c r="B177" s="183"/>
      <c r="D177" s="164" t="s">
        <v>161</v>
      </c>
      <c r="E177" s="184" t="s">
        <v>3</v>
      </c>
      <c r="F177" s="185" t="s">
        <v>363</v>
      </c>
      <c r="H177" s="184" t="s">
        <v>3</v>
      </c>
      <c r="I177" s="186"/>
      <c r="L177" s="183"/>
      <c r="M177" s="187"/>
      <c r="N177" s="188"/>
      <c r="O177" s="188"/>
      <c r="P177" s="188"/>
      <c r="Q177" s="188"/>
      <c r="R177" s="188"/>
      <c r="S177" s="188"/>
      <c r="T177" s="189"/>
      <c r="AT177" s="184" t="s">
        <v>161</v>
      </c>
      <c r="AU177" s="184" t="s">
        <v>80</v>
      </c>
      <c r="AV177" s="15" t="s">
        <v>78</v>
      </c>
      <c r="AW177" s="15" t="s">
        <v>33</v>
      </c>
      <c r="AX177" s="15" t="s">
        <v>71</v>
      </c>
      <c r="AY177" s="184" t="s">
        <v>149</v>
      </c>
    </row>
    <row r="178" spans="2:51" s="13" customFormat="1" ht="12">
      <c r="B178" s="163"/>
      <c r="D178" s="164" t="s">
        <v>161</v>
      </c>
      <c r="E178" s="165" t="s">
        <v>3</v>
      </c>
      <c r="F178" s="166" t="s">
        <v>240</v>
      </c>
      <c r="H178" s="167">
        <v>14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161</v>
      </c>
      <c r="AU178" s="165" t="s">
        <v>80</v>
      </c>
      <c r="AV178" s="13" t="s">
        <v>80</v>
      </c>
      <c r="AW178" s="13" t="s">
        <v>33</v>
      </c>
      <c r="AX178" s="13" t="s">
        <v>71</v>
      </c>
      <c r="AY178" s="165" t="s">
        <v>149</v>
      </c>
    </row>
    <row r="179" spans="2:51" s="15" customFormat="1" ht="12">
      <c r="B179" s="183"/>
      <c r="D179" s="164" t="s">
        <v>161</v>
      </c>
      <c r="E179" s="184" t="s">
        <v>3</v>
      </c>
      <c r="F179" s="185" t="s">
        <v>364</v>
      </c>
      <c r="H179" s="184" t="s">
        <v>3</v>
      </c>
      <c r="I179" s="186"/>
      <c r="L179" s="183"/>
      <c r="M179" s="187"/>
      <c r="N179" s="188"/>
      <c r="O179" s="188"/>
      <c r="P179" s="188"/>
      <c r="Q179" s="188"/>
      <c r="R179" s="188"/>
      <c r="S179" s="188"/>
      <c r="T179" s="189"/>
      <c r="AT179" s="184" t="s">
        <v>161</v>
      </c>
      <c r="AU179" s="184" t="s">
        <v>80</v>
      </c>
      <c r="AV179" s="15" t="s">
        <v>78</v>
      </c>
      <c r="AW179" s="15" t="s">
        <v>33</v>
      </c>
      <c r="AX179" s="15" t="s">
        <v>71</v>
      </c>
      <c r="AY179" s="184" t="s">
        <v>149</v>
      </c>
    </row>
    <row r="180" spans="2:51" s="13" customFormat="1" ht="12">
      <c r="B180" s="163"/>
      <c r="D180" s="164" t="s">
        <v>161</v>
      </c>
      <c r="E180" s="165" t="s">
        <v>3</v>
      </c>
      <c r="F180" s="166" t="s">
        <v>200</v>
      </c>
      <c r="H180" s="167">
        <v>8</v>
      </c>
      <c r="I180" s="168"/>
      <c r="L180" s="163"/>
      <c r="M180" s="169"/>
      <c r="N180" s="170"/>
      <c r="O180" s="170"/>
      <c r="P180" s="170"/>
      <c r="Q180" s="170"/>
      <c r="R180" s="170"/>
      <c r="S180" s="170"/>
      <c r="T180" s="171"/>
      <c r="AT180" s="165" t="s">
        <v>161</v>
      </c>
      <c r="AU180" s="165" t="s">
        <v>80</v>
      </c>
      <c r="AV180" s="13" t="s">
        <v>80</v>
      </c>
      <c r="AW180" s="13" t="s">
        <v>33</v>
      </c>
      <c r="AX180" s="13" t="s">
        <v>71</v>
      </c>
      <c r="AY180" s="165" t="s">
        <v>149</v>
      </c>
    </row>
    <row r="181" spans="2:51" s="14" customFormat="1" ht="12">
      <c r="B181" s="175"/>
      <c r="D181" s="164" t="s">
        <v>161</v>
      </c>
      <c r="E181" s="176" t="s">
        <v>3</v>
      </c>
      <c r="F181" s="177" t="s">
        <v>273</v>
      </c>
      <c r="H181" s="178">
        <v>22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161</v>
      </c>
      <c r="AU181" s="176" t="s">
        <v>80</v>
      </c>
      <c r="AV181" s="14" t="s">
        <v>157</v>
      </c>
      <c r="AW181" s="14" t="s">
        <v>33</v>
      </c>
      <c r="AX181" s="14" t="s">
        <v>78</v>
      </c>
      <c r="AY181" s="176" t="s">
        <v>149</v>
      </c>
    </row>
    <row r="182" spans="2:63" s="12" customFormat="1" ht="22.9" customHeight="1">
      <c r="B182" s="131"/>
      <c r="D182" s="132" t="s">
        <v>70</v>
      </c>
      <c r="E182" s="142" t="s">
        <v>169</v>
      </c>
      <c r="F182" s="142" t="s">
        <v>365</v>
      </c>
      <c r="I182" s="134"/>
      <c r="J182" s="143">
        <f>BK182</f>
        <v>0</v>
      </c>
      <c r="L182" s="131"/>
      <c r="M182" s="136"/>
      <c r="N182" s="137"/>
      <c r="O182" s="137"/>
      <c r="P182" s="138">
        <f>SUM(P183:P242)</f>
        <v>0</v>
      </c>
      <c r="Q182" s="137"/>
      <c r="R182" s="138">
        <f>SUM(R183:R242)</f>
        <v>52.72760184999999</v>
      </c>
      <c r="S182" s="137"/>
      <c r="T182" s="139">
        <f>SUM(T183:T242)</f>
        <v>0</v>
      </c>
      <c r="AR182" s="132" t="s">
        <v>78</v>
      </c>
      <c r="AT182" s="140" t="s">
        <v>70</v>
      </c>
      <c r="AU182" s="140" t="s">
        <v>78</v>
      </c>
      <c r="AY182" s="132" t="s">
        <v>149</v>
      </c>
      <c r="BK182" s="141">
        <f>SUM(BK183:BK242)</f>
        <v>0</v>
      </c>
    </row>
    <row r="183" spans="1:65" s="2" customFormat="1" ht="24.2" customHeight="1">
      <c r="A183" s="34"/>
      <c r="B183" s="144"/>
      <c r="C183" s="145" t="s">
        <v>366</v>
      </c>
      <c r="D183" s="145" t="s">
        <v>152</v>
      </c>
      <c r="E183" s="146" t="s">
        <v>367</v>
      </c>
      <c r="F183" s="147" t="s">
        <v>368</v>
      </c>
      <c r="G183" s="148" t="s">
        <v>155</v>
      </c>
      <c r="H183" s="149">
        <v>213.233</v>
      </c>
      <c r="I183" s="150"/>
      <c r="J183" s="151">
        <f>ROUND(I183*H183,2)</f>
        <v>0</v>
      </c>
      <c r="K183" s="147" t="s">
        <v>156</v>
      </c>
      <c r="L183" s="35"/>
      <c r="M183" s="152" t="s">
        <v>3</v>
      </c>
      <c r="N183" s="153" t="s">
        <v>42</v>
      </c>
      <c r="O183" s="55"/>
      <c r="P183" s="154">
        <f>O183*H183</f>
        <v>0</v>
      </c>
      <c r="Q183" s="154">
        <v>0.16212</v>
      </c>
      <c r="R183" s="154">
        <f>Q183*H183</f>
        <v>34.569333959999994</v>
      </c>
      <c r="S183" s="154">
        <v>0</v>
      </c>
      <c r="T183" s="15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157</v>
      </c>
      <c r="AT183" s="156" t="s">
        <v>152</v>
      </c>
      <c r="AU183" s="156" t="s">
        <v>80</v>
      </c>
      <c r="AY183" s="19" t="s">
        <v>149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9" t="s">
        <v>78</v>
      </c>
      <c r="BK183" s="157">
        <f>ROUND(I183*H183,2)</f>
        <v>0</v>
      </c>
      <c r="BL183" s="19" t="s">
        <v>157</v>
      </c>
      <c r="BM183" s="156" t="s">
        <v>369</v>
      </c>
    </row>
    <row r="184" spans="1:47" s="2" customFormat="1" ht="12">
      <c r="A184" s="34"/>
      <c r="B184" s="35"/>
      <c r="C184" s="34"/>
      <c r="D184" s="158" t="s">
        <v>159</v>
      </c>
      <c r="E184" s="34"/>
      <c r="F184" s="159" t="s">
        <v>370</v>
      </c>
      <c r="G184" s="34"/>
      <c r="H184" s="34"/>
      <c r="I184" s="160"/>
      <c r="J184" s="34"/>
      <c r="K184" s="34"/>
      <c r="L184" s="35"/>
      <c r="M184" s="161"/>
      <c r="N184" s="162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159</v>
      </c>
      <c r="AU184" s="19" t="s">
        <v>80</v>
      </c>
    </row>
    <row r="185" spans="2:51" s="13" customFormat="1" ht="12">
      <c r="B185" s="163"/>
      <c r="D185" s="164" t="s">
        <v>161</v>
      </c>
      <c r="E185" s="165" t="s">
        <v>3</v>
      </c>
      <c r="F185" s="166" t="s">
        <v>371</v>
      </c>
      <c r="H185" s="167">
        <v>106.106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161</v>
      </c>
      <c r="AU185" s="165" t="s">
        <v>80</v>
      </c>
      <c r="AV185" s="13" t="s">
        <v>80</v>
      </c>
      <c r="AW185" s="13" t="s">
        <v>33</v>
      </c>
      <c r="AX185" s="13" t="s">
        <v>71</v>
      </c>
      <c r="AY185" s="165" t="s">
        <v>149</v>
      </c>
    </row>
    <row r="186" spans="2:51" s="13" customFormat="1" ht="12">
      <c r="B186" s="163"/>
      <c r="D186" s="164" t="s">
        <v>161</v>
      </c>
      <c r="E186" s="165" t="s">
        <v>3</v>
      </c>
      <c r="F186" s="166" t="s">
        <v>372</v>
      </c>
      <c r="H186" s="167">
        <v>160.768</v>
      </c>
      <c r="I186" s="168"/>
      <c r="L186" s="163"/>
      <c r="M186" s="169"/>
      <c r="N186" s="170"/>
      <c r="O186" s="170"/>
      <c r="P186" s="170"/>
      <c r="Q186" s="170"/>
      <c r="R186" s="170"/>
      <c r="S186" s="170"/>
      <c r="T186" s="171"/>
      <c r="AT186" s="165" t="s">
        <v>161</v>
      </c>
      <c r="AU186" s="165" t="s">
        <v>80</v>
      </c>
      <c r="AV186" s="13" t="s">
        <v>80</v>
      </c>
      <c r="AW186" s="13" t="s">
        <v>33</v>
      </c>
      <c r="AX186" s="13" t="s">
        <v>71</v>
      </c>
      <c r="AY186" s="165" t="s">
        <v>149</v>
      </c>
    </row>
    <row r="187" spans="2:51" s="13" customFormat="1" ht="12">
      <c r="B187" s="163"/>
      <c r="D187" s="164" t="s">
        <v>161</v>
      </c>
      <c r="E187" s="165" t="s">
        <v>3</v>
      </c>
      <c r="F187" s="166" t="s">
        <v>373</v>
      </c>
      <c r="H187" s="167">
        <v>5.404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161</v>
      </c>
      <c r="AU187" s="165" t="s">
        <v>80</v>
      </c>
      <c r="AV187" s="13" t="s">
        <v>80</v>
      </c>
      <c r="AW187" s="13" t="s">
        <v>33</v>
      </c>
      <c r="AX187" s="13" t="s">
        <v>71</v>
      </c>
      <c r="AY187" s="165" t="s">
        <v>149</v>
      </c>
    </row>
    <row r="188" spans="2:51" s="15" customFormat="1" ht="12">
      <c r="B188" s="183"/>
      <c r="D188" s="164" t="s">
        <v>161</v>
      </c>
      <c r="E188" s="184" t="s">
        <v>3</v>
      </c>
      <c r="F188" s="185" t="s">
        <v>374</v>
      </c>
      <c r="H188" s="184" t="s">
        <v>3</v>
      </c>
      <c r="I188" s="186"/>
      <c r="L188" s="183"/>
      <c r="M188" s="187"/>
      <c r="N188" s="188"/>
      <c r="O188" s="188"/>
      <c r="P188" s="188"/>
      <c r="Q188" s="188"/>
      <c r="R188" s="188"/>
      <c r="S188" s="188"/>
      <c r="T188" s="189"/>
      <c r="AT188" s="184" t="s">
        <v>161</v>
      </c>
      <c r="AU188" s="184" t="s">
        <v>80</v>
      </c>
      <c r="AV188" s="15" t="s">
        <v>78</v>
      </c>
      <c r="AW188" s="15" t="s">
        <v>33</v>
      </c>
      <c r="AX188" s="15" t="s">
        <v>71</v>
      </c>
      <c r="AY188" s="184" t="s">
        <v>149</v>
      </c>
    </row>
    <row r="189" spans="2:51" s="13" customFormat="1" ht="12">
      <c r="B189" s="163"/>
      <c r="D189" s="164" t="s">
        <v>161</v>
      </c>
      <c r="E189" s="165" t="s">
        <v>3</v>
      </c>
      <c r="F189" s="166" t="s">
        <v>375</v>
      </c>
      <c r="H189" s="167">
        <v>-39.065</v>
      </c>
      <c r="I189" s="168"/>
      <c r="L189" s="163"/>
      <c r="M189" s="169"/>
      <c r="N189" s="170"/>
      <c r="O189" s="170"/>
      <c r="P189" s="170"/>
      <c r="Q189" s="170"/>
      <c r="R189" s="170"/>
      <c r="S189" s="170"/>
      <c r="T189" s="171"/>
      <c r="AT189" s="165" t="s">
        <v>161</v>
      </c>
      <c r="AU189" s="165" t="s">
        <v>80</v>
      </c>
      <c r="AV189" s="13" t="s">
        <v>80</v>
      </c>
      <c r="AW189" s="13" t="s">
        <v>33</v>
      </c>
      <c r="AX189" s="13" t="s">
        <v>71</v>
      </c>
      <c r="AY189" s="165" t="s">
        <v>149</v>
      </c>
    </row>
    <row r="190" spans="2:51" s="13" customFormat="1" ht="12">
      <c r="B190" s="163"/>
      <c r="D190" s="164" t="s">
        <v>161</v>
      </c>
      <c r="E190" s="165" t="s">
        <v>3</v>
      </c>
      <c r="F190" s="166" t="s">
        <v>376</v>
      </c>
      <c r="H190" s="167">
        <v>-19.98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71</v>
      </c>
      <c r="AY190" s="165" t="s">
        <v>149</v>
      </c>
    </row>
    <row r="191" spans="2:51" s="14" customFormat="1" ht="12">
      <c r="B191" s="175"/>
      <c r="D191" s="164" t="s">
        <v>161</v>
      </c>
      <c r="E191" s="176" t="s">
        <v>3</v>
      </c>
      <c r="F191" s="177" t="s">
        <v>273</v>
      </c>
      <c r="H191" s="178">
        <v>213.23300000000003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161</v>
      </c>
      <c r="AU191" s="176" t="s">
        <v>80</v>
      </c>
      <c r="AV191" s="14" t="s">
        <v>157</v>
      </c>
      <c r="AW191" s="14" t="s">
        <v>33</v>
      </c>
      <c r="AX191" s="14" t="s">
        <v>78</v>
      </c>
      <c r="AY191" s="176" t="s">
        <v>149</v>
      </c>
    </row>
    <row r="192" spans="1:65" s="2" customFormat="1" ht="24.2" customHeight="1">
      <c r="A192" s="34"/>
      <c r="B192" s="144"/>
      <c r="C192" s="145" t="s">
        <v>377</v>
      </c>
      <c r="D192" s="145" t="s">
        <v>152</v>
      </c>
      <c r="E192" s="146" t="s">
        <v>378</v>
      </c>
      <c r="F192" s="147" t="s">
        <v>379</v>
      </c>
      <c r="G192" s="148" t="s">
        <v>183</v>
      </c>
      <c r="H192" s="149">
        <v>15</v>
      </c>
      <c r="I192" s="150"/>
      <c r="J192" s="151">
        <f>ROUND(I192*H192,2)</f>
        <v>0</v>
      </c>
      <c r="K192" s="147" t="s">
        <v>156</v>
      </c>
      <c r="L192" s="35"/>
      <c r="M192" s="152" t="s">
        <v>3</v>
      </c>
      <c r="N192" s="153" t="s">
        <v>42</v>
      </c>
      <c r="O192" s="55"/>
      <c r="P192" s="154">
        <f>O192*H192</f>
        <v>0</v>
      </c>
      <c r="Q192" s="154">
        <v>0.02628</v>
      </c>
      <c r="R192" s="154">
        <f>Q192*H192</f>
        <v>0.3942</v>
      </c>
      <c r="S192" s="154">
        <v>0</v>
      </c>
      <c r="T192" s="15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157</v>
      </c>
      <c r="AT192" s="156" t="s">
        <v>152</v>
      </c>
      <c r="AU192" s="156" t="s">
        <v>80</v>
      </c>
      <c r="AY192" s="19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9" t="s">
        <v>78</v>
      </c>
      <c r="BK192" s="157">
        <f>ROUND(I192*H192,2)</f>
        <v>0</v>
      </c>
      <c r="BL192" s="19" t="s">
        <v>157</v>
      </c>
      <c r="BM192" s="156" t="s">
        <v>380</v>
      </c>
    </row>
    <row r="193" spans="1:47" s="2" customFormat="1" ht="12">
      <c r="A193" s="34"/>
      <c r="B193" s="35"/>
      <c r="C193" s="34"/>
      <c r="D193" s="158" t="s">
        <v>159</v>
      </c>
      <c r="E193" s="34"/>
      <c r="F193" s="159" t="s">
        <v>381</v>
      </c>
      <c r="G193" s="34"/>
      <c r="H193" s="34"/>
      <c r="I193" s="160"/>
      <c r="J193" s="34"/>
      <c r="K193" s="34"/>
      <c r="L193" s="35"/>
      <c r="M193" s="161"/>
      <c r="N193" s="162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159</v>
      </c>
      <c r="AU193" s="19" t="s">
        <v>80</v>
      </c>
    </row>
    <row r="194" spans="1:65" s="2" customFormat="1" ht="21.75" customHeight="1">
      <c r="A194" s="34"/>
      <c r="B194" s="144"/>
      <c r="C194" s="145" t="s">
        <v>8</v>
      </c>
      <c r="D194" s="145" t="s">
        <v>152</v>
      </c>
      <c r="E194" s="146" t="s">
        <v>382</v>
      </c>
      <c r="F194" s="147" t="s">
        <v>383</v>
      </c>
      <c r="G194" s="148" t="s">
        <v>183</v>
      </c>
      <c r="H194" s="149">
        <v>24</v>
      </c>
      <c r="I194" s="150"/>
      <c r="J194" s="151">
        <f>ROUND(I194*H194,2)</f>
        <v>0</v>
      </c>
      <c r="K194" s="147" t="s">
        <v>156</v>
      </c>
      <c r="L194" s="35"/>
      <c r="M194" s="152" t="s">
        <v>3</v>
      </c>
      <c r="N194" s="153" t="s">
        <v>42</v>
      </c>
      <c r="O194" s="55"/>
      <c r="P194" s="154">
        <f>O194*H194</f>
        <v>0</v>
      </c>
      <c r="Q194" s="154">
        <v>0.05455</v>
      </c>
      <c r="R194" s="154">
        <f>Q194*H194</f>
        <v>1.3092000000000001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157</v>
      </c>
      <c r="AT194" s="156" t="s">
        <v>152</v>
      </c>
      <c r="AU194" s="156" t="s">
        <v>80</v>
      </c>
      <c r="AY194" s="19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78</v>
      </c>
      <c r="BK194" s="157">
        <f>ROUND(I194*H194,2)</f>
        <v>0</v>
      </c>
      <c r="BL194" s="19" t="s">
        <v>157</v>
      </c>
      <c r="BM194" s="156" t="s">
        <v>384</v>
      </c>
    </row>
    <row r="195" spans="1:47" s="2" customFormat="1" ht="12">
      <c r="A195" s="34"/>
      <c r="B195" s="35"/>
      <c r="C195" s="34"/>
      <c r="D195" s="158" t="s">
        <v>159</v>
      </c>
      <c r="E195" s="34"/>
      <c r="F195" s="159" t="s">
        <v>385</v>
      </c>
      <c r="G195" s="34"/>
      <c r="H195" s="34"/>
      <c r="I195" s="160"/>
      <c r="J195" s="34"/>
      <c r="K195" s="34"/>
      <c r="L195" s="35"/>
      <c r="M195" s="161"/>
      <c r="N195" s="162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159</v>
      </c>
      <c r="AU195" s="19" t="s">
        <v>80</v>
      </c>
    </row>
    <row r="196" spans="1:65" s="2" customFormat="1" ht="21.75" customHeight="1">
      <c r="A196" s="34"/>
      <c r="B196" s="144"/>
      <c r="C196" s="145" t="s">
        <v>386</v>
      </c>
      <c r="D196" s="145" t="s">
        <v>152</v>
      </c>
      <c r="E196" s="146" t="s">
        <v>387</v>
      </c>
      <c r="F196" s="147" t="s">
        <v>388</v>
      </c>
      <c r="G196" s="148" t="s">
        <v>183</v>
      </c>
      <c r="H196" s="149">
        <v>30</v>
      </c>
      <c r="I196" s="150"/>
      <c r="J196" s="151">
        <f>ROUND(I196*H196,2)</f>
        <v>0</v>
      </c>
      <c r="K196" s="147" t="s">
        <v>156</v>
      </c>
      <c r="L196" s="35"/>
      <c r="M196" s="152" t="s">
        <v>3</v>
      </c>
      <c r="N196" s="153" t="s">
        <v>42</v>
      </c>
      <c r="O196" s="55"/>
      <c r="P196" s="154">
        <f>O196*H196</f>
        <v>0</v>
      </c>
      <c r="Q196" s="154">
        <v>0.06355</v>
      </c>
      <c r="R196" s="154">
        <f>Q196*H196</f>
        <v>1.9064999999999999</v>
      </c>
      <c r="S196" s="154">
        <v>0</v>
      </c>
      <c r="T196" s="15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157</v>
      </c>
      <c r="AT196" s="156" t="s">
        <v>152</v>
      </c>
      <c r="AU196" s="156" t="s">
        <v>80</v>
      </c>
      <c r="AY196" s="19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78</v>
      </c>
      <c r="BK196" s="157">
        <f>ROUND(I196*H196,2)</f>
        <v>0</v>
      </c>
      <c r="BL196" s="19" t="s">
        <v>157</v>
      </c>
      <c r="BM196" s="156" t="s">
        <v>389</v>
      </c>
    </row>
    <row r="197" spans="1:47" s="2" customFormat="1" ht="12">
      <c r="A197" s="34"/>
      <c r="B197" s="35"/>
      <c r="C197" s="34"/>
      <c r="D197" s="158" t="s">
        <v>159</v>
      </c>
      <c r="E197" s="34"/>
      <c r="F197" s="159" t="s">
        <v>390</v>
      </c>
      <c r="G197" s="34"/>
      <c r="H197" s="34"/>
      <c r="I197" s="160"/>
      <c r="J197" s="34"/>
      <c r="K197" s="34"/>
      <c r="L197" s="35"/>
      <c r="M197" s="161"/>
      <c r="N197" s="162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159</v>
      </c>
      <c r="AU197" s="19" t="s">
        <v>80</v>
      </c>
    </row>
    <row r="198" spans="1:65" s="2" customFormat="1" ht="21.75" customHeight="1">
      <c r="A198" s="34"/>
      <c r="B198" s="144"/>
      <c r="C198" s="145" t="s">
        <v>391</v>
      </c>
      <c r="D198" s="145" t="s">
        <v>152</v>
      </c>
      <c r="E198" s="146" t="s">
        <v>392</v>
      </c>
      <c r="F198" s="147" t="s">
        <v>393</v>
      </c>
      <c r="G198" s="148" t="s">
        <v>183</v>
      </c>
      <c r="H198" s="149">
        <v>9</v>
      </c>
      <c r="I198" s="150"/>
      <c r="J198" s="151">
        <f>ROUND(I198*H198,2)</f>
        <v>0</v>
      </c>
      <c r="K198" s="147" t="s">
        <v>156</v>
      </c>
      <c r="L198" s="35"/>
      <c r="M198" s="152" t="s">
        <v>3</v>
      </c>
      <c r="N198" s="153" t="s">
        <v>42</v>
      </c>
      <c r="O198" s="55"/>
      <c r="P198" s="154">
        <f>O198*H198</f>
        <v>0</v>
      </c>
      <c r="Q198" s="154">
        <v>0.10005</v>
      </c>
      <c r="R198" s="154">
        <f>Q198*H198</f>
        <v>0.90045</v>
      </c>
      <c r="S198" s="154">
        <v>0</v>
      </c>
      <c r="T198" s="15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6" t="s">
        <v>157</v>
      </c>
      <c r="AT198" s="156" t="s">
        <v>152</v>
      </c>
      <c r="AU198" s="156" t="s">
        <v>80</v>
      </c>
      <c r="AY198" s="19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9" t="s">
        <v>78</v>
      </c>
      <c r="BK198" s="157">
        <f>ROUND(I198*H198,2)</f>
        <v>0</v>
      </c>
      <c r="BL198" s="19" t="s">
        <v>157</v>
      </c>
      <c r="BM198" s="156" t="s">
        <v>394</v>
      </c>
    </row>
    <row r="199" spans="1:47" s="2" customFormat="1" ht="12">
      <c r="A199" s="34"/>
      <c r="B199" s="35"/>
      <c r="C199" s="34"/>
      <c r="D199" s="158" t="s">
        <v>159</v>
      </c>
      <c r="E199" s="34"/>
      <c r="F199" s="159" t="s">
        <v>395</v>
      </c>
      <c r="G199" s="34"/>
      <c r="H199" s="34"/>
      <c r="I199" s="160"/>
      <c r="J199" s="34"/>
      <c r="K199" s="34"/>
      <c r="L199" s="35"/>
      <c r="M199" s="161"/>
      <c r="N199" s="162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159</v>
      </c>
      <c r="AU199" s="19" t="s">
        <v>80</v>
      </c>
    </row>
    <row r="200" spans="1:65" s="2" customFormat="1" ht="16.5" customHeight="1">
      <c r="A200" s="34"/>
      <c r="B200" s="144"/>
      <c r="C200" s="145" t="s">
        <v>396</v>
      </c>
      <c r="D200" s="145" t="s">
        <v>152</v>
      </c>
      <c r="E200" s="146" t="s">
        <v>397</v>
      </c>
      <c r="F200" s="147" t="s">
        <v>398</v>
      </c>
      <c r="G200" s="148" t="s">
        <v>165</v>
      </c>
      <c r="H200" s="149">
        <v>1.028</v>
      </c>
      <c r="I200" s="150"/>
      <c r="J200" s="151">
        <f>ROUND(I200*H200,2)</f>
        <v>0</v>
      </c>
      <c r="K200" s="147" t="s">
        <v>156</v>
      </c>
      <c r="L200" s="35"/>
      <c r="M200" s="152" t="s">
        <v>3</v>
      </c>
      <c r="N200" s="153" t="s">
        <v>42</v>
      </c>
      <c r="O200" s="55"/>
      <c r="P200" s="154">
        <f>O200*H200</f>
        <v>0</v>
      </c>
      <c r="Q200" s="154">
        <v>1.94302</v>
      </c>
      <c r="R200" s="154">
        <f>Q200*H200</f>
        <v>1.99742456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157</v>
      </c>
      <c r="AT200" s="156" t="s">
        <v>152</v>
      </c>
      <c r="AU200" s="156" t="s">
        <v>80</v>
      </c>
      <c r="AY200" s="19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78</v>
      </c>
      <c r="BK200" s="157">
        <f>ROUND(I200*H200,2)</f>
        <v>0</v>
      </c>
      <c r="BL200" s="19" t="s">
        <v>157</v>
      </c>
      <c r="BM200" s="156" t="s">
        <v>399</v>
      </c>
    </row>
    <row r="201" spans="1:47" s="2" customFormat="1" ht="12">
      <c r="A201" s="34"/>
      <c r="B201" s="35"/>
      <c r="C201" s="34"/>
      <c r="D201" s="158" t="s">
        <v>159</v>
      </c>
      <c r="E201" s="34"/>
      <c r="F201" s="159" t="s">
        <v>400</v>
      </c>
      <c r="G201" s="34"/>
      <c r="H201" s="34"/>
      <c r="I201" s="160"/>
      <c r="J201" s="34"/>
      <c r="K201" s="34"/>
      <c r="L201" s="35"/>
      <c r="M201" s="161"/>
      <c r="N201" s="162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159</v>
      </c>
      <c r="AU201" s="19" t="s">
        <v>80</v>
      </c>
    </row>
    <row r="202" spans="2:51" s="13" customFormat="1" ht="12">
      <c r="B202" s="163"/>
      <c r="D202" s="164" t="s">
        <v>161</v>
      </c>
      <c r="E202" s="165" t="s">
        <v>3</v>
      </c>
      <c r="F202" s="166" t="s">
        <v>401</v>
      </c>
      <c r="H202" s="167">
        <v>0.56</v>
      </c>
      <c r="I202" s="168"/>
      <c r="L202" s="163"/>
      <c r="M202" s="169"/>
      <c r="N202" s="170"/>
      <c r="O202" s="170"/>
      <c r="P202" s="170"/>
      <c r="Q202" s="170"/>
      <c r="R202" s="170"/>
      <c r="S202" s="170"/>
      <c r="T202" s="171"/>
      <c r="AT202" s="165" t="s">
        <v>161</v>
      </c>
      <c r="AU202" s="165" t="s">
        <v>80</v>
      </c>
      <c r="AV202" s="13" t="s">
        <v>80</v>
      </c>
      <c r="AW202" s="13" t="s">
        <v>33</v>
      </c>
      <c r="AX202" s="13" t="s">
        <v>71</v>
      </c>
      <c r="AY202" s="165" t="s">
        <v>149</v>
      </c>
    </row>
    <row r="203" spans="2:51" s="13" customFormat="1" ht="12">
      <c r="B203" s="163"/>
      <c r="D203" s="164" t="s">
        <v>161</v>
      </c>
      <c r="E203" s="165" t="s">
        <v>3</v>
      </c>
      <c r="F203" s="166" t="s">
        <v>402</v>
      </c>
      <c r="H203" s="167">
        <v>0.468</v>
      </c>
      <c r="I203" s="168"/>
      <c r="L203" s="163"/>
      <c r="M203" s="169"/>
      <c r="N203" s="170"/>
      <c r="O203" s="170"/>
      <c r="P203" s="170"/>
      <c r="Q203" s="170"/>
      <c r="R203" s="170"/>
      <c r="S203" s="170"/>
      <c r="T203" s="171"/>
      <c r="AT203" s="165" t="s">
        <v>161</v>
      </c>
      <c r="AU203" s="165" t="s">
        <v>80</v>
      </c>
      <c r="AV203" s="13" t="s">
        <v>80</v>
      </c>
      <c r="AW203" s="13" t="s">
        <v>33</v>
      </c>
      <c r="AX203" s="13" t="s">
        <v>71</v>
      </c>
      <c r="AY203" s="165" t="s">
        <v>149</v>
      </c>
    </row>
    <row r="204" spans="2:51" s="14" customFormat="1" ht="12">
      <c r="B204" s="175"/>
      <c r="D204" s="164" t="s">
        <v>161</v>
      </c>
      <c r="E204" s="176" t="s">
        <v>3</v>
      </c>
      <c r="F204" s="177" t="s">
        <v>273</v>
      </c>
      <c r="H204" s="178">
        <v>1.028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161</v>
      </c>
      <c r="AU204" s="176" t="s">
        <v>80</v>
      </c>
      <c r="AV204" s="14" t="s">
        <v>157</v>
      </c>
      <c r="AW204" s="14" t="s">
        <v>33</v>
      </c>
      <c r="AX204" s="14" t="s">
        <v>78</v>
      </c>
      <c r="AY204" s="176" t="s">
        <v>149</v>
      </c>
    </row>
    <row r="205" spans="1:65" s="2" customFormat="1" ht="24.2" customHeight="1">
      <c r="A205" s="34"/>
      <c r="B205" s="144"/>
      <c r="C205" s="145" t="s">
        <v>403</v>
      </c>
      <c r="D205" s="145" t="s">
        <v>152</v>
      </c>
      <c r="E205" s="146" t="s">
        <v>404</v>
      </c>
      <c r="F205" s="147" t="s">
        <v>405</v>
      </c>
      <c r="G205" s="148" t="s">
        <v>197</v>
      </c>
      <c r="H205" s="149">
        <v>1.341</v>
      </c>
      <c r="I205" s="150"/>
      <c r="J205" s="151">
        <f>ROUND(I205*H205,2)</f>
        <v>0</v>
      </c>
      <c r="K205" s="147" t="s">
        <v>156</v>
      </c>
      <c r="L205" s="35"/>
      <c r="M205" s="152" t="s">
        <v>3</v>
      </c>
      <c r="N205" s="153" t="s">
        <v>42</v>
      </c>
      <c r="O205" s="55"/>
      <c r="P205" s="154">
        <f>O205*H205</f>
        <v>0</v>
      </c>
      <c r="Q205" s="154">
        <v>0.01709</v>
      </c>
      <c r="R205" s="154">
        <f>Q205*H205</f>
        <v>0.02291769</v>
      </c>
      <c r="S205" s="154">
        <v>0</v>
      </c>
      <c r="T205" s="15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157</v>
      </c>
      <c r="AT205" s="156" t="s">
        <v>152</v>
      </c>
      <c r="AU205" s="156" t="s">
        <v>80</v>
      </c>
      <c r="AY205" s="19" t="s">
        <v>149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78</v>
      </c>
      <c r="BK205" s="157">
        <f>ROUND(I205*H205,2)</f>
        <v>0</v>
      </c>
      <c r="BL205" s="19" t="s">
        <v>157</v>
      </c>
      <c r="BM205" s="156" t="s">
        <v>406</v>
      </c>
    </row>
    <row r="206" spans="1:47" s="2" customFormat="1" ht="12">
      <c r="A206" s="34"/>
      <c r="B206" s="35"/>
      <c r="C206" s="34"/>
      <c r="D206" s="158" t="s">
        <v>159</v>
      </c>
      <c r="E206" s="34"/>
      <c r="F206" s="159" t="s">
        <v>407</v>
      </c>
      <c r="G206" s="34"/>
      <c r="H206" s="34"/>
      <c r="I206" s="160"/>
      <c r="J206" s="34"/>
      <c r="K206" s="34"/>
      <c r="L206" s="35"/>
      <c r="M206" s="161"/>
      <c r="N206" s="162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159</v>
      </c>
      <c r="AU206" s="19" t="s">
        <v>80</v>
      </c>
    </row>
    <row r="207" spans="2:51" s="13" customFormat="1" ht="12">
      <c r="B207" s="163"/>
      <c r="D207" s="164" t="s">
        <v>161</v>
      </c>
      <c r="E207" s="165" t="s">
        <v>3</v>
      </c>
      <c r="F207" s="166" t="s">
        <v>408</v>
      </c>
      <c r="H207" s="167">
        <v>0.613</v>
      </c>
      <c r="I207" s="168"/>
      <c r="L207" s="163"/>
      <c r="M207" s="169"/>
      <c r="N207" s="170"/>
      <c r="O207" s="170"/>
      <c r="P207" s="170"/>
      <c r="Q207" s="170"/>
      <c r="R207" s="170"/>
      <c r="S207" s="170"/>
      <c r="T207" s="171"/>
      <c r="AT207" s="165" t="s">
        <v>161</v>
      </c>
      <c r="AU207" s="165" t="s">
        <v>80</v>
      </c>
      <c r="AV207" s="13" t="s">
        <v>80</v>
      </c>
      <c r="AW207" s="13" t="s">
        <v>33</v>
      </c>
      <c r="AX207" s="13" t="s">
        <v>71</v>
      </c>
      <c r="AY207" s="165" t="s">
        <v>149</v>
      </c>
    </row>
    <row r="208" spans="2:51" s="13" customFormat="1" ht="12">
      <c r="B208" s="163"/>
      <c r="D208" s="164" t="s">
        <v>161</v>
      </c>
      <c r="E208" s="165" t="s">
        <v>3</v>
      </c>
      <c r="F208" s="166" t="s">
        <v>409</v>
      </c>
      <c r="H208" s="167">
        <v>0.728</v>
      </c>
      <c r="I208" s="168"/>
      <c r="L208" s="163"/>
      <c r="M208" s="169"/>
      <c r="N208" s="170"/>
      <c r="O208" s="170"/>
      <c r="P208" s="170"/>
      <c r="Q208" s="170"/>
      <c r="R208" s="170"/>
      <c r="S208" s="170"/>
      <c r="T208" s="171"/>
      <c r="AT208" s="165" t="s">
        <v>161</v>
      </c>
      <c r="AU208" s="165" t="s">
        <v>80</v>
      </c>
      <c r="AV208" s="13" t="s">
        <v>80</v>
      </c>
      <c r="AW208" s="13" t="s">
        <v>33</v>
      </c>
      <c r="AX208" s="13" t="s">
        <v>71</v>
      </c>
      <c r="AY208" s="165" t="s">
        <v>149</v>
      </c>
    </row>
    <row r="209" spans="2:51" s="14" customFormat="1" ht="12">
      <c r="B209" s="175"/>
      <c r="D209" s="164" t="s">
        <v>161</v>
      </c>
      <c r="E209" s="176" t="s">
        <v>3</v>
      </c>
      <c r="F209" s="177" t="s">
        <v>273</v>
      </c>
      <c r="H209" s="178">
        <v>1.341</v>
      </c>
      <c r="I209" s="179"/>
      <c r="L209" s="175"/>
      <c r="M209" s="180"/>
      <c r="N209" s="181"/>
      <c r="O209" s="181"/>
      <c r="P209" s="181"/>
      <c r="Q209" s="181"/>
      <c r="R209" s="181"/>
      <c r="S209" s="181"/>
      <c r="T209" s="182"/>
      <c r="AT209" s="176" t="s">
        <v>161</v>
      </c>
      <c r="AU209" s="176" t="s">
        <v>80</v>
      </c>
      <c r="AV209" s="14" t="s">
        <v>157</v>
      </c>
      <c r="AW209" s="14" t="s">
        <v>33</v>
      </c>
      <c r="AX209" s="14" t="s">
        <v>78</v>
      </c>
      <c r="AY209" s="176" t="s">
        <v>149</v>
      </c>
    </row>
    <row r="210" spans="1:65" s="2" customFormat="1" ht="16.5" customHeight="1">
      <c r="A210" s="34"/>
      <c r="B210" s="144"/>
      <c r="C210" s="190" t="s">
        <v>410</v>
      </c>
      <c r="D210" s="190" t="s">
        <v>411</v>
      </c>
      <c r="E210" s="191" t="s">
        <v>412</v>
      </c>
      <c r="F210" s="192" t="s">
        <v>413</v>
      </c>
      <c r="G210" s="193" t="s">
        <v>197</v>
      </c>
      <c r="H210" s="194">
        <v>0.613</v>
      </c>
      <c r="I210" s="195"/>
      <c r="J210" s="196">
        <f>ROUND(I210*H210,2)</f>
        <v>0</v>
      </c>
      <c r="K210" s="192" t="s">
        <v>156</v>
      </c>
      <c r="L210" s="197"/>
      <c r="M210" s="198" t="s">
        <v>3</v>
      </c>
      <c r="N210" s="199" t="s">
        <v>42</v>
      </c>
      <c r="O210" s="55"/>
      <c r="P210" s="154">
        <f>O210*H210</f>
        <v>0</v>
      </c>
      <c r="Q210" s="154">
        <v>1</v>
      </c>
      <c r="R210" s="154">
        <f>Q210*H210</f>
        <v>0.613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200</v>
      </c>
      <c r="AT210" s="156" t="s">
        <v>411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157</v>
      </c>
      <c r="BM210" s="156" t="s">
        <v>414</v>
      </c>
    </row>
    <row r="211" spans="2:51" s="13" customFormat="1" ht="12">
      <c r="B211" s="163"/>
      <c r="D211" s="164" t="s">
        <v>161</v>
      </c>
      <c r="E211" s="165" t="s">
        <v>3</v>
      </c>
      <c r="F211" s="166" t="s">
        <v>408</v>
      </c>
      <c r="H211" s="167">
        <v>0.613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161</v>
      </c>
      <c r="AU211" s="165" t="s">
        <v>80</v>
      </c>
      <c r="AV211" s="13" t="s">
        <v>80</v>
      </c>
      <c r="AW211" s="13" t="s">
        <v>33</v>
      </c>
      <c r="AX211" s="13" t="s">
        <v>71</v>
      </c>
      <c r="AY211" s="165" t="s">
        <v>149</v>
      </c>
    </row>
    <row r="212" spans="2:51" s="14" customFormat="1" ht="12">
      <c r="B212" s="175"/>
      <c r="D212" s="164" t="s">
        <v>161</v>
      </c>
      <c r="E212" s="176" t="s">
        <v>3</v>
      </c>
      <c r="F212" s="177" t="s">
        <v>273</v>
      </c>
      <c r="H212" s="178">
        <v>0.613</v>
      </c>
      <c r="I212" s="179"/>
      <c r="L212" s="175"/>
      <c r="M212" s="180"/>
      <c r="N212" s="181"/>
      <c r="O212" s="181"/>
      <c r="P212" s="181"/>
      <c r="Q212" s="181"/>
      <c r="R212" s="181"/>
      <c r="S212" s="181"/>
      <c r="T212" s="182"/>
      <c r="AT212" s="176" t="s">
        <v>161</v>
      </c>
      <c r="AU212" s="176" t="s">
        <v>80</v>
      </c>
      <c r="AV212" s="14" t="s">
        <v>157</v>
      </c>
      <c r="AW212" s="14" t="s">
        <v>33</v>
      </c>
      <c r="AX212" s="14" t="s">
        <v>78</v>
      </c>
      <c r="AY212" s="176" t="s">
        <v>149</v>
      </c>
    </row>
    <row r="213" spans="1:65" s="2" customFormat="1" ht="16.5" customHeight="1">
      <c r="A213" s="34"/>
      <c r="B213" s="144"/>
      <c r="C213" s="190" t="s">
        <v>415</v>
      </c>
      <c r="D213" s="190" t="s">
        <v>411</v>
      </c>
      <c r="E213" s="191" t="s">
        <v>416</v>
      </c>
      <c r="F213" s="192" t="s">
        <v>417</v>
      </c>
      <c r="G213" s="193" t="s">
        <v>197</v>
      </c>
      <c r="H213" s="194">
        <v>0.728</v>
      </c>
      <c r="I213" s="195"/>
      <c r="J213" s="196">
        <f>ROUND(I213*H213,2)</f>
        <v>0</v>
      </c>
      <c r="K213" s="192" t="s">
        <v>156</v>
      </c>
      <c r="L213" s="197"/>
      <c r="M213" s="198" t="s">
        <v>3</v>
      </c>
      <c r="N213" s="199" t="s">
        <v>42</v>
      </c>
      <c r="O213" s="55"/>
      <c r="P213" s="154">
        <f>O213*H213</f>
        <v>0</v>
      </c>
      <c r="Q213" s="154">
        <v>1</v>
      </c>
      <c r="R213" s="154">
        <f>Q213*H213</f>
        <v>0.728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200</v>
      </c>
      <c r="AT213" s="156" t="s">
        <v>411</v>
      </c>
      <c r="AU213" s="156" t="s">
        <v>80</v>
      </c>
      <c r="AY213" s="19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78</v>
      </c>
      <c r="BK213" s="157">
        <f>ROUND(I213*H213,2)</f>
        <v>0</v>
      </c>
      <c r="BL213" s="19" t="s">
        <v>157</v>
      </c>
      <c r="BM213" s="156" t="s">
        <v>418</v>
      </c>
    </row>
    <row r="214" spans="2:51" s="13" customFormat="1" ht="12">
      <c r="B214" s="163"/>
      <c r="D214" s="164" t="s">
        <v>161</v>
      </c>
      <c r="E214" s="165" t="s">
        <v>3</v>
      </c>
      <c r="F214" s="166" t="s">
        <v>409</v>
      </c>
      <c r="H214" s="167">
        <v>0.728</v>
      </c>
      <c r="I214" s="168"/>
      <c r="L214" s="163"/>
      <c r="M214" s="169"/>
      <c r="N214" s="170"/>
      <c r="O214" s="170"/>
      <c r="P214" s="170"/>
      <c r="Q214" s="170"/>
      <c r="R214" s="170"/>
      <c r="S214" s="170"/>
      <c r="T214" s="171"/>
      <c r="AT214" s="165" t="s">
        <v>161</v>
      </c>
      <c r="AU214" s="165" t="s">
        <v>80</v>
      </c>
      <c r="AV214" s="13" t="s">
        <v>80</v>
      </c>
      <c r="AW214" s="13" t="s">
        <v>33</v>
      </c>
      <c r="AX214" s="13" t="s">
        <v>78</v>
      </c>
      <c r="AY214" s="165" t="s">
        <v>149</v>
      </c>
    </row>
    <row r="215" spans="1:65" s="2" customFormat="1" ht="24.2" customHeight="1">
      <c r="A215" s="34"/>
      <c r="B215" s="144"/>
      <c r="C215" s="145" t="s">
        <v>419</v>
      </c>
      <c r="D215" s="145" t="s">
        <v>152</v>
      </c>
      <c r="E215" s="146" t="s">
        <v>420</v>
      </c>
      <c r="F215" s="147" t="s">
        <v>421</v>
      </c>
      <c r="G215" s="148" t="s">
        <v>155</v>
      </c>
      <c r="H215" s="149">
        <v>45.23</v>
      </c>
      <c r="I215" s="150"/>
      <c r="J215" s="151">
        <f>ROUND(I215*H215,2)</f>
        <v>0</v>
      </c>
      <c r="K215" s="147" t="s">
        <v>156</v>
      </c>
      <c r="L215" s="35"/>
      <c r="M215" s="152" t="s">
        <v>3</v>
      </c>
      <c r="N215" s="153" t="s">
        <v>42</v>
      </c>
      <c r="O215" s="55"/>
      <c r="P215" s="154">
        <f>O215*H215</f>
        <v>0</v>
      </c>
      <c r="Q215" s="154">
        <v>0.05015</v>
      </c>
      <c r="R215" s="154">
        <f>Q215*H215</f>
        <v>2.2682845</v>
      </c>
      <c r="S215" s="154">
        <v>0</v>
      </c>
      <c r="T215" s="15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157</v>
      </c>
      <c r="AT215" s="156" t="s">
        <v>152</v>
      </c>
      <c r="AU215" s="156" t="s">
        <v>80</v>
      </c>
      <c r="AY215" s="19" t="s">
        <v>149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78</v>
      </c>
      <c r="BK215" s="157">
        <f>ROUND(I215*H215,2)</f>
        <v>0</v>
      </c>
      <c r="BL215" s="19" t="s">
        <v>157</v>
      </c>
      <c r="BM215" s="156" t="s">
        <v>422</v>
      </c>
    </row>
    <row r="216" spans="1:47" s="2" customFormat="1" ht="12">
      <c r="A216" s="34"/>
      <c r="B216" s="35"/>
      <c r="C216" s="34"/>
      <c r="D216" s="158" t="s">
        <v>159</v>
      </c>
      <c r="E216" s="34"/>
      <c r="F216" s="159" t="s">
        <v>423</v>
      </c>
      <c r="G216" s="34"/>
      <c r="H216" s="34"/>
      <c r="I216" s="160"/>
      <c r="J216" s="34"/>
      <c r="K216" s="34"/>
      <c r="L216" s="35"/>
      <c r="M216" s="161"/>
      <c r="N216" s="162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159</v>
      </c>
      <c r="AU216" s="19" t="s">
        <v>80</v>
      </c>
    </row>
    <row r="217" spans="2:51" s="13" customFormat="1" ht="12">
      <c r="B217" s="163"/>
      <c r="D217" s="164" t="s">
        <v>161</v>
      </c>
      <c r="E217" s="165" t="s">
        <v>3</v>
      </c>
      <c r="F217" s="166" t="s">
        <v>424</v>
      </c>
      <c r="H217" s="167">
        <v>53.21</v>
      </c>
      <c r="I217" s="168"/>
      <c r="L217" s="163"/>
      <c r="M217" s="169"/>
      <c r="N217" s="170"/>
      <c r="O217" s="170"/>
      <c r="P217" s="170"/>
      <c r="Q217" s="170"/>
      <c r="R217" s="170"/>
      <c r="S217" s="170"/>
      <c r="T217" s="171"/>
      <c r="AT217" s="165" t="s">
        <v>161</v>
      </c>
      <c r="AU217" s="165" t="s">
        <v>80</v>
      </c>
      <c r="AV217" s="13" t="s">
        <v>80</v>
      </c>
      <c r="AW217" s="13" t="s">
        <v>33</v>
      </c>
      <c r="AX217" s="13" t="s">
        <v>71</v>
      </c>
      <c r="AY217" s="165" t="s">
        <v>149</v>
      </c>
    </row>
    <row r="218" spans="2:51" s="13" customFormat="1" ht="12">
      <c r="B218" s="163"/>
      <c r="D218" s="164" t="s">
        <v>161</v>
      </c>
      <c r="E218" s="165" t="s">
        <v>3</v>
      </c>
      <c r="F218" s="166" t="s">
        <v>425</v>
      </c>
      <c r="H218" s="167">
        <v>-7.98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161</v>
      </c>
      <c r="AU218" s="165" t="s">
        <v>80</v>
      </c>
      <c r="AV218" s="13" t="s">
        <v>80</v>
      </c>
      <c r="AW218" s="13" t="s">
        <v>33</v>
      </c>
      <c r="AX218" s="13" t="s">
        <v>71</v>
      </c>
      <c r="AY218" s="165" t="s">
        <v>149</v>
      </c>
    </row>
    <row r="219" spans="2:51" s="14" customFormat="1" ht="12">
      <c r="B219" s="175"/>
      <c r="D219" s="164" t="s">
        <v>161</v>
      </c>
      <c r="E219" s="176" t="s">
        <v>3</v>
      </c>
      <c r="F219" s="177" t="s">
        <v>273</v>
      </c>
      <c r="H219" s="178">
        <v>45.23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6" t="s">
        <v>161</v>
      </c>
      <c r="AU219" s="176" t="s">
        <v>80</v>
      </c>
      <c r="AV219" s="14" t="s">
        <v>157</v>
      </c>
      <c r="AW219" s="14" t="s">
        <v>33</v>
      </c>
      <c r="AX219" s="14" t="s">
        <v>78</v>
      </c>
      <c r="AY219" s="176" t="s">
        <v>149</v>
      </c>
    </row>
    <row r="220" spans="1:65" s="2" customFormat="1" ht="24.2" customHeight="1">
      <c r="A220" s="34"/>
      <c r="B220" s="144"/>
      <c r="C220" s="145" t="s">
        <v>426</v>
      </c>
      <c r="D220" s="145" t="s">
        <v>152</v>
      </c>
      <c r="E220" s="146" t="s">
        <v>427</v>
      </c>
      <c r="F220" s="147" t="s">
        <v>428</v>
      </c>
      <c r="G220" s="148" t="s">
        <v>155</v>
      </c>
      <c r="H220" s="149">
        <v>101.162</v>
      </c>
      <c r="I220" s="150"/>
      <c r="J220" s="151">
        <f>ROUND(I220*H220,2)</f>
        <v>0</v>
      </c>
      <c r="K220" s="147" t="s">
        <v>156</v>
      </c>
      <c r="L220" s="35"/>
      <c r="M220" s="152" t="s">
        <v>3</v>
      </c>
      <c r="N220" s="153" t="s">
        <v>42</v>
      </c>
      <c r="O220" s="55"/>
      <c r="P220" s="154">
        <f>O220*H220</f>
        <v>0</v>
      </c>
      <c r="Q220" s="154">
        <v>0.05897</v>
      </c>
      <c r="R220" s="154">
        <f>Q220*H220</f>
        <v>5.96552314</v>
      </c>
      <c r="S220" s="154">
        <v>0</v>
      </c>
      <c r="T220" s="15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6" t="s">
        <v>157</v>
      </c>
      <c r="AT220" s="156" t="s">
        <v>152</v>
      </c>
      <c r="AU220" s="156" t="s">
        <v>80</v>
      </c>
      <c r="AY220" s="19" t="s">
        <v>149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9" t="s">
        <v>78</v>
      </c>
      <c r="BK220" s="157">
        <f>ROUND(I220*H220,2)</f>
        <v>0</v>
      </c>
      <c r="BL220" s="19" t="s">
        <v>157</v>
      </c>
      <c r="BM220" s="156" t="s">
        <v>429</v>
      </c>
    </row>
    <row r="221" spans="1:47" s="2" customFormat="1" ht="12">
      <c r="A221" s="34"/>
      <c r="B221" s="35"/>
      <c r="C221" s="34"/>
      <c r="D221" s="158" t="s">
        <v>159</v>
      </c>
      <c r="E221" s="34"/>
      <c r="F221" s="159" t="s">
        <v>430</v>
      </c>
      <c r="G221" s="34"/>
      <c r="H221" s="34"/>
      <c r="I221" s="160"/>
      <c r="J221" s="34"/>
      <c r="K221" s="34"/>
      <c r="L221" s="35"/>
      <c r="M221" s="161"/>
      <c r="N221" s="162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159</v>
      </c>
      <c r="AU221" s="19" t="s">
        <v>80</v>
      </c>
    </row>
    <row r="222" spans="2:51" s="13" customFormat="1" ht="12">
      <c r="B222" s="163"/>
      <c r="D222" s="164" t="s">
        <v>161</v>
      </c>
      <c r="E222" s="165" t="s">
        <v>3</v>
      </c>
      <c r="F222" s="166" t="s">
        <v>431</v>
      </c>
      <c r="H222" s="167">
        <v>107.882</v>
      </c>
      <c r="I222" s="168"/>
      <c r="L222" s="163"/>
      <c r="M222" s="169"/>
      <c r="N222" s="170"/>
      <c r="O222" s="170"/>
      <c r="P222" s="170"/>
      <c r="Q222" s="170"/>
      <c r="R222" s="170"/>
      <c r="S222" s="170"/>
      <c r="T222" s="171"/>
      <c r="AT222" s="165" t="s">
        <v>161</v>
      </c>
      <c r="AU222" s="165" t="s">
        <v>80</v>
      </c>
      <c r="AV222" s="13" t="s">
        <v>80</v>
      </c>
      <c r="AW222" s="13" t="s">
        <v>33</v>
      </c>
      <c r="AX222" s="13" t="s">
        <v>71</v>
      </c>
      <c r="AY222" s="165" t="s">
        <v>149</v>
      </c>
    </row>
    <row r="223" spans="2:51" s="13" customFormat="1" ht="12">
      <c r="B223" s="163"/>
      <c r="D223" s="164" t="s">
        <v>161</v>
      </c>
      <c r="E223" s="165" t="s">
        <v>3</v>
      </c>
      <c r="F223" s="166" t="s">
        <v>432</v>
      </c>
      <c r="H223" s="167">
        <v>-6.72</v>
      </c>
      <c r="I223" s="168"/>
      <c r="L223" s="163"/>
      <c r="M223" s="169"/>
      <c r="N223" s="170"/>
      <c r="O223" s="170"/>
      <c r="P223" s="170"/>
      <c r="Q223" s="170"/>
      <c r="R223" s="170"/>
      <c r="S223" s="170"/>
      <c r="T223" s="171"/>
      <c r="AT223" s="165" t="s">
        <v>161</v>
      </c>
      <c r="AU223" s="165" t="s">
        <v>80</v>
      </c>
      <c r="AV223" s="13" t="s">
        <v>80</v>
      </c>
      <c r="AW223" s="13" t="s">
        <v>33</v>
      </c>
      <c r="AX223" s="13" t="s">
        <v>71</v>
      </c>
      <c r="AY223" s="165" t="s">
        <v>149</v>
      </c>
    </row>
    <row r="224" spans="2:51" s="14" customFormat="1" ht="12">
      <c r="B224" s="175"/>
      <c r="D224" s="164" t="s">
        <v>161</v>
      </c>
      <c r="E224" s="176" t="s">
        <v>3</v>
      </c>
      <c r="F224" s="177" t="s">
        <v>273</v>
      </c>
      <c r="H224" s="178">
        <v>101.162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161</v>
      </c>
      <c r="AU224" s="176" t="s">
        <v>80</v>
      </c>
      <c r="AV224" s="14" t="s">
        <v>157</v>
      </c>
      <c r="AW224" s="14" t="s">
        <v>33</v>
      </c>
      <c r="AX224" s="14" t="s">
        <v>78</v>
      </c>
      <c r="AY224" s="176" t="s">
        <v>149</v>
      </c>
    </row>
    <row r="225" spans="1:65" s="2" customFormat="1" ht="16.5" customHeight="1">
      <c r="A225" s="34"/>
      <c r="B225" s="144"/>
      <c r="C225" s="145" t="s">
        <v>433</v>
      </c>
      <c r="D225" s="145" t="s">
        <v>152</v>
      </c>
      <c r="E225" s="146" t="s">
        <v>434</v>
      </c>
      <c r="F225" s="147" t="s">
        <v>435</v>
      </c>
      <c r="G225" s="148" t="s">
        <v>243</v>
      </c>
      <c r="H225" s="149">
        <v>47.38</v>
      </c>
      <c r="I225" s="150"/>
      <c r="J225" s="151">
        <f>ROUND(I225*H225,2)</f>
        <v>0</v>
      </c>
      <c r="K225" s="147" t="s">
        <v>156</v>
      </c>
      <c r="L225" s="35"/>
      <c r="M225" s="152" t="s">
        <v>3</v>
      </c>
      <c r="N225" s="153" t="s">
        <v>42</v>
      </c>
      <c r="O225" s="55"/>
      <c r="P225" s="154">
        <f>O225*H225</f>
        <v>0</v>
      </c>
      <c r="Q225" s="154">
        <v>8E-05</v>
      </c>
      <c r="R225" s="154">
        <f>Q225*H225</f>
        <v>0.0037904000000000006</v>
      </c>
      <c r="S225" s="154">
        <v>0</v>
      </c>
      <c r="T225" s="15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157</v>
      </c>
      <c r="AT225" s="156" t="s">
        <v>152</v>
      </c>
      <c r="AU225" s="156" t="s">
        <v>80</v>
      </c>
      <c r="AY225" s="19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9" t="s">
        <v>78</v>
      </c>
      <c r="BK225" s="157">
        <f>ROUND(I225*H225,2)</f>
        <v>0</v>
      </c>
      <c r="BL225" s="19" t="s">
        <v>157</v>
      </c>
      <c r="BM225" s="156" t="s">
        <v>436</v>
      </c>
    </row>
    <row r="226" spans="1:47" s="2" customFormat="1" ht="12">
      <c r="A226" s="34"/>
      <c r="B226" s="35"/>
      <c r="C226" s="34"/>
      <c r="D226" s="158" t="s">
        <v>159</v>
      </c>
      <c r="E226" s="34"/>
      <c r="F226" s="159" t="s">
        <v>437</v>
      </c>
      <c r="G226" s="34"/>
      <c r="H226" s="34"/>
      <c r="I226" s="160"/>
      <c r="J226" s="34"/>
      <c r="K226" s="34"/>
      <c r="L226" s="35"/>
      <c r="M226" s="161"/>
      <c r="N226" s="162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9" t="s">
        <v>159</v>
      </c>
      <c r="AU226" s="19" t="s">
        <v>80</v>
      </c>
    </row>
    <row r="227" spans="2:51" s="13" customFormat="1" ht="12">
      <c r="B227" s="163"/>
      <c r="D227" s="164" t="s">
        <v>161</v>
      </c>
      <c r="E227" s="165" t="s">
        <v>3</v>
      </c>
      <c r="F227" s="166" t="s">
        <v>438</v>
      </c>
      <c r="H227" s="167">
        <v>15.65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65" t="s">
        <v>161</v>
      </c>
      <c r="AU227" s="165" t="s">
        <v>80</v>
      </c>
      <c r="AV227" s="13" t="s">
        <v>80</v>
      </c>
      <c r="AW227" s="13" t="s">
        <v>33</v>
      </c>
      <c r="AX227" s="13" t="s">
        <v>71</v>
      </c>
      <c r="AY227" s="165" t="s">
        <v>149</v>
      </c>
    </row>
    <row r="228" spans="2:51" s="13" customFormat="1" ht="12">
      <c r="B228" s="163"/>
      <c r="D228" s="164" t="s">
        <v>161</v>
      </c>
      <c r="E228" s="165" t="s">
        <v>3</v>
      </c>
      <c r="F228" s="166" t="s">
        <v>439</v>
      </c>
      <c r="H228" s="167">
        <v>31.73</v>
      </c>
      <c r="I228" s="168"/>
      <c r="L228" s="163"/>
      <c r="M228" s="169"/>
      <c r="N228" s="170"/>
      <c r="O228" s="170"/>
      <c r="P228" s="170"/>
      <c r="Q228" s="170"/>
      <c r="R228" s="170"/>
      <c r="S228" s="170"/>
      <c r="T228" s="171"/>
      <c r="AT228" s="165" t="s">
        <v>161</v>
      </c>
      <c r="AU228" s="165" t="s">
        <v>80</v>
      </c>
      <c r="AV228" s="13" t="s">
        <v>80</v>
      </c>
      <c r="AW228" s="13" t="s">
        <v>33</v>
      </c>
      <c r="AX228" s="13" t="s">
        <v>71</v>
      </c>
      <c r="AY228" s="165" t="s">
        <v>149</v>
      </c>
    </row>
    <row r="229" spans="2:51" s="14" customFormat="1" ht="12">
      <c r="B229" s="175"/>
      <c r="D229" s="164" t="s">
        <v>161</v>
      </c>
      <c r="E229" s="176" t="s">
        <v>3</v>
      </c>
      <c r="F229" s="177" t="s">
        <v>273</v>
      </c>
      <c r="H229" s="178">
        <v>47.38</v>
      </c>
      <c r="I229" s="179"/>
      <c r="L229" s="175"/>
      <c r="M229" s="180"/>
      <c r="N229" s="181"/>
      <c r="O229" s="181"/>
      <c r="P229" s="181"/>
      <c r="Q229" s="181"/>
      <c r="R229" s="181"/>
      <c r="S229" s="181"/>
      <c r="T229" s="182"/>
      <c r="AT229" s="176" t="s">
        <v>161</v>
      </c>
      <c r="AU229" s="176" t="s">
        <v>80</v>
      </c>
      <c r="AV229" s="14" t="s">
        <v>157</v>
      </c>
      <c r="AW229" s="14" t="s">
        <v>33</v>
      </c>
      <c r="AX229" s="14" t="s">
        <v>78</v>
      </c>
      <c r="AY229" s="176" t="s">
        <v>149</v>
      </c>
    </row>
    <row r="230" spans="1:65" s="2" customFormat="1" ht="16.5" customHeight="1">
      <c r="A230" s="34"/>
      <c r="B230" s="144"/>
      <c r="C230" s="145" t="s">
        <v>440</v>
      </c>
      <c r="D230" s="145" t="s">
        <v>152</v>
      </c>
      <c r="E230" s="146" t="s">
        <v>441</v>
      </c>
      <c r="F230" s="147" t="s">
        <v>442</v>
      </c>
      <c r="G230" s="148" t="s">
        <v>243</v>
      </c>
      <c r="H230" s="149">
        <v>98.6</v>
      </c>
      <c r="I230" s="150"/>
      <c r="J230" s="151">
        <f>ROUND(I230*H230,2)</f>
        <v>0</v>
      </c>
      <c r="K230" s="147" t="s">
        <v>156</v>
      </c>
      <c r="L230" s="35"/>
      <c r="M230" s="152" t="s">
        <v>3</v>
      </c>
      <c r="N230" s="153" t="s">
        <v>42</v>
      </c>
      <c r="O230" s="55"/>
      <c r="P230" s="154">
        <f>O230*H230</f>
        <v>0</v>
      </c>
      <c r="Q230" s="154">
        <v>0.00013</v>
      </c>
      <c r="R230" s="154">
        <f>Q230*H230</f>
        <v>0.012817999999999998</v>
      </c>
      <c r="S230" s="154">
        <v>0</v>
      </c>
      <c r="T230" s="15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157</v>
      </c>
      <c r="AT230" s="156" t="s">
        <v>152</v>
      </c>
      <c r="AU230" s="156" t="s">
        <v>80</v>
      </c>
      <c r="AY230" s="19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78</v>
      </c>
      <c r="BK230" s="157">
        <f>ROUND(I230*H230,2)</f>
        <v>0</v>
      </c>
      <c r="BL230" s="19" t="s">
        <v>157</v>
      </c>
      <c r="BM230" s="156" t="s">
        <v>443</v>
      </c>
    </row>
    <row r="231" spans="1:47" s="2" customFormat="1" ht="12">
      <c r="A231" s="34"/>
      <c r="B231" s="35"/>
      <c r="C231" s="34"/>
      <c r="D231" s="158" t="s">
        <v>159</v>
      </c>
      <c r="E231" s="34"/>
      <c r="F231" s="159" t="s">
        <v>444</v>
      </c>
      <c r="G231" s="34"/>
      <c r="H231" s="34"/>
      <c r="I231" s="160"/>
      <c r="J231" s="34"/>
      <c r="K231" s="34"/>
      <c r="L231" s="35"/>
      <c r="M231" s="161"/>
      <c r="N231" s="162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159</v>
      </c>
      <c r="AU231" s="19" t="s">
        <v>80</v>
      </c>
    </row>
    <row r="232" spans="2:51" s="13" customFormat="1" ht="12">
      <c r="B232" s="163"/>
      <c r="D232" s="164" t="s">
        <v>161</v>
      </c>
      <c r="E232" s="165" t="s">
        <v>3</v>
      </c>
      <c r="F232" s="166" t="s">
        <v>445</v>
      </c>
      <c r="H232" s="167">
        <v>98.6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161</v>
      </c>
      <c r="AU232" s="165" t="s">
        <v>80</v>
      </c>
      <c r="AV232" s="13" t="s">
        <v>80</v>
      </c>
      <c r="AW232" s="13" t="s">
        <v>33</v>
      </c>
      <c r="AX232" s="13" t="s">
        <v>78</v>
      </c>
      <c r="AY232" s="165" t="s">
        <v>149</v>
      </c>
    </row>
    <row r="233" spans="1:65" s="2" customFormat="1" ht="21.75" customHeight="1">
      <c r="A233" s="34"/>
      <c r="B233" s="144"/>
      <c r="C233" s="145" t="s">
        <v>446</v>
      </c>
      <c r="D233" s="145" t="s">
        <v>152</v>
      </c>
      <c r="E233" s="146" t="s">
        <v>447</v>
      </c>
      <c r="F233" s="147" t="s">
        <v>448</v>
      </c>
      <c r="G233" s="148" t="s">
        <v>155</v>
      </c>
      <c r="H233" s="149">
        <v>10.28</v>
      </c>
      <c r="I233" s="150"/>
      <c r="J233" s="151">
        <f>ROUND(I233*H233,2)</f>
        <v>0</v>
      </c>
      <c r="K233" s="147" t="s">
        <v>156</v>
      </c>
      <c r="L233" s="35"/>
      <c r="M233" s="152" t="s">
        <v>3</v>
      </c>
      <c r="N233" s="153" t="s">
        <v>42</v>
      </c>
      <c r="O233" s="55"/>
      <c r="P233" s="154">
        <f>O233*H233</f>
        <v>0</v>
      </c>
      <c r="Q233" s="154">
        <v>0.17818</v>
      </c>
      <c r="R233" s="154">
        <f>Q233*H233</f>
        <v>1.8316903999999998</v>
      </c>
      <c r="S233" s="154">
        <v>0</v>
      </c>
      <c r="T233" s="15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157</v>
      </c>
      <c r="AT233" s="156" t="s">
        <v>152</v>
      </c>
      <c r="AU233" s="156" t="s">
        <v>80</v>
      </c>
      <c r="AY233" s="19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9" t="s">
        <v>78</v>
      </c>
      <c r="BK233" s="157">
        <f>ROUND(I233*H233,2)</f>
        <v>0</v>
      </c>
      <c r="BL233" s="19" t="s">
        <v>157</v>
      </c>
      <c r="BM233" s="156" t="s">
        <v>449</v>
      </c>
    </row>
    <row r="234" spans="1:47" s="2" customFormat="1" ht="12">
      <c r="A234" s="34"/>
      <c r="B234" s="35"/>
      <c r="C234" s="34"/>
      <c r="D234" s="158" t="s">
        <v>159</v>
      </c>
      <c r="E234" s="34"/>
      <c r="F234" s="159" t="s">
        <v>450</v>
      </c>
      <c r="G234" s="34"/>
      <c r="H234" s="34"/>
      <c r="I234" s="160"/>
      <c r="J234" s="34"/>
      <c r="K234" s="34"/>
      <c r="L234" s="35"/>
      <c r="M234" s="161"/>
      <c r="N234" s="162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159</v>
      </c>
      <c r="AU234" s="19" t="s">
        <v>80</v>
      </c>
    </row>
    <row r="235" spans="2:51" s="13" customFormat="1" ht="12">
      <c r="B235" s="163"/>
      <c r="D235" s="164" t="s">
        <v>161</v>
      </c>
      <c r="E235" s="165" t="s">
        <v>3</v>
      </c>
      <c r="F235" s="166" t="s">
        <v>451</v>
      </c>
      <c r="H235" s="167">
        <v>5.6</v>
      </c>
      <c r="I235" s="168"/>
      <c r="L235" s="163"/>
      <c r="M235" s="169"/>
      <c r="N235" s="170"/>
      <c r="O235" s="170"/>
      <c r="P235" s="170"/>
      <c r="Q235" s="170"/>
      <c r="R235" s="170"/>
      <c r="S235" s="170"/>
      <c r="T235" s="171"/>
      <c r="AT235" s="165" t="s">
        <v>161</v>
      </c>
      <c r="AU235" s="165" t="s">
        <v>80</v>
      </c>
      <c r="AV235" s="13" t="s">
        <v>80</v>
      </c>
      <c r="AW235" s="13" t="s">
        <v>33</v>
      </c>
      <c r="AX235" s="13" t="s">
        <v>71</v>
      </c>
      <c r="AY235" s="165" t="s">
        <v>149</v>
      </c>
    </row>
    <row r="236" spans="2:51" s="13" customFormat="1" ht="12">
      <c r="B236" s="163"/>
      <c r="D236" s="164" t="s">
        <v>161</v>
      </c>
      <c r="E236" s="165" t="s">
        <v>3</v>
      </c>
      <c r="F236" s="166" t="s">
        <v>452</v>
      </c>
      <c r="H236" s="167">
        <v>4.68</v>
      </c>
      <c r="I236" s="168"/>
      <c r="L236" s="163"/>
      <c r="M236" s="169"/>
      <c r="N236" s="170"/>
      <c r="O236" s="170"/>
      <c r="P236" s="170"/>
      <c r="Q236" s="170"/>
      <c r="R236" s="170"/>
      <c r="S236" s="170"/>
      <c r="T236" s="171"/>
      <c r="AT236" s="165" t="s">
        <v>161</v>
      </c>
      <c r="AU236" s="165" t="s">
        <v>80</v>
      </c>
      <c r="AV236" s="13" t="s">
        <v>80</v>
      </c>
      <c r="AW236" s="13" t="s">
        <v>33</v>
      </c>
      <c r="AX236" s="13" t="s">
        <v>71</v>
      </c>
      <c r="AY236" s="165" t="s">
        <v>149</v>
      </c>
    </row>
    <row r="237" spans="2:51" s="14" customFormat="1" ht="12">
      <c r="B237" s="175"/>
      <c r="D237" s="164" t="s">
        <v>161</v>
      </c>
      <c r="E237" s="176" t="s">
        <v>3</v>
      </c>
      <c r="F237" s="177" t="s">
        <v>273</v>
      </c>
      <c r="H237" s="178">
        <v>10.28</v>
      </c>
      <c r="I237" s="179"/>
      <c r="L237" s="175"/>
      <c r="M237" s="180"/>
      <c r="N237" s="181"/>
      <c r="O237" s="181"/>
      <c r="P237" s="181"/>
      <c r="Q237" s="181"/>
      <c r="R237" s="181"/>
      <c r="S237" s="181"/>
      <c r="T237" s="182"/>
      <c r="AT237" s="176" t="s">
        <v>161</v>
      </c>
      <c r="AU237" s="176" t="s">
        <v>80</v>
      </c>
      <c r="AV237" s="14" t="s">
        <v>157</v>
      </c>
      <c r="AW237" s="14" t="s">
        <v>33</v>
      </c>
      <c r="AX237" s="14" t="s">
        <v>78</v>
      </c>
      <c r="AY237" s="176" t="s">
        <v>149</v>
      </c>
    </row>
    <row r="238" spans="1:65" s="2" customFormat="1" ht="24.2" customHeight="1">
      <c r="A238" s="34"/>
      <c r="B238" s="144"/>
      <c r="C238" s="145" t="s">
        <v>453</v>
      </c>
      <c r="D238" s="145" t="s">
        <v>152</v>
      </c>
      <c r="E238" s="146" t="s">
        <v>454</v>
      </c>
      <c r="F238" s="147" t="s">
        <v>455</v>
      </c>
      <c r="G238" s="148" t="s">
        <v>155</v>
      </c>
      <c r="H238" s="149">
        <v>23.13</v>
      </c>
      <c r="I238" s="150"/>
      <c r="J238" s="151">
        <f>ROUND(I238*H238,2)</f>
        <v>0</v>
      </c>
      <c r="K238" s="147" t="s">
        <v>156</v>
      </c>
      <c r="L238" s="35"/>
      <c r="M238" s="152" t="s">
        <v>3</v>
      </c>
      <c r="N238" s="153" t="s">
        <v>42</v>
      </c>
      <c r="O238" s="55"/>
      <c r="P238" s="154">
        <f>O238*H238</f>
        <v>0</v>
      </c>
      <c r="Q238" s="154">
        <v>0.00884</v>
      </c>
      <c r="R238" s="154">
        <f>Q238*H238</f>
        <v>0.20446920000000002</v>
      </c>
      <c r="S238" s="154">
        <v>0</v>
      </c>
      <c r="T238" s="15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6" t="s">
        <v>157</v>
      </c>
      <c r="AT238" s="156" t="s">
        <v>152</v>
      </c>
      <c r="AU238" s="156" t="s">
        <v>80</v>
      </c>
      <c r="AY238" s="19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9" t="s">
        <v>78</v>
      </c>
      <c r="BK238" s="157">
        <f>ROUND(I238*H238,2)</f>
        <v>0</v>
      </c>
      <c r="BL238" s="19" t="s">
        <v>157</v>
      </c>
      <c r="BM238" s="156" t="s">
        <v>456</v>
      </c>
    </row>
    <row r="239" spans="1:47" s="2" customFormat="1" ht="12">
      <c r="A239" s="34"/>
      <c r="B239" s="35"/>
      <c r="C239" s="34"/>
      <c r="D239" s="158" t="s">
        <v>159</v>
      </c>
      <c r="E239" s="34"/>
      <c r="F239" s="159" t="s">
        <v>457</v>
      </c>
      <c r="G239" s="34"/>
      <c r="H239" s="34"/>
      <c r="I239" s="160"/>
      <c r="J239" s="34"/>
      <c r="K239" s="34"/>
      <c r="L239" s="35"/>
      <c r="M239" s="161"/>
      <c r="N239" s="162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159</v>
      </c>
      <c r="AU239" s="19" t="s">
        <v>80</v>
      </c>
    </row>
    <row r="240" spans="2:51" s="13" customFormat="1" ht="12">
      <c r="B240" s="163"/>
      <c r="D240" s="164" t="s">
        <v>161</v>
      </c>
      <c r="E240" s="165" t="s">
        <v>3</v>
      </c>
      <c r="F240" s="166" t="s">
        <v>458</v>
      </c>
      <c r="H240" s="167">
        <v>12.6</v>
      </c>
      <c r="I240" s="168"/>
      <c r="L240" s="163"/>
      <c r="M240" s="169"/>
      <c r="N240" s="170"/>
      <c r="O240" s="170"/>
      <c r="P240" s="170"/>
      <c r="Q240" s="170"/>
      <c r="R240" s="170"/>
      <c r="S240" s="170"/>
      <c r="T240" s="171"/>
      <c r="AT240" s="165" t="s">
        <v>161</v>
      </c>
      <c r="AU240" s="165" t="s">
        <v>80</v>
      </c>
      <c r="AV240" s="13" t="s">
        <v>80</v>
      </c>
      <c r="AW240" s="13" t="s">
        <v>33</v>
      </c>
      <c r="AX240" s="13" t="s">
        <v>71</v>
      </c>
      <c r="AY240" s="165" t="s">
        <v>149</v>
      </c>
    </row>
    <row r="241" spans="2:51" s="13" customFormat="1" ht="12">
      <c r="B241" s="163"/>
      <c r="D241" s="164" t="s">
        <v>161</v>
      </c>
      <c r="E241" s="165" t="s">
        <v>3</v>
      </c>
      <c r="F241" s="166" t="s">
        <v>459</v>
      </c>
      <c r="H241" s="167">
        <v>10.53</v>
      </c>
      <c r="I241" s="168"/>
      <c r="L241" s="163"/>
      <c r="M241" s="169"/>
      <c r="N241" s="170"/>
      <c r="O241" s="170"/>
      <c r="P241" s="170"/>
      <c r="Q241" s="170"/>
      <c r="R241" s="170"/>
      <c r="S241" s="170"/>
      <c r="T241" s="171"/>
      <c r="AT241" s="165" t="s">
        <v>161</v>
      </c>
      <c r="AU241" s="165" t="s">
        <v>80</v>
      </c>
      <c r="AV241" s="13" t="s">
        <v>80</v>
      </c>
      <c r="AW241" s="13" t="s">
        <v>33</v>
      </c>
      <c r="AX241" s="13" t="s">
        <v>71</v>
      </c>
      <c r="AY241" s="165" t="s">
        <v>149</v>
      </c>
    </row>
    <row r="242" spans="2:51" s="14" customFormat="1" ht="12">
      <c r="B242" s="175"/>
      <c r="D242" s="164" t="s">
        <v>161</v>
      </c>
      <c r="E242" s="176" t="s">
        <v>3</v>
      </c>
      <c r="F242" s="177" t="s">
        <v>273</v>
      </c>
      <c r="H242" s="178">
        <v>23.13</v>
      </c>
      <c r="I242" s="179"/>
      <c r="L242" s="175"/>
      <c r="M242" s="180"/>
      <c r="N242" s="181"/>
      <c r="O242" s="181"/>
      <c r="P242" s="181"/>
      <c r="Q242" s="181"/>
      <c r="R242" s="181"/>
      <c r="S242" s="181"/>
      <c r="T242" s="182"/>
      <c r="AT242" s="176" t="s">
        <v>161</v>
      </c>
      <c r="AU242" s="176" t="s">
        <v>80</v>
      </c>
      <c r="AV242" s="14" t="s">
        <v>157</v>
      </c>
      <c r="AW242" s="14" t="s">
        <v>33</v>
      </c>
      <c r="AX242" s="14" t="s">
        <v>78</v>
      </c>
      <c r="AY242" s="176" t="s">
        <v>149</v>
      </c>
    </row>
    <row r="243" spans="2:63" s="12" customFormat="1" ht="22.9" customHeight="1">
      <c r="B243" s="131"/>
      <c r="D243" s="132" t="s">
        <v>70</v>
      </c>
      <c r="E243" s="142" t="s">
        <v>157</v>
      </c>
      <c r="F243" s="142" t="s">
        <v>460</v>
      </c>
      <c r="I243" s="134"/>
      <c r="J243" s="143">
        <f>BK243</f>
        <v>0</v>
      </c>
      <c r="L243" s="131"/>
      <c r="M243" s="136"/>
      <c r="N243" s="137"/>
      <c r="O243" s="137"/>
      <c r="P243" s="138">
        <f>SUM(P244:P259)</f>
        <v>0</v>
      </c>
      <c r="Q243" s="137"/>
      <c r="R243" s="138">
        <f>SUM(R244:R259)</f>
        <v>12.29242101</v>
      </c>
      <c r="S243" s="137"/>
      <c r="T243" s="139">
        <f>SUM(T244:T259)</f>
        <v>0</v>
      </c>
      <c r="AR243" s="132" t="s">
        <v>78</v>
      </c>
      <c r="AT243" s="140" t="s">
        <v>70</v>
      </c>
      <c r="AU243" s="140" t="s">
        <v>78</v>
      </c>
      <c r="AY243" s="132" t="s">
        <v>149</v>
      </c>
      <c r="BK243" s="141">
        <f>SUM(BK244:BK259)</f>
        <v>0</v>
      </c>
    </row>
    <row r="244" spans="1:65" s="2" customFormat="1" ht="16.5" customHeight="1">
      <c r="A244" s="34"/>
      <c r="B244" s="144"/>
      <c r="C244" s="145" t="s">
        <v>461</v>
      </c>
      <c r="D244" s="145" t="s">
        <v>152</v>
      </c>
      <c r="E244" s="146" t="s">
        <v>462</v>
      </c>
      <c r="F244" s="147" t="s">
        <v>463</v>
      </c>
      <c r="G244" s="148" t="s">
        <v>165</v>
      </c>
      <c r="H244" s="149">
        <v>4.668</v>
      </c>
      <c r="I244" s="150"/>
      <c r="J244" s="151">
        <f>ROUND(I244*H244,2)</f>
        <v>0</v>
      </c>
      <c r="K244" s="147" t="s">
        <v>156</v>
      </c>
      <c r="L244" s="35"/>
      <c r="M244" s="152" t="s">
        <v>3</v>
      </c>
      <c r="N244" s="153" t="s">
        <v>42</v>
      </c>
      <c r="O244" s="55"/>
      <c r="P244" s="154">
        <f>O244*H244</f>
        <v>0</v>
      </c>
      <c r="Q244" s="154">
        <v>2.50198</v>
      </c>
      <c r="R244" s="154">
        <f>Q244*H244</f>
        <v>11.67924264</v>
      </c>
      <c r="S244" s="154">
        <v>0</v>
      </c>
      <c r="T244" s="15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157</v>
      </c>
      <c r="AT244" s="156" t="s">
        <v>152</v>
      </c>
      <c r="AU244" s="156" t="s">
        <v>80</v>
      </c>
      <c r="AY244" s="19" t="s">
        <v>149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9" t="s">
        <v>78</v>
      </c>
      <c r="BK244" s="157">
        <f>ROUND(I244*H244,2)</f>
        <v>0</v>
      </c>
      <c r="BL244" s="19" t="s">
        <v>157</v>
      </c>
      <c r="BM244" s="156" t="s">
        <v>464</v>
      </c>
    </row>
    <row r="245" spans="1:47" s="2" customFormat="1" ht="12">
      <c r="A245" s="34"/>
      <c r="B245" s="35"/>
      <c r="C245" s="34"/>
      <c r="D245" s="158" t="s">
        <v>159</v>
      </c>
      <c r="E245" s="34"/>
      <c r="F245" s="159" t="s">
        <v>465</v>
      </c>
      <c r="G245" s="34"/>
      <c r="H245" s="34"/>
      <c r="I245" s="160"/>
      <c r="J245" s="34"/>
      <c r="K245" s="34"/>
      <c r="L245" s="35"/>
      <c r="M245" s="161"/>
      <c r="N245" s="162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159</v>
      </c>
      <c r="AU245" s="19" t="s">
        <v>80</v>
      </c>
    </row>
    <row r="246" spans="2:51" s="13" customFormat="1" ht="12">
      <c r="B246" s="163"/>
      <c r="D246" s="164" t="s">
        <v>161</v>
      </c>
      <c r="E246" s="165" t="s">
        <v>3</v>
      </c>
      <c r="F246" s="166" t="s">
        <v>466</v>
      </c>
      <c r="H246" s="167">
        <v>1.654</v>
      </c>
      <c r="I246" s="168"/>
      <c r="L246" s="163"/>
      <c r="M246" s="169"/>
      <c r="N246" s="170"/>
      <c r="O246" s="170"/>
      <c r="P246" s="170"/>
      <c r="Q246" s="170"/>
      <c r="R246" s="170"/>
      <c r="S246" s="170"/>
      <c r="T246" s="171"/>
      <c r="AT246" s="165" t="s">
        <v>161</v>
      </c>
      <c r="AU246" s="165" t="s">
        <v>80</v>
      </c>
      <c r="AV246" s="13" t="s">
        <v>80</v>
      </c>
      <c r="AW246" s="13" t="s">
        <v>33</v>
      </c>
      <c r="AX246" s="13" t="s">
        <v>71</v>
      </c>
      <c r="AY246" s="165" t="s">
        <v>149</v>
      </c>
    </row>
    <row r="247" spans="2:51" s="13" customFormat="1" ht="12">
      <c r="B247" s="163"/>
      <c r="D247" s="164" t="s">
        <v>161</v>
      </c>
      <c r="E247" s="165" t="s">
        <v>3</v>
      </c>
      <c r="F247" s="166" t="s">
        <v>467</v>
      </c>
      <c r="H247" s="167">
        <v>3.014</v>
      </c>
      <c r="I247" s="168"/>
      <c r="L247" s="163"/>
      <c r="M247" s="169"/>
      <c r="N247" s="170"/>
      <c r="O247" s="170"/>
      <c r="P247" s="170"/>
      <c r="Q247" s="170"/>
      <c r="R247" s="170"/>
      <c r="S247" s="170"/>
      <c r="T247" s="171"/>
      <c r="AT247" s="165" t="s">
        <v>161</v>
      </c>
      <c r="AU247" s="165" t="s">
        <v>80</v>
      </c>
      <c r="AV247" s="13" t="s">
        <v>80</v>
      </c>
      <c r="AW247" s="13" t="s">
        <v>33</v>
      </c>
      <c r="AX247" s="13" t="s">
        <v>71</v>
      </c>
      <c r="AY247" s="165" t="s">
        <v>149</v>
      </c>
    </row>
    <row r="248" spans="2:51" s="14" customFormat="1" ht="12">
      <c r="B248" s="175"/>
      <c r="D248" s="164" t="s">
        <v>161</v>
      </c>
      <c r="E248" s="176" t="s">
        <v>3</v>
      </c>
      <c r="F248" s="177" t="s">
        <v>273</v>
      </c>
      <c r="H248" s="178">
        <v>4.668</v>
      </c>
      <c r="I248" s="179"/>
      <c r="L248" s="175"/>
      <c r="M248" s="180"/>
      <c r="N248" s="181"/>
      <c r="O248" s="181"/>
      <c r="P248" s="181"/>
      <c r="Q248" s="181"/>
      <c r="R248" s="181"/>
      <c r="S248" s="181"/>
      <c r="T248" s="182"/>
      <c r="AT248" s="176" t="s">
        <v>161</v>
      </c>
      <c r="AU248" s="176" t="s">
        <v>80</v>
      </c>
      <c r="AV248" s="14" t="s">
        <v>157</v>
      </c>
      <c r="AW248" s="14" t="s">
        <v>33</v>
      </c>
      <c r="AX248" s="14" t="s">
        <v>78</v>
      </c>
      <c r="AY248" s="176" t="s">
        <v>149</v>
      </c>
    </row>
    <row r="249" spans="1:65" s="2" customFormat="1" ht="16.5" customHeight="1">
      <c r="A249" s="34"/>
      <c r="B249" s="144"/>
      <c r="C249" s="145" t="s">
        <v>468</v>
      </c>
      <c r="D249" s="145" t="s">
        <v>152</v>
      </c>
      <c r="E249" s="146" t="s">
        <v>469</v>
      </c>
      <c r="F249" s="147" t="s">
        <v>470</v>
      </c>
      <c r="G249" s="148" t="s">
        <v>155</v>
      </c>
      <c r="H249" s="149">
        <v>46.68</v>
      </c>
      <c r="I249" s="150"/>
      <c r="J249" s="151">
        <f>ROUND(I249*H249,2)</f>
        <v>0</v>
      </c>
      <c r="K249" s="147" t="s">
        <v>156</v>
      </c>
      <c r="L249" s="35"/>
      <c r="M249" s="152" t="s">
        <v>3</v>
      </c>
      <c r="N249" s="153" t="s">
        <v>42</v>
      </c>
      <c r="O249" s="55"/>
      <c r="P249" s="154">
        <f>O249*H249</f>
        <v>0</v>
      </c>
      <c r="Q249" s="154">
        <v>0.00576</v>
      </c>
      <c r="R249" s="154">
        <f>Q249*H249</f>
        <v>0.2688768</v>
      </c>
      <c r="S249" s="154">
        <v>0</v>
      </c>
      <c r="T249" s="15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6" t="s">
        <v>157</v>
      </c>
      <c r="AT249" s="156" t="s">
        <v>152</v>
      </c>
      <c r="AU249" s="156" t="s">
        <v>80</v>
      </c>
      <c r="AY249" s="19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9" t="s">
        <v>78</v>
      </c>
      <c r="BK249" s="157">
        <f>ROUND(I249*H249,2)</f>
        <v>0</v>
      </c>
      <c r="BL249" s="19" t="s">
        <v>157</v>
      </c>
      <c r="BM249" s="156" t="s">
        <v>471</v>
      </c>
    </row>
    <row r="250" spans="1:47" s="2" customFormat="1" ht="12">
      <c r="A250" s="34"/>
      <c r="B250" s="35"/>
      <c r="C250" s="34"/>
      <c r="D250" s="158" t="s">
        <v>159</v>
      </c>
      <c r="E250" s="34"/>
      <c r="F250" s="159" t="s">
        <v>472</v>
      </c>
      <c r="G250" s="34"/>
      <c r="H250" s="34"/>
      <c r="I250" s="160"/>
      <c r="J250" s="34"/>
      <c r="K250" s="34"/>
      <c r="L250" s="35"/>
      <c r="M250" s="161"/>
      <c r="N250" s="162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159</v>
      </c>
      <c r="AU250" s="19" t="s">
        <v>80</v>
      </c>
    </row>
    <row r="251" spans="2:51" s="13" customFormat="1" ht="12">
      <c r="B251" s="163"/>
      <c r="D251" s="164" t="s">
        <v>161</v>
      </c>
      <c r="E251" s="165" t="s">
        <v>3</v>
      </c>
      <c r="F251" s="166" t="s">
        <v>473</v>
      </c>
      <c r="H251" s="167">
        <v>16.536</v>
      </c>
      <c r="I251" s="168"/>
      <c r="L251" s="163"/>
      <c r="M251" s="169"/>
      <c r="N251" s="170"/>
      <c r="O251" s="170"/>
      <c r="P251" s="170"/>
      <c r="Q251" s="170"/>
      <c r="R251" s="170"/>
      <c r="S251" s="170"/>
      <c r="T251" s="171"/>
      <c r="AT251" s="165" t="s">
        <v>161</v>
      </c>
      <c r="AU251" s="165" t="s">
        <v>80</v>
      </c>
      <c r="AV251" s="13" t="s">
        <v>80</v>
      </c>
      <c r="AW251" s="13" t="s">
        <v>33</v>
      </c>
      <c r="AX251" s="13" t="s">
        <v>71</v>
      </c>
      <c r="AY251" s="165" t="s">
        <v>149</v>
      </c>
    </row>
    <row r="252" spans="2:51" s="13" customFormat="1" ht="12">
      <c r="B252" s="163"/>
      <c r="D252" s="164" t="s">
        <v>161</v>
      </c>
      <c r="E252" s="165" t="s">
        <v>3</v>
      </c>
      <c r="F252" s="166" t="s">
        <v>474</v>
      </c>
      <c r="H252" s="167">
        <v>30.144</v>
      </c>
      <c r="I252" s="168"/>
      <c r="L252" s="163"/>
      <c r="M252" s="169"/>
      <c r="N252" s="170"/>
      <c r="O252" s="170"/>
      <c r="P252" s="170"/>
      <c r="Q252" s="170"/>
      <c r="R252" s="170"/>
      <c r="S252" s="170"/>
      <c r="T252" s="171"/>
      <c r="AT252" s="165" t="s">
        <v>161</v>
      </c>
      <c r="AU252" s="165" t="s">
        <v>80</v>
      </c>
      <c r="AV252" s="13" t="s">
        <v>80</v>
      </c>
      <c r="AW252" s="13" t="s">
        <v>33</v>
      </c>
      <c r="AX252" s="13" t="s">
        <v>71</v>
      </c>
      <c r="AY252" s="165" t="s">
        <v>149</v>
      </c>
    </row>
    <row r="253" spans="2:51" s="14" customFormat="1" ht="12">
      <c r="B253" s="175"/>
      <c r="D253" s="164" t="s">
        <v>161</v>
      </c>
      <c r="E253" s="176" t="s">
        <v>3</v>
      </c>
      <c r="F253" s="177" t="s">
        <v>273</v>
      </c>
      <c r="H253" s="178">
        <v>46.68</v>
      </c>
      <c r="I253" s="179"/>
      <c r="L253" s="175"/>
      <c r="M253" s="180"/>
      <c r="N253" s="181"/>
      <c r="O253" s="181"/>
      <c r="P253" s="181"/>
      <c r="Q253" s="181"/>
      <c r="R253" s="181"/>
      <c r="S253" s="181"/>
      <c r="T253" s="182"/>
      <c r="AT253" s="176" t="s">
        <v>161</v>
      </c>
      <c r="AU253" s="176" t="s">
        <v>80</v>
      </c>
      <c r="AV253" s="14" t="s">
        <v>157</v>
      </c>
      <c r="AW253" s="14" t="s">
        <v>33</v>
      </c>
      <c r="AX253" s="14" t="s">
        <v>78</v>
      </c>
      <c r="AY253" s="176" t="s">
        <v>149</v>
      </c>
    </row>
    <row r="254" spans="1:65" s="2" customFormat="1" ht="16.5" customHeight="1">
      <c r="A254" s="34"/>
      <c r="B254" s="144"/>
      <c r="C254" s="145" t="s">
        <v>475</v>
      </c>
      <c r="D254" s="145" t="s">
        <v>152</v>
      </c>
      <c r="E254" s="146" t="s">
        <v>476</v>
      </c>
      <c r="F254" s="147" t="s">
        <v>477</v>
      </c>
      <c r="G254" s="148" t="s">
        <v>155</v>
      </c>
      <c r="H254" s="149">
        <v>46.68</v>
      </c>
      <c r="I254" s="150"/>
      <c r="J254" s="151">
        <f>ROUND(I254*H254,2)</f>
        <v>0</v>
      </c>
      <c r="K254" s="147" t="s">
        <v>156</v>
      </c>
      <c r="L254" s="35"/>
      <c r="M254" s="152" t="s">
        <v>3</v>
      </c>
      <c r="N254" s="153" t="s">
        <v>42</v>
      </c>
      <c r="O254" s="55"/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6" t="s">
        <v>157</v>
      </c>
      <c r="AT254" s="156" t="s">
        <v>152</v>
      </c>
      <c r="AU254" s="156" t="s">
        <v>80</v>
      </c>
      <c r="AY254" s="19" t="s">
        <v>149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9" t="s">
        <v>78</v>
      </c>
      <c r="BK254" s="157">
        <f>ROUND(I254*H254,2)</f>
        <v>0</v>
      </c>
      <c r="BL254" s="19" t="s">
        <v>157</v>
      </c>
      <c r="BM254" s="156" t="s">
        <v>478</v>
      </c>
    </row>
    <row r="255" spans="1:47" s="2" customFormat="1" ht="12">
      <c r="A255" s="34"/>
      <c r="B255" s="35"/>
      <c r="C255" s="34"/>
      <c r="D255" s="158" t="s">
        <v>159</v>
      </c>
      <c r="E255" s="34"/>
      <c r="F255" s="159" t="s">
        <v>479</v>
      </c>
      <c r="G255" s="34"/>
      <c r="H255" s="34"/>
      <c r="I255" s="160"/>
      <c r="J255" s="34"/>
      <c r="K255" s="34"/>
      <c r="L255" s="35"/>
      <c r="M255" s="161"/>
      <c r="N255" s="162"/>
      <c r="O255" s="55"/>
      <c r="P255" s="55"/>
      <c r="Q255" s="55"/>
      <c r="R255" s="55"/>
      <c r="S255" s="55"/>
      <c r="T255" s="56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9" t="s">
        <v>159</v>
      </c>
      <c r="AU255" s="19" t="s">
        <v>80</v>
      </c>
    </row>
    <row r="256" spans="1:65" s="2" customFormat="1" ht="16.5" customHeight="1">
      <c r="A256" s="34"/>
      <c r="B256" s="144"/>
      <c r="C256" s="145" t="s">
        <v>480</v>
      </c>
      <c r="D256" s="145" t="s">
        <v>152</v>
      </c>
      <c r="E256" s="146" t="s">
        <v>481</v>
      </c>
      <c r="F256" s="147" t="s">
        <v>482</v>
      </c>
      <c r="G256" s="148" t="s">
        <v>197</v>
      </c>
      <c r="H256" s="149">
        <v>0.327</v>
      </c>
      <c r="I256" s="150"/>
      <c r="J256" s="151">
        <f>ROUND(I256*H256,2)</f>
        <v>0</v>
      </c>
      <c r="K256" s="147" t="s">
        <v>156</v>
      </c>
      <c r="L256" s="35"/>
      <c r="M256" s="152" t="s">
        <v>3</v>
      </c>
      <c r="N256" s="153" t="s">
        <v>42</v>
      </c>
      <c r="O256" s="55"/>
      <c r="P256" s="154">
        <f>O256*H256</f>
        <v>0</v>
      </c>
      <c r="Q256" s="154">
        <v>1.05291</v>
      </c>
      <c r="R256" s="154">
        <f>Q256*H256</f>
        <v>0.34430157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157</v>
      </c>
      <c r="AT256" s="156" t="s">
        <v>152</v>
      </c>
      <c r="AU256" s="156" t="s">
        <v>80</v>
      </c>
      <c r="AY256" s="19" t="s">
        <v>149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78</v>
      </c>
      <c r="BK256" s="157">
        <f>ROUND(I256*H256,2)</f>
        <v>0</v>
      </c>
      <c r="BL256" s="19" t="s">
        <v>157</v>
      </c>
      <c r="BM256" s="156" t="s">
        <v>483</v>
      </c>
    </row>
    <row r="257" spans="1:47" s="2" customFormat="1" ht="12">
      <c r="A257" s="34"/>
      <c r="B257" s="35"/>
      <c r="C257" s="34"/>
      <c r="D257" s="158" t="s">
        <v>159</v>
      </c>
      <c r="E257" s="34"/>
      <c r="F257" s="159" t="s">
        <v>484</v>
      </c>
      <c r="G257" s="34"/>
      <c r="H257" s="34"/>
      <c r="I257" s="160"/>
      <c r="J257" s="34"/>
      <c r="K257" s="34"/>
      <c r="L257" s="35"/>
      <c r="M257" s="161"/>
      <c r="N257" s="162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159</v>
      </c>
      <c r="AU257" s="19" t="s">
        <v>80</v>
      </c>
    </row>
    <row r="258" spans="2:51" s="15" customFormat="1" ht="12">
      <c r="B258" s="183"/>
      <c r="D258" s="164" t="s">
        <v>161</v>
      </c>
      <c r="E258" s="184" t="s">
        <v>3</v>
      </c>
      <c r="F258" s="185" t="s">
        <v>485</v>
      </c>
      <c r="H258" s="184" t="s">
        <v>3</v>
      </c>
      <c r="I258" s="186"/>
      <c r="L258" s="183"/>
      <c r="M258" s="187"/>
      <c r="N258" s="188"/>
      <c r="O258" s="188"/>
      <c r="P258" s="188"/>
      <c r="Q258" s="188"/>
      <c r="R258" s="188"/>
      <c r="S258" s="188"/>
      <c r="T258" s="189"/>
      <c r="AT258" s="184" t="s">
        <v>161</v>
      </c>
      <c r="AU258" s="184" t="s">
        <v>80</v>
      </c>
      <c r="AV258" s="15" t="s">
        <v>78</v>
      </c>
      <c r="AW258" s="15" t="s">
        <v>33</v>
      </c>
      <c r="AX258" s="15" t="s">
        <v>71</v>
      </c>
      <c r="AY258" s="184" t="s">
        <v>149</v>
      </c>
    </row>
    <row r="259" spans="2:51" s="13" customFormat="1" ht="12">
      <c r="B259" s="163"/>
      <c r="D259" s="164" t="s">
        <v>161</v>
      </c>
      <c r="E259" s="165" t="s">
        <v>3</v>
      </c>
      <c r="F259" s="166" t="s">
        <v>486</v>
      </c>
      <c r="H259" s="167">
        <v>0.327</v>
      </c>
      <c r="I259" s="168"/>
      <c r="L259" s="163"/>
      <c r="M259" s="169"/>
      <c r="N259" s="170"/>
      <c r="O259" s="170"/>
      <c r="P259" s="170"/>
      <c r="Q259" s="170"/>
      <c r="R259" s="170"/>
      <c r="S259" s="170"/>
      <c r="T259" s="171"/>
      <c r="AT259" s="165" t="s">
        <v>161</v>
      </c>
      <c r="AU259" s="165" t="s">
        <v>80</v>
      </c>
      <c r="AV259" s="13" t="s">
        <v>80</v>
      </c>
      <c r="AW259" s="13" t="s">
        <v>33</v>
      </c>
      <c r="AX259" s="13" t="s">
        <v>78</v>
      </c>
      <c r="AY259" s="165" t="s">
        <v>149</v>
      </c>
    </row>
    <row r="260" spans="2:63" s="12" customFormat="1" ht="22.9" customHeight="1">
      <c r="B260" s="131"/>
      <c r="D260" s="132" t="s">
        <v>70</v>
      </c>
      <c r="E260" s="142" t="s">
        <v>180</v>
      </c>
      <c r="F260" s="142" t="s">
        <v>487</v>
      </c>
      <c r="I260" s="134"/>
      <c r="J260" s="143">
        <f>BK260</f>
        <v>0</v>
      </c>
      <c r="L260" s="131"/>
      <c r="M260" s="136"/>
      <c r="N260" s="137"/>
      <c r="O260" s="137"/>
      <c r="P260" s="138">
        <f>SUM(P261:P270)</f>
        <v>0</v>
      </c>
      <c r="Q260" s="137"/>
      <c r="R260" s="138">
        <f>SUM(R261:R270)</f>
        <v>19.4319</v>
      </c>
      <c r="S260" s="137"/>
      <c r="T260" s="139">
        <f>SUM(T261:T270)</f>
        <v>0</v>
      </c>
      <c r="AR260" s="132" t="s">
        <v>78</v>
      </c>
      <c r="AT260" s="140" t="s">
        <v>70</v>
      </c>
      <c r="AU260" s="140" t="s">
        <v>78</v>
      </c>
      <c r="AY260" s="132" t="s">
        <v>149</v>
      </c>
      <c r="BK260" s="141">
        <f>SUM(BK261:BK270)</f>
        <v>0</v>
      </c>
    </row>
    <row r="261" spans="1:65" s="2" customFormat="1" ht="24.2" customHeight="1">
      <c r="A261" s="34"/>
      <c r="B261" s="144"/>
      <c r="C261" s="145" t="s">
        <v>488</v>
      </c>
      <c r="D261" s="145" t="s">
        <v>152</v>
      </c>
      <c r="E261" s="146" t="s">
        <v>489</v>
      </c>
      <c r="F261" s="147" t="s">
        <v>490</v>
      </c>
      <c r="G261" s="148" t="s">
        <v>155</v>
      </c>
      <c r="H261" s="149">
        <v>90</v>
      </c>
      <c r="I261" s="150"/>
      <c r="J261" s="151">
        <f>ROUND(I261*H261,2)</f>
        <v>0</v>
      </c>
      <c r="K261" s="147" t="s">
        <v>156</v>
      </c>
      <c r="L261" s="35"/>
      <c r="M261" s="152" t="s">
        <v>3</v>
      </c>
      <c r="N261" s="153" t="s">
        <v>42</v>
      </c>
      <c r="O261" s="55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6" t="s">
        <v>157</v>
      </c>
      <c r="AT261" s="156" t="s">
        <v>152</v>
      </c>
      <c r="AU261" s="156" t="s">
        <v>80</v>
      </c>
      <c r="AY261" s="19" t="s">
        <v>149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9" t="s">
        <v>78</v>
      </c>
      <c r="BK261" s="157">
        <f>ROUND(I261*H261,2)</f>
        <v>0</v>
      </c>
      <c r="BL261" s="19" t="s">
        <v>157</v>
      </c>
      <c r="BM261" s="156" t="s">
        <v>491</v>
      </c>
    </row>
    <row r="262" spans="1:47" s="2" customFormat="1" ht="12">
      <c r="A262" s="34"/>
      <c r="B262" s="35"/>
      <c r="C262" s="34"/>
      <c r="D262" s="158" t="s">
        <v>159</v>
      </c>
      <c r="E262" s="34"/>
      <c r="F262" s="159" t="s">
        <v>492</v>
      </c>
      <c r="G262" s="34"/>
      <c r="H262" s="34"/>
      <c r="I262" s="160"/>
      <c r="J262" s="34"/>
      <c r="K262" s="34"/>
      <c r="L262" s="35"/>
      <c r="M262" s="161"/>
      <c r="N262" s="162"/>
      <c r="O262" s="55"/>
      <c r="P262" s="55"/>
      <c r="Q262" s="55"/>
      <c r="R262" s="55"/>
      <c r="S262" s="55"/>
      <c r="T262" s="56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9" t="s">
        <v>159</v>
      </c>
      <c r="AU262" s="19" t="s">
        <v>80</v>
      </c>
    </row>
    <row r="263" spans="1:65" s="2" customFormat="1" ht="24.2" customHeight="1">
      <c r="A263" s="34"/>
      <c r="B263" s="144"/>
      <c r="C263" s="145" t="s">
        <v>493</v>
      </c>
      <c r="D263" s="145" t="s">
        <v>152</v>
      </c>
      <c r="E263" s="146" t="s">
        <v>494</v>
      </c>
      <c r="F263" s="147" t="s">
        <v>495</v>
      </c>
      <c r="G263" s="148" t="s">
        <v>155</v>
      </c>
      <c r="H263" s="149">
        <v>90</v>
      </c>
      <c r="I263" s="150"/>
      <c r="J263" s="151">
        <f>ROUND(I263*H263,2)</f>
        <v>0</v>
      </c>
      <c r="K263" s="147" t="s">
        <v>156</v>
      </c>
      <c r="L263" s="35"/>
      <c r="M263" s="152" t="s">
        <v>3</v>
      </c>
      <c r="N263" s="153" t="s">
        <v>42</v>
      </c>
      <c r="O263" s="55"/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6" t="s">
        <v>157</v>
      </c>
      <c r="AT263" s="156" t="s">
        <v>152</v>
      </c>
      <c r="AU263" s="156" t="s">
        <v>80</v>
      </c>
      <c r="AY263" s="19" t="s">
        <v>149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9" t="s">
        <v>78</v>
      </c>
      <c r="BK263" s="157">
        <f>ROUND(I263*H263,2)</f>
        <v>0</v>
      </c>
      <c r="BL263" s="19" t="s">
        <v>157</v>
      </c>
      <c r="BM263" s="156" t="s">
        <v>496</v>
      </c>
    </row>
    <row r="264" spans="1:47" s="2" customFormat="1" ht="12">
      <c r="A264" s="34"/>
      <c r="B264" s="35"/>
      <c r="C264" s="34"/>
      <c r="D264" s="158" t="s">
        <v>159</v>
      </c>
      <c r="E264" s="34"/>
      <c r="F264" s="159" t="s">
        <v>497</v>
      </c>
      <c r="G264" s="34"/>
      <c r="H264" s="34"/>
      <c r="I264" s="160"/>
      <c r="J264" s="34"/>
      <c r="K264" s="34"/>
      <c r="L264" s="35"/>
      <c r="M264" s="161"/>
      <c r="N264" s="162"/>
      <c r="O264" s="55"/>
      <c r="P264" s="55"/>
      <c r="Q264" s="55"/>
      <c r="R264" s="55"/>
      <c r="S264" s="55"/>
      <c r="T264" s="56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9" t="s">
        <v>159</v>
      </c>
      <c r="AU264" s="19" t="s">
        <v>80</v>
      </c>
    </row>
    <row r="265" spans="1:65" s="2" customFormat="1" ht="21.75" customHeight="1">
      <c r="A265" s="34"/>
      <c r="B265" s="144"/>
      <c r="C265" s="145" t="s">
        <v>498</v>
      </c>
      <c r="D265" s="145" t="s">
        <v>152</v>
      </c>
      <c r="E265" s="146" t="s">
        <v>499</v>
      </c>
      <c r="F265" s="147" t="s">
        <v>500</v>
      </c>
      <c r="G265" s="148" t="s">
        <v>155</v>
      </c>
      <c r="H265" s="149">
        <v>90</v>
      </c>
      <c r="I265" s="150"/>
      <c r="J265" s="151">
        <f>ROUND(I265*H265,2)</f>
        <v>0</v>
      </c>
      <c r="K265" s="147" t="s">
        <v>156</v>
      </c>
      <c r="L265" s="35"/>
      <c r="M265" s="152" t="s">
        <v>3</v>
      </c>
      <c r="N265" s="153" t="s">
        <v>42</v>
      </c>
      <c r="O265" s="55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157</v>
      </c>
      <c r="AT265" s="156" t="s">
        <v>152</v>
      </c>
      <c r="AU265" s="156" t="s">
        <v>80</v>
      </c>
      <c r="AY265" s="19" t="s">
        <v>149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78</v>
      </c>
      <c r="BK265" s="157">
        <f>ROUND(I265*H265,2)</f>
        <v>0</v>
      </c>
      <c r="BL265" s="19" t="s">
        <v>157</v>
      </c>
      <c r="BM265" s="156" t="s">
        <v>501</v>
      </c>
    </row>
    <row r="266" spans="1:47" s="2" customFormat="1" ht="12">
      <c r="A266" s="34"/>
      <c r="B266" s="35"/>
      <c r="C266" s="34"/>
      <c r="D266" s="158" t="s">
        <v>159</v>
      </c>
      <c r="E266" s="34"/>
      <c r="F266" s="159" t="s">
        <v>502</v>
      </c>
      <c r="G266" s="34"/>
      <c r="H266" s="34"/>
      <c r="I266" s="160"/>
      <c r="J266" s="34"/>
      <c r="K266" s="34"/>
      <c r="L266" s="35"/>
      <c r="M266" s="161"/>
      <c r="N266" s="162"/>
      <c r="O266" s="55"/>
      <c r="P266" s="55"/>
      <c r="Q266" s="55"/>
      <c r="R266" s="55"/>
      <c r="S266" s="55"/>
      <c r="T266" s="5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159</v>
      </c>
      <c r="AU266" s="19" t="s">
        <v>80</v>
      </c>
    </row>
    <row r="267" spans="1:65" s="2" customFormat="1" ht="44.25" customHeight="1">
      <c r="A267" s="34"/>
      <c r="B267" s="144"/>
      <c r="C267" s="145" t="s">
        <v>503</v>
      </c>
      <c r="D267" s="145" t="s">
        <v>152</v>
      </c>
      <c r="E267" s="146" t="s">
        <v>504</v>
      </c>
      <c r="F267" s="147" t="s">
        <v>505</v>
      </c>
      <c r="G267" s="148" t="s">
        <v>155</v>
      </c>
      <c r="H267" s="149">
        <v>90</v>
      </c>
      <c r="I267" s="150"/>
      <c r="J267" s="151">
        <f>ROUND(I267*H267,2)</f>
        <v>0</v>
      </c>
      <c r="K267" s="147" t="s">
        <v>156</v>
      </c>
      <c r="L267" s="35"/>
      <c r="M267" s="152" t="s">
        <v>3</v>
      </c>
      <c r="N267" s="153" t="s">
        <v>42</v>
      </c>
      <c r="O267" s="55"/>
      <c r="P267" s="154">
        <f>O267*H267</f>
        <v>0</v>
      </c>
      <c r="Q267" s="154">
        <v>0.08922</v>
      </c>
      <c r="R267" s="154">
        <f>Q267*H267</f>
        <v>8.0298</v>
      </c>
      <c r="S267" s="154">
        <v>0</v>
      </c>
      <c r="T267" s="155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6" t="s">
        <v>157</v>
      </c>
      <c r="AT267" s="156" t="s">
        <v>152</v>
      </c>
      <c r="AU267" s="156" t="s">
        <v>80</v>
      </c>
      <c r="AY267" s="19" t="s">
        <v>149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9" t="s">
        <v>78</v>
      </c>
      <c r="BK267" s="157">
        <f>ROUND(I267*H267,2)</f>
        <v>0</v>
      </c>
      <c r="BL267" s="19" t="s">
        <v>157</v>
      </c>
      <c r="BM267" s="156" t="s">
        <v>506</v>
      </c>
    </row>
    <row r="268" spans="1:47" s="2" customFormat="1" ht="12">
      <c r="A268" s="34"/>
      <c r="B268" s="35"/>
      <c r="C268" s="34"/>
      <c r="D268" s="158" t="s">
        <v>159</v>
      </c>
      <c r="E268" s="34"/>
      <c r="F268" s="159" t="s">
        <v>507</v>
      </c>
      <c r="G268" s="34"/>
      <c r="H268" s="34"/>
      <c r="I268" s="160"/>
      <c r="J268" s="34"/>
      <c r="K268" s="34"/>
      <c r="L268" s="35"/>
      <c r="M268" s="161"/>
      <c r="N268" s="162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159</v>
      </c>
      <c r="AU268" s="19" t="s">
        <v>80</v>
      </c>
    </row>
    <row r="269" spans="1:65" s="2" customFormat="1" ht="16.5" customHeight="1">
      <c r="A269" s="34"/>
      <c r="B269" s="144"/>
      <c r="C269" s="190" t="s">
        <v>508</v>
      </c>
      <c r="D269" s="190" t="s">
        <v>411</v>
      </c>
      <c r="E269" s="191" t="s">
        <v>509</v>
      </c>
      <c r="F269" s="192" t="s">
        <v>510</v>
      </c>
      <c r="G269" s="193" t="s">
        <v>155</v>
      </c>
      <c r="H269" s="194">
        <v>92.7</v>
      </c>
      <c r="I269" s="195"/>
      <c r="J269" s="196">
        <f>ROUND(I269*H269,2)</f>
        <v>0</v>
      </c>
      <c r="K269" s="192" t="s">
        <v>156</v>
      </c>
      <c r="L269" s="197"/>
      <c r="M269" s="198" t="s">
        <v>3</v>
      </c>
      <c r="N269" s="199" t="s">
        <v>42</v>
      </c>
      <c r="O269" s="55"/>
      <c r="P269" s="154">
        <f>O269*H269</f>
        <v>0</v>
      </c>
      <c r="Q269" s="154">
        <v>0.123</v>
      </c>
      <c r="R269" s="154">
        <f>Q269*H269</f>
        <v>11.4021</v>
      </c>
      <c r="S269" s="154">
        <v>0</v>
      </c>
      <c r="T269" s="15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6" t="s">
        <v>200</v>
      </c>
      <c r="AT269" s="156" t="s">
        <v>411</v>
      </c>
      <c r="AU269" s="156" t="s">
        <v>80</v>
      </c>
      <c r="AY269" s="19" t="s">
        <v>149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9" t="s">
        <v>78</v>
      </c>
      <c r="BK269" s="157">
        <f>ROUND(I269*H269,2)</f>
        <v>0</v>
      </c>
      <c r="BL269" s="19" t="s">
        <v>157</v>
      </c>
      <c r="BM269" s="156" t="s">
        <v>511</v>
      </c>
    </row>
    <row r="270" spans="2:51" s="13" customFormat="1" ht="12">
      <c r="B270" s="163"/>
      <c r="D270" s="164" t="s">
        <v>161</v>
      </c>
      <c r="F270" s="166" t="s">
        <v>512</v>
      </c>
      <c r="H270" s="167">
        <v>92.7</v>
      </c>
      <c r="I270" s="168"/>
      <c r="L270" s="163"/>
      <c r="M270" s="169"/>
      <c r="N270" s="170"/>
      <c r="O270" s="170"/>
      <c r="P270" s="170"/>
      <c r="Q270" s="170"/>
      <c r="R270" s="170"/>
      <c r="S270" s="170"/>
      <c r="T270" s="171"/>
      <c r="AT270" s="165" t="s">
        <v>161</v>
      </c>
      <c r="AU270" s="165" t="s">
        <v>80</v>
      </c>
      <c r="AV270" s="13" t="s">
        <v>80</v>
      </c>
      <c r="AW270" s="13" t="s">
        <v>4</v>
      </c>
      <c r="AX270" s="13" t="s">
        <v>78</v>
      </c>
      <c r="AY270" s="165" t="s">
        <v>149</v>
      </c>
    </row>
    <row r="271" spans="2:63" s="12" customFormat="1" ht="22.9" customHeight="1">
      <c r="B271" s="131"/>
      <c r="D271" s="132" t="s">
        <v>70</v>
      </c>
      <c r="E271" s="142" t="s">
        <v>186</v>
      </c>
      <c r="F271" s="142" t="s">
        <v>513</v>
      </c>
      <c r="I271" s="134"/>
      <c r="J271" s="143">
        <f>BK271</f>
        <v>0</v>
      </c>
      <c r="L271" s="131"/>
      <c r="M271" s="136"/>
      <c r="N271" s="137"/>
      <c r="O271" s="137"/>
      <c r="P271" s="138">
        <f>SUM(P272:P384)</f>
        <v>0</v>
      </c>
      <c r="Q271" s="137"/>
      <c r="R271" s="138">
        <f>SUM(R272:R384)</f>
        <v>41.67264622</v>
      </c>
      <c r="S271" s="137"/>
      <c r="T271" s="139">
        <f>SUM(T272:T384)</f>
        <v>0</v>
      </c>
      <c r="AR271" s="132" t="s">
        <v>78</v>
      </c>
      <c r="AT271" s="140" t="s">
        <v>70</v>
      </c>
      <c r="AU271" s="140" t="s">
        <v>78</v>
      </c>
      <c r="AY271" s="132" t="s">
        <v>149</v>
      </c>
      <c r="BK271" s="141">
        <f>SUM(BK272:BK384)</f>
        <v>0</v>
      </c>
    </row>
    <row r="272" spans="1:65" s="2" customFormat="1" ht="16.5" customHeight="1">
      <c r="A272" s="34"/>
      <c r="B272" s="144"/>
      <c r="C272" s="145" t="s">
        <v>514</v>
      </c>
      <c r="D272" s="145" t="s">
        <v>152</v>
      </c>
      <c r="E272" s="146" t="s">
        <v>515</v>
      </c>
      <c r="F272" s="147" t="s">
        <v>516</v>
      </c>
      <c r="G272" s="148" t="s">
        <v>155</v>
      </c>
      <c r="H272" s="149">
        <v>488.874</v>
      </c>
      <c r="I272" s="150"/>
      <c r="J272" s="151">
        <f>ROUND(I272*H272,2)</f>
        <v>0</v>
      </c>
      <c r="K272" s="147" t="s">
        <v>156</v>
      </c>
      <c r="L272" s="35"/>
      <c r="M272" s="152" t="s">
        <v>3</v>
      </c>
      <c r="N272" s="153" t="s">
        <v>42</v>
      </c>
      <c r="O272" s="55"/>
      <c r="P272" s="154">
        <f>O272*H272</f>
        <v>0</v>
      </c>
      <c r="Q272" s="154">
        <v>0.00026</v>
      </c>
      <c r="R272" s="154">
        <f>Q272*H272</f>
        <v>0.12710723999999998</v>
      </c>
      <c r="S272" s="154">
        <v>0</v>
      </c>
      <c r="T272" s="155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6" t="s">
        <v>157</v>
      </c>
      <c r="AT272" s="156" t="s">
        <v>152</v>
      </c>
      <c r="AU272" s="156" t="s">
        <v>80</v>
      </c>
      <c r="AY272" s="19" t="s">
        <v>149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9" t="s">
        <v>78</v>
      </c>
      <c r="BK272" s="157">
        <f>ROUND(I272*H272,2)</f>
        <v>0</v>
      </c>
      <c r="BL272" s="19" t="s">
        <v>157</v>
      </c>
      <c r="BM272" s="156" t="s">
        <v>517</v>
      </c>
    </row>
    <row r="273" spans="1:47" s="2" customFormat="1" ht="12">
      <c r="A273" s="34"/>
      <c r="B273" s="35"/>
      <c r="C273" s="34"/>
      <c r="D273" s="158" t="s">
        <v>159</v>
      </c>
      <c r="E273" s="34"/>
      <c r="F273" s="159" t="s">
        <v>518</v>
      </c>
      <c r="G273" s="34"/>
      <c r="H273" s="34"/>
      <c r="I273" s="160"/>
      <c r="J273" s="34"/>
      <c r="K273" s="34"/>
      <c r="L273" s="35"/>
      <c r="M273" s="161"/>
      <c r="N273" s="162"/>
      <c r="O273" s="55"/>
      <c r="P273" s="55"/>
      <c r="Q273" s="55"/>
      <c r="R273" s="55"/>
      <c r="S273" s="55"/>
      <c r="T273" s="56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9" t="s">
        <v>159</v>
      </c>
      <c r="AU273" s="19" t="s">
        <v>80</v>
      </c>
    </row>
    <row r="274" spans="2:51" s="13" customFormat="1" ht="22.5">
      <c r="B274" s="163"/>
      <c r="D274" s="164" t="s">
        <v>161</v>
      </c>
      <c r="E274" s="165" t="s">
        <v>3</v>
      </c>
      <c r="F274" s="166" t="s">
        <v>519</v>
      </c>
      <c r="H274" s="167">
        <v>550.17</v>
      </c>
      <c r="I274" s="168"/>
      <c r="L274" s="163"/>
      <c r="M274" s="169"/>
      <c r="N274" s="170"/>
      <c r="O274" s="170"/>
      <c r="P274" s="170"/>
      <c r="Q274" s="170"/>
      <c r="R274" s="170"/>
      <c r="S274" s="170"/>
      <c r="T274" s="171"/>
      <c r="AT274" s="165" t="s">
        <v>161</v>
      </c>
      <c r="AU274" s="165" t="s">
        <v>80</v>
      </c>
      <c r="AV274" s="13" t="s">
        <v>80</v>
      </c>
      <c r="AW274" s="13" t="s">
        <v>33</v>
      </c>
      <c r="AX274" s="13" t="s">
        <v>71</v>
      </c>
      <c r="AY274" s="165" t="s">
        <v>149</v>
      </c>
    </row>
    <row r="275" spans="2:51" s="13" customFormat="1" ht="12">
      <c r="B275" s="163"/>
      <c r="D275" s="164" t="s">
        <v>161</v>
      </c>
      <c r="E275" s="165" t="s">
        <v>3</v>
      </c>
      <c r="F275" s="166" t="s">
        <v>520</v>
      </c>
      <c r="H275" s="167">
        <v>125.922</v>
      </c>
      <c r="I275" s="168"/>
      <c r="L275" s="163"/>
      <c r="M275" s="169"/>
      <c r="N275" s="170"/>
      <c r="O275" s="170"/>
      <c r="P275" s="170"/>
      <c r="Q275" s="170"/>
      <c r="R275" s="170"/>
      <c r="S275" s="170"/>
      <c r="T275" s="171"/>
      <c r="AT275" s="165" t="s">
        <v>161</v>
      </c>
      <c r="AU275" s="165" t="s">
        <v>80</v>
      </c>
      <c r="AV275" s="13" t="s">
        <v>80</v>
      </c>
      <c r="AW275" s="13" t="s">
        <v>33</v>
      </c>
      <c r="AX275" s="13" t="s">
        <v>71</v>
      </c>
      <c r="AY275" s="165" t="s">
        <v>149</v>
      </c>
    </row>
    <row r="276" spans="2:51" s="13" customFormat="1" ht="22.5">
      <c r="B276" s="163"/>
      <c r="D276" s="164" t="s">
        <v>161</v>
      </c>
      <c r="E276" s="165" t="s">
        <v>3</v>
      </c>
      <c r="F276" s="166" t="s">
        <v>521</v>
      </c>
      <c r="H276" s="167">
        <v>23.845</v>
      </c>
      <c r="I276" s="168"/>
      <c r="L276" s="163"/>
      <c r="M276" s="169"/>
      <c r="N276" s="170"/>
      <c r="O276" s="170"/>
      <c r="P276" s="170"/>
      <c r="Q276" s="170"/>
      <c r="R276" s="170"/>
      <c r="S276" s="170"/>
      <c r="T276" s="171"/>
      <c r="AT276" s="165" t="s">
        <v>161</v>
      </c>
      <c r="AU276" s="165" t="s">
        <v>80</v>
      </c>
      <c r="AV276" s="13" t="s">
        <v>80</v>
      </c>
      <c r="AW276" s="13" t="s">
        <v>33</v>
      </c>
      <c r="AX276" s="13" t="s">
        <v>71</v>
      </c>
      <c r="AY276" s="165" t="s">
        <v>149</v>
      </c>
    </row>
    <row r="277" spans="2:51" s="13" customFormat="1" ht="12">
      <c r="B277" s="163"/>
      <c r="D277" s="164" t="s">
        <v>161</v>
      </c>
      <c r="E277" s="165" t="s">
        <v>3</v>
      </c>
      <c r="F277" s="166" t="s">
        <v>522</v>
      </c>
      <c r="H277" s="167">
        <v>1.935</v>
      </c>
      <c r="I277" s="168"/>
      <c r="L277" s="163"/>
      <c r="M277" s="169"/>
      <c r="N277" s="170"/>
      <c r="O277" s="170"/>
      <c r="P277" s="170"/>
      <c r="Q277" s="170"/>
      <c r="R277" s="170"/>
      <c r="S277" s="170"/>
      <c r="T277" s="171"/>
      <c r="AT277" s="165" t="s">
        <v>161</v>
      </c>
      <c r="AU277" s="165" t="s">
        <v>80</v>
      </c>
      <c r="AV277" s="13" t="s">
        <v>80</v>
      </c>
      <c r="AW277" s="13" t="s">
        <v>33</v>
      </c>
      <c r="AX277" s="13" t="s">
        <v>71</v>
      </c>
      <c r="AY277" s="165" t="s">
        <v>149</v>
      </c>
    </row>
    <row r="278" spans="2:51" s="16" customFormat="1" ht="12">
      <c r="B278" s="200"/>
      <c r="D278" s="164" t="s">
        <v>161</v>
      </c>
      <c r="E278" s="201" t="s">
        <v>3</v>
      </c>
      <c r="F278" s="202" t="s">
        <v>523</v>
      </c>
      <c r="H278" s="203">
        <v>701.872</v>
      </c>
      <c r="I278" s="204"/>
      <c r="L278" s="200"/>
      <c r="M278" s="205"/>
      <c r="N278" s="206"/>
      <c r="O278" s="206"/>
      <c r="P278" s="206"/>
      <c r="Q278" s="206"/>
      <c r="R278" s="206"/>
      <c r="S278" s="206"/>
      <c r="T278" s="207"/>
      <c r="AT278" s="201" t="s">
        <v>161</v>
      </c>
      <c r="AU278" s="201" t="s">
        <v>80</v>
      </c>
      <c r="AV278" s="16" t="s">
        <v>169</v>
      </c>
      <c r="AW278" s="16" t="s">
        <v>33</v>
      </c>
      <c r="AX278" s="16" t="s">
        <v>71</v>
      </c>
      <c r="AY278" s="201" t="s">
        <v>149</v>
      </c>
    </row>
    <row r="279" spans="2:51" s="13" customFormat="1" ht="22.5">
      <c r="B279" s="163"/>
      <c r="D279" s="164" t="s">
        <v>161</v>
      </c>
      <c r="E279" s="165" t="s">
        <v>3</v>
      </c>
      <c r="F279" s="166" t="s">
        <v>524</v>
      </c>
      <c r="H279" s="167">
        <v>-108.185</v>
      </c>
      <c r="I279" s="168"/>
      <c r="L279" s="163"/>
      <c r="M279" s="169"/>
      <c r="N279" s="170"/>
      <c r="O279" s="170"/>
      <c r="P279" s="170"/>
      <c r="Q279" s="170"/>
      <c r="R279" s="170"/>
      <c r="S279" s="170"/>
      <c r="T279" s="171"/>
      <c r="AT279" s="165" t="s">
        <v>161</v>
      </c>
      <c r="AU279" s="165" t="s">
        <v>80</v>
      </c>
      <c r="AV279" s="13" t="s">
        <v>80</v>
      </c>
      <c r="AW279" s="13" t="s">
        <v>33</v>
      </c>
      <c r="AX279" s="13" t="s">
        <v>71</v>
      </c>
      <c r="AY279" s="165" t="s">
        <v>149</v>
      </c>
    </row>
    <row r="280" spans="2:51" s="16" customFormat="1" ht="12">
      <c r="B280" s="200"/>
      <c r="D280" s="164" t="s">
        <v>161</v>
      </c>
      <c r="E280" s="201" t="s">
        <v>3</v>
      </c>
      <c r="F280" s="202" t="s">
        <v>523</v>
      </c>
      <c r="H280" s="203">
        <v>-108.185</v>
      </c>
      <c r="I280" s="204"/>
      <c r="L280" s="200"/>
      <c r="M280" s="205"/>
      <c r="N280" s="206"/>
      <c r="O280" s="206"/>
      <c r="P280" s="206"/>
      <c r="Q280" s="206"/>
      <c r="R280" s="206"/>
      <c r="S280" s="206"/>
      <c r="T280" s="207"/>
      <c r="AT280" s="201" t="s">
        <v>161</v>
      </c>
      <c r="AU280" s="201" t="s">
        <v>80</v>
      </c>
      <c r="AV280" s="16" t="s">
        <v>169</v>
      </c>
      <c r="AW280" s="16" t="s">
        <v>33</v>
      </c>
      <c r="AX280" s="16" t="s">
        <v>71</v>
      </c>
      <c r="AY280" s="201" t="s">
        <v>149</v>
      </c>
    </row>
    <row r="281" spans="2:51" s="13" customFormat="1" ht="12">
      <c r="B281" s="163"/>
      <c r="D281" s="164" t="s">
        <v>161</v>
      </c>
      <c r="E281" s="165" t="s">
        <v>3</v>
      </c>
      <c r="F281" s="166" t="s">
        <v>525</v>
      </c>
      <c r="H281" s="167">
        <v>-104.813</v>
      </c>
      <c r="I281" s="168"/>
      <c r="L281" s="163"/>
      <c r="M281" s="169"/>
      <c r="N281" s="170"/>
      <c r="O281" s="170"/>
      <c r="P281" s="170"/>
      <c r="Q281" s="170"/>
      <c r="R281" s="170"/>
      <c r="S281" s="170"/>
      <c r="T281" s="171"/>
      <c r="AT281" s="165" t="s">
        <v>161</v>
      </c>
      <c r="AU281" s="165" t="s">
        <v>80</v>
      </c>
      <c r="AV281" s="13" t="s">
        <v>80</v>
      </c>
      <c r="AW281" s="13" t="s">
        <v>33</v>
      </c>
      <c r="AX281" s="13" t="s">
        <v>71</v>
      </c>
      <c r="AY281" s="165" t="s">
        <v>149</v>
      </c>
    </row>
    <row r="282" spans="2:51" s="16" customFormat="1" ht="12">
      <c r="B282" s="200"/>
      <c r="D282" s="164" t="s">
        <v>161</v>
      </c>
      <c r="E282" s="201" t="s">
        <v>3</v>
      </c>
      <c r="F282" s="202" t="s">
        <v>523</v>
      </c>
      <c r="H282" s="203">
        <v>-104.813</v>
      </c>
      <c r="I282" s="204"/>
      <c r="L282" s="200"/>
      <c r="M282" s="205"/>
      <c r="N282" s="206"/>
      <c r="O282" s="206"/>
      <c r="P282" s="206"/>
      <c r="Q282" s="206"/>
      <c r="R282" s="206"/>
      <c r="S282" s="206"/>
      <c r="T282" s="207"/>
      <c r="AT282" s="201" t="s">
        <v>161</v>
      </c>
      <c r="AU282" s="201" t="s">
        <v>80</v>
      </c>
      <c r="AV282" s="16" t="s">
        <v>169</v>
      </c>
      <c r="AW282" s="16" t="s">
        <v>33</v>
      </c>
      <c r="AX282" s="16" t="s">
        <v>71</v>
      </c>
      <c r="AY282" s="201" t="s">
        <v>149</v>
      </c>
    </row>
    <row r="283" spans="2:51" s="14" customFormat="1" ht="12">
      <c r="B283" s="175"/>
      <c r="D283" s="164" t="s">
        <v>161</v>
      </c>
      <c r="E283" s="176" t="s">
        <v>3</v>
      </c>
      <c r="F283" s="177" t="s">
        <v>273</v>
      </c>
      <c r="H283" s="178">
        <v>488.8739999999999</v>
      </c>
      <c r="I283" s="179"/>
      <c r="L283" s="175"/>
      <c r="M283" s="180"/>
      <c r="N283" s="181"/>
      <c r="O283" s="181"/>
      <c r="P283" s="181"/>
      <c r="Q283" s="181"/>
      <c r="R283" s="181"/>
      <c r="S283" s="181"/>
      <c r="T283" s="182"/>
      <c r="AT283" s="176" t="s">
        <v>161</v>
      </c>
      <c r="AU283" s="176" t="s">
        <v>80</v>
      </c>
      <c r="AV283" s="14" t="s">
        <v>157</v>
      </c>
      <c r="AW283" s="14" t="s">
        <v>33</v>
      </c>
      <c r="AX283" s="14" t="s">
        <v>78</v>
      </c>
      <c r="AY283" s="176" t="s">
        <v>149</v>
      </c>
    </row>
    <row r="284" spans="1:65" s="2" customFormat="1" ht="24.2" customHeight="1">
      <c r="A284" s="34"/>
      <c r="B284" s="144"/>
      <c r="C284" s="145" t="s">
        <v>526</v>
      </c>
      <c r="D284" s="145" t="s">
        <v>152</v>
      </c>
      <c r="E284" s="146" t="s">
        <v>527</v>
      </c>
      <c r="F284" s="147" t="s">
        <v>528</v>
      </c>
      <c r="G284" s="148" t="s">
        <v>155</v>
      </c>
      <c r="H284" s="149">
        <v>488.874</v>
      </c>
      <c r="I284" s="150"/>
      <c r="J284" s="151">
        <f>ROUND(I284*H284,2)</f>
        <v>0</v>
      </c>
      <c r="K284" s="147" t="s">
        <v>156</v>
      </c>
      <c r="L284" s="35"/>
      <c r="M284" s="152" t="s">
        <v>3</v>
      </c>
      <c r="N284" s="153" t="s">
        <v>42</v>
      </c>
      <c r="O284" s="55"/>
      <c r="P284" s="154">
        <f>O284*H284</f>
        <v>0</v>
      </c>
      <c r="Q284" s="154">
        <v>0.00438</v>
      </c>
      <c r="R284" s="154">
        <f>Q284*H284</f>
        <v>2.1412681200000003</v>
      </c>
      <c r="S284" s="154">
        <v>0</v>
      </c>
      <c r="T284" s="155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6" t="s">
        <v>157</v>
      </c>
      <c r="AT284" s="156" t="s">
        <v>152</v>
      </c>
      <c r="AU284" s="156" t="s">
        <v>80</v>
      </c>
      <c r="AY284" s="19" t="s">
        <v>149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9" t="s">
        <v>78</v>
      </c>
      <c r="BK284" s="157">
        <f>ROUND(I284*H284,2)</f>
        <v>0</v>
      </c>
      <c r="BL284" s="19" t="s">
        <v>157</v>
      </c>
      <c r="BM284" s="156" t="s">
        <v>529</v>
      </c>
    </row>
    <row r="285" spans="1:47" s="2" customFormat="1" ht="12">
      <c r="A285" s="34"/>
      <c r="B285" s="35"/>
      <c r="C285" s="34"/>
      <c r="D285" s="158" t="s">
        <v>159</v>
      </c>
      <c r="E285" s="34"/>
      <c r="F285" s="159" t="s">
        <v>530</v>
      </c>
      <c r="G285" s="34"/>
      <c r="H285" s="34"/>
      <c r="I285" s="160"/>
      <c r="J285" s="34"/>
      <c r="K285" s="34"/>
      <c r="L285" s="35"/>
      <c r="M285" s="161"/>
      <c r="N285" s="162"/>
      <c r="O285" s="55"/>
      <c r="P285" s="55"/>
      <c r="Q285" s="55"/>
      <c r="R285" s="55"/>
      <c r="S285" s="55"/>
      <c r="T285" s="56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9" t="s">
        <v>159</v>
      </c>
      <c r="AU285" s="19" t="s">
        <v>80</v>
      </c>
    </row>
    <row r="286" spans="1:65" s="2" customFormat="1" ht="16.5" customHeight="1">
      <c r="A286" s="34"/>
      <c r="B286" s="144"/>
      <c r="C286" s="145" t="s">
        <v>531</v>
      </c>
      <c r="D286" s="145" t="s">
        <v>152</v>
      </c>
      <c r="E286" s="146" t="s">
        <v>532</v>
      </c>
      <c r="F286" s="147" t="s">
        <v>533</v>
      </c>
      <c r="G286" s="148" t="s">
        <v>155</v>
      </c>
      <c r="H286" s="149">
        <v>488.874</v>
      </c>
      <c r="I286" s="150"/>
      <c r="J286" s="151">
        <f>ROUND(I286*H286,2)</f>
        <v>0</v>
      </c>
      <c r="K286" s="147" t="s">
        <v>156</v>
      </c>
      <c r="L286" s="35"/>
      <c r="M286" s="152" t="s">
        <v>3</v>
      </c>
      <c r="N286" s="153" t="s">
        <v>42</v>
      </c>
      <c r="O286" s="55"/>
      <c r="P286" s="154">
        <f>O286*H286</f>
        <v>0</v>
      </c>
      <c r="Q286" s="154">
        <v>0.004</v>
      </c>
      <c r="R286" s="154">
        <f>Q286*H286</f>
        <v>1.9554960000000001</v>
      </c>
      <c r="S286" s="154">
        <v>0</v>
      </c>
      <c r="T286" s="15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6" t="s">
        <v>157</v>
      </c>
      <c r="AT286" s="156" t="s">
        <v>152</v>
      </c>
      <c r="AU286" s="156" t="s">
        <v>80</v>
      </c>
      <c r="AY286" s="19" t="s">
        <v>149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9" t="s">
        <v>78</v>
      </c>
      <c r="BK286" s="157">
        <f>ROUND(I286*H286,2)</f>
        <v>0</v>
      </c>
      <c r="BL286" s="19" t="s">
        <v>157</v>
      </c>
      <c r="BM286" s="156" t="s">
        <v>534</v>
      </c>
    </row>
    <row r="287" spans="1:47" s="2" customFormat="1" ht="12">
      <c r="A287" s="34"/>
      <c r="B287" s="35"/>
      <c r="C287" s="34"/>
      <c r="D287" s="158" t="s">
        <v>159</v>
      </c>
      <c r="E287" s="34"/>
      <c r="F287" s="159" t="s">
        <v>535</v>
      </c>
      <c r="G287" s="34"/>
      <c r="H287" s="34"/>
      <c r="I287" s="160"/>
      <c r="J287" s="34"/>
      <c r="K287" s="34"/>
      <c r="L287" s="35"/>
      <c r="M287" s="161"/>
      <c r="N287" s="162"/>
      <c r="O287" s="55"/>
      <c r="P287" s="55"/>
      <c r="Q287" s="55"/>
      <c r="R287" s="55"/>
      <c r="S287" s="55"/>
      <c r="T287" s="56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9" t="s">
        <v>159</v>
      </c>
      <c r="AU287" s="19" t="s">
        <v>80</v>
      </c>
    </row>
    <row r="288" spans="1:65" s="2" customFormat="1" ht="24.2" customHeight="1">
      <c r="A288" s="34"/>
      <c r="B288" s="144"/>
      <c r="C288" s="145" t="s">
        <v>536</v>
      </c>
      <c r="D288" s="145" t="s">
        <v>152</v>
      </c>
      <c r="E288" s="146" t="s">
        <v>537</v>
      </c>
      <c r="F288" s="147" t="s">
        <v>538</v>
      </c>
      <c r="G288" s="148" t="s">
        <v>155</v>
      </c>
      <c r="H288" s="149">
        <v>95.536</v>
      </c>
      <c r="I288" s="150"/>
      <c r="J288" s="151">
        <f>ROUND(I288*H288,2)</f>
        <v>0</v>
      </c>
      <c r="K288" s="147" t="s">
        <v>156</v>
      </c>
      <c r="L288" s="35"/>
      <c r="M288" s="152" t="s">
        <v>3</v>
      </c>
      <c r="N288" s="153" t="s">
        <v>42</v>
      </c>
      <c r="O288" s="55"/>
      <c r="P288" s="154">
        <f>O288*H288</f>
        <v>0</v>
      </c>
      <c r="Q288" s="154">
        <v>0.0157</v>
      </c>
      <c r="R288" s="154">
        <f>Q288*H288</f>
        <v>1.4999152</v>
      </c>
      <c r="S288" s="154">
        <v>0</v>
      </c>
      <c r="T288" s="15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6" t="s">
        <v>157</v>
      </c>
      <c r="AT288" s="156" t="s">
        <v>152</v>
      </c>
      <c r="AU288" s="156" t="s">
        <v>80</v>
      </c>
      <c r="AY288" s="19" t="s">
        <v>149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9" t="s">
        <v>78</v>
      </c>
      <c r="BK288" s="157">
        <f>ROUND(I288*H288,2)</f>
        <v>0</v>
      </c>
      <c r="BL288" s="19" t="s">
        <v>157</v>
      </c>
      <c r="BM288" s="156" t="s">
        <v>539</v>
      </c>
    </row>
    <row r="289" spans="1:47" s="2" customFormat="1" ht="12">
      <c r="A289" s="34"/>
      <c r="B289" s="35"/>
      <c r="C289" s="34"/>
      <c r="D289" s="158" t="s">
        <v>159</v>
      </c>
      <c r="E289" s="34"/>
      <c r="F289" s="159" t="s">
        <v>540</v>
      </c>
      <c r="G289" s="34"/>
      <c r="H289" s="34"/>
      <c r="I289" s="160"/>
      <c r="J289" s="34"/>
      <c r="K289" s="34"/>
      <c r="L289" s="35"/>
      <c r="M289" s="161"/>
      <c r="N289" s="162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159</v>
      </c>
      <c r="AU289" s="19" t="s">
        <v>80</v>
      </c>
    </row>
    <row r="290" spans="2:51" s="13" customFormat="1" ht="12">
      <c r="B290" s="163"/>
      <c r="D290" s="164" t="s">
        <v>161</v>
      </c>
      <c r="E290" s="165" t="s">
        <v>3</v>
      </c>
      <c r="F290" s="166" t="s">
        <v>541</v>
      </c>
      <c r="H290" s="167">
        <v>103.086</v>
      </c>
      <c r="I290" s="168"/>
      <c r="L290" s="163"/>
      <c r="M290" s="169"/>
      <c r="N290" s="170"/>
      <c r="O290" s="170"/>
      <c r="P290" s="170"/>
      <c r="Q290" s="170"/>
      <c r="R290" s="170"/>
      <c r="S290" s="170"/>
      <c r="T290" s="171"/>
      <c r="AT290" s="165" t="s">
        <v>161</v>
      </c>
      <c r="AU290" s="165" t="s">
        <v>80</v>
      </c>
      <c r="AV290" s="13" t="s">
        <v>80</v>
      </c>
      <c r="AW290" s="13" t="s">
        <v>33</v>
      </c>
      <c r="AX290" s="13" t="s">
        <v>71</v>
      </c>
      <c r="AY290" s="165" t="s">
        <v>149</v>
      </c>
    </row>
    <row r="291" spans="2:51" s="13" customFormat="1" ht="12">
      <c r="B291" s="163"/>
      <c r="D291" s="164" t="s">
        <v>161</v>
      </c>
      <c r="E291" s="165" t="s">
        <v>3</v>
      </c>
      <c r="F291" s="166" t="s">
        <v>542</v>
      </c>
      <c r="H291" s="167">
        <v>-7.55</v>
      </c>
      <c r="I291" s="168"/>
      <c r="L291" s="163"/>
      <c r="M291" s="169"/>
      <c r="N291" s="170"/>
      <c r="O291" s="170"/>
      <c r="P291" s="170"/>
      <c r="Q291" s="170"/>
      <c r="R291" s="170"/>
      <c r="S291" s="170"/>
      <c r="T291" s="171"/>
      <c r="AT291" s="165" t="s">
        <v>161</v>
      </c>
      <c r="AU291" s="165" t="s">
        <v>80</v>
      </c>
      <c r="AV291" s="13" t="s">
        <v>80</v>
      </c>
      <c r="AW291" s="13" t="s">
        <v>33</v>
      </c>
      <c r="AX291" s="13" t="s">
        <v>71</v>
      </c>
      <c r="AY291" s="165" t="s">
        <v>149</v>
      </c>
    </row>
    <row r="292" spans="2:51" s="14" customFormat="1" ht="12">
      <c r="B292" s="175"/>
      <c r="D292" s="164" t="s">
        <v>161</v>
      </c>
      <c r="E292" s="176" t="s">
        <v>3</v>
      </c>
      <c r="F292" s="177" t="s">
        <v>273</v>
      </c>
      <c r="H292" s="178">
        <v>95.536</v>
      </c>
      <c r="I292" s="179"/>
      <c r="L292" s="175"/>
      <c r="M292" s="180"/>
      <c r="N292" s="181"/>
      <c r="O292" s="181"/>
      <c r="P292" s="181"/>
      <c r="Q292" s="181"/>
      <c r="R292" s="181"/>
      <c r="S292" s="181"/>
      <c r="T292" s="182"/>
      <c r="AT292" s="176" t="s">
        <v>161</v>
      </c>
      <c r="AU292" s="176" t="s">
        <v>80</v>
      </c>
      <c r="AV292" s="14" t="s">
        <v>157</v>
      </c>
      <c r="AW292" s="14" t="s">
        <v>33</v>
      </c>
      <c r="AX292" s="14" t="s">
        <v>78</v>
      </c>
      <c r="AY292" s="176" t="s">
        <v>149</v>
      </c>
    </row>
    <row r="293" spans="1:65" s="2" customFormat="1" ht="33" customHeight="1">
      <c r="A293" s="34"/>
      <c r="B293" s="144"/>
      <c r="C293" s="145" t="s">
        <v>543</v>
      </c>
      <c r="D293" s="145" t="s">
        <v>152</v>
      </c>
      <c r="E293" s="146" t="s">
        <v>544</v>
      </c>
      <c r="F293" s="147" t="s">
        <v>545</v>
      </c>
      <c r="G293" s="148" t="s">
        <v>243</v>
      </c>
      <c r="H293" s="149">
        <v>206.24</v>
      </c>
      <c r="I293" s="150"/>
      <c r="J293" s="151">
        <f>ROUND(I293*H293,2)</f>
        <v>0</v>
      </c>
      <c r="K293" s="147" t="s">
        <v>156</v>
      </c>
      <c r="L293" s="35"/>
      <c r="M293" s="152" t="s">
        <v>3</v>
      </c>
      <c r="N293" s="153" t="s">
        <v>42</v>
      </c>
      <c r="O293" s="55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6" t="s">
        <v>157</v>
      </c>
      <c r="AT293" s="156" t="s">
        <v>152</v>
      </c>
      <c r="AU293" s="156" t="s">
        <v>80</v>
      </c>
      <c r="AY293" s="19" t="s">
        <v>149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9" t="s">
        <v>78</v>
      </c>
      <c r="BK293" s="157">
        <f>ROUND(I293*H293,2)</f>
        <v>0</v>
      </c>
      <c r="BL293" s="19" t="s">
        <v>157</v>
      </c>
      <c r="BM293" s="156" t="s">
        <v>546</v>
      </c>
    </row>
    <row r="294" spans="1:47" s="2" customFormat="1" ht="12">
      <c r="A294" s="34"/>
      <c r="B294" s="35"/>
      <c r="C294" s="34"/>
      <c r="D294" s="158" t="s">
        <v>159</v>
      </c>
      <c r="E294" s="34"/>
      <c r="F294" s="159" t="s">
        <v>547</v>
      </c>
      <c r="G294" s="34"/>
      <c r="H294" s="34"/>
      <c r="I294" s="160"/>
      <c r="J294" s="34"/>
      <c r="K294" s="34"/>
      <c r="L294" s="35"/>
      <c r="M294" s="161"/>
      <c r="N294" s="162"/>
      <c r="O294" s="55"/>
      <c r="P294" s="55"/>
      <c r="Q294" s="55"/>
      <c r="R294" s="55"/>
      <c r="S294" s="55"/>
      <c r="T294" s="5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9" t="s">
        <v>159</v>
      </c>
      <c r="AU294" s="19" t="s">
        <v>80</v>
      </c>
    </row>
    <row r="295" spans="2:51" s="15" customFormat="1" ht="12">
      <c r="B295" s="183"/>
      <c r="D295" s="164" t="s">
        <v>161</v>
      </c>
      <c r="E295" s="184" t="s">
        <v>3</v>
      </c>
      <c r="F295" s="185" t="s">
        <v>548</v>
      </c>
      <c r="H295" s="184" t="s">
        <v>3</v>
      </c>
      <c r="I295" s="186"/>
      <c r="L295" s="183"/>
      <c r="M295" s="187"/>
      <c r="N295" s="188"/>
      <c r="O295" s="188"/>
      <c r="P295" s="188"/>
      <c r="Q295" s="188"/>
      <c r="R295" s="188"/>
      <c r="S295" s="188"/>
      <c r="T295" s="189"/>
      <c r="AT295" s="184" t="s">
        <v>161</v>
      </c>
      <c r="AU295" s="184" t="s">
        <v>80</v>
      </c>
      <c r="AV295" s="15" t="s">
        <v>78</v>
      </c>
      <c r="AW295" s="15" t="s">
        <v>33</v>
      </c>
      <c r="AX295" s="15" t="s">
        <v>71</v>
      </c>
      <c r="AY295" s="184" t="s">
        <v>149</v>
      </c>
    </row>
    <row r="296" spans="2:51" s="13" customFormat="1" ht="22.5">
      <c r="B296" s="163"/>
      <c r="D296" s="164" t="s">
        <v>161</v>
      </c>
      <c r="E296" s="165" t="s">
        <v>3</v>
      </c>
      <c r="F296" s="166" t="s">
        <v>549</v>
      </c>
      <c r="H296" s="167">
        <v>190.76</v>
      </c>
      <c r="I296" s="168"/>
      <c r="L296" s="163"/>
      <c r="M296" s="169"/>
      <c r="N296" s="170"/>
      <c r="O296" s="170"/>
      <c r="P296" s="170"/>
      <c r="Q296" s="170"/>
      <c r="R296" s="170"/>
      <c r="S296" s="170"/>
      <c r="T296" s="171"/>
      <c r="AT296" s="165" t="s">
        <v>161</v>
      </c>
      <c r="AU296" s="165" t="s">
        <v>80</v>
      </c>
      <c r="AV296" s="13" t="s">
        <v>80</v>
      </c>
      <c r="AW296" s="13" t="s">
        <v>33</v>
      </c>
      <c r="AX296" s="13" t="s">
        <v>71</v>
      </c>
      <c r="AY296" s="165" t="s">
        <v>149</v>
      </c>
    </row>
    <row r="297" spans="2:51" s="13" customFormat="1" ht="12">
      <c r="B297" s="163"/>
      <c r="D297" s="164" t="s">
        <v>161</v>
      </c>
      <c r="E297" s="165" t="s">
        <v>3</v>
      </c>
      <c r="F297" s="166" t="s">
        <v>550</v>
      </c>
      <c r="H297" s="167">
        <v>15.48</v>
      </c>
      <c r="I297" s="168"/>
      <c r="L297" s="163"/>
      <c r="M297" s="169"/>
      <c r="N297" s="170"/>
      <c r="O297" s="170"/>
      <c r="P297" s="170"/>
      <c r="Q297" s="170"/>
      <c r="R297" s="170"/>
      <c r="S297" s="170"/>
      <c r="T297" s="171"/>
      <c r="AT297" s="165" t="s">
        <v>161</v>
      </c>
      <c r="AU297" s="165" t="s">
        <v>80</v>
      </c>
      <c r="AV297" s="13" t="s">
        <v>80</v>
      </c>
      <c r="AW297" s="13" t="s">
        <v>33</v>
      </c>
      <c r="AX297" s="13" t="s">
        <v>71</v>
      </c>
      <c r="AY297" s="165" t="s">
        <v>149</v>
      </c>
    </row>
    <row r="298" spans="2:51" s="14" customFormat="1" ht="12">
      <c r="B298" s="175"/>
      <c r="D298" s="164" t="s">
        <v>161</v>
      </c>
      <c r="E298" s="176" t="s">
        <v>3</v>
      </c>
      <c r="F298" s="177" t="s">
        <v>273</v>
      </c>
      <c r="H298" s="178">
        <v>206.23999999999998</v>
      </c>
      <c r="I298" s="179"/>
      <c r="L298" s="175"/>
      <c r="M298" s="180"/>
      <c r="N298" s="181"/>
      <c r="O298" s="181"/>
      <c r="P298" s="181"/>
      <c r="Q298" s="181"/>
      <c r="R298" s="181"/>
      <c r="S298" s="181"/>
      <c r="T298" s="182"/>
      <c r="AT298" s="176" t="s">
        <v>161</v>
      </c>
      <c r="AU298" s="176" t="s">
        <v>80</v>
      </c>
      <c r="AV298" s="14" t="s">
        <v>157</v>
      </c>
      <c r="AW298" s="14" t="s">
        <v>33</v>
      </c>
      <c r="AX298" s="14" t="s">
        <v>78</v>
      </c>
      <c r="AY298" s="176" t="s">
        <v>149</v>
      </c>
    </row>
    <row r="299" spans="1:65" s="2" customFormat="1" ht="16.5" customHeight="1">
      <c r="A299" s="34"/>
      <c r="B299" s="144"/>
      <c r="C299" s="190" t="s">
        <v>551</v>
      </c>
      <c r="D299" s="190" t="s">
        <v>411</v>
      </c>
      <c r="E299" s="191" t="s">
        <v>552</v>
      </c>
      <c r="F299" s="192" t="s">
        <v>553</v>
      </c>
      <c r="G299" s="193" t="s">
        <v>243</v>
      </c>
      <c r="H299" s="194">
        <v>108.276</v>
      </c>
      <c r="I299" s="195"/>
      <c r="J299" s="196">
        <f>ROUND(I299*H299,2)</f>
        <v>0</v>
      </c>
      <c r="K299" s="192" t="s">
        <v>156</v>
      </c>
      <c r="L299" s="197"/>
      <c r="M299" s="198" t="s">
        <v>3</v>
      </c>
      <c r="N299" s="199" t="s">
        <v>42</v>
      </c>
      <c r="O299" s="55"/>
      <c r="P299" s="154">
        <f>O299*H299</f>
        <v>0</v>
      </c>
      <c r="Q299" s="154">
        <v>4E-05</v>
      </c>
      <c r="R299" s="154">
        <f>Q299*H299</f>
        <v>0.00433104</v>
      </c>
      <c r="S299" s="154">
        <v>0</v>
      </c>
      <c r="T299" s="15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200</v>
      </c>
      <c r="AT299" s="156" t="s">
        <v>411</v>
      </c>
      <c r="AU299" s="156" t="s">
        <v>80</v>
      </c>
      <c r="AY299" s="19" t="s">
        <v>149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9" t="s">
        <v>78</v>
      </c>
      <c r="BK299" s="157">
        <f>ROUND(I299*H299,2)</f>
        <v>0</v>
      </c>
      <c r="BL299" s="19" t="s">
        <v>157</v>
      </c>
      <c r="BM299" s="156" t="s">
        <v>554</v>
      </c>
    </row>
    <row r="300" spans="2:51" s="13" customFormat="1" ht="12">
      <c r="B300" s="163"/>
      <c r="D300" s="164" t="s">
        <v>161</v>
      </c>
      <c r="E300" s="165" t="s">
        <v>3</v>
      </c>
      <c r="F300" s="166" t="s">
        <v>555</v>
      </c>
      <c r="H300" s="167">
        <v>103.12</v>
      </c>
      <c r="I300" s="168"/>
      <c r="L300" s="163"/>
      <c r="M300" s="169"/>
      <c r="N300" s="170"/>
      <c r="O300" s="170"/>
      <c r="P300" s="170"/>
      <c r="Q300" s="170"/>
      <c r="R300" s="170"/>
      <c r="S300" s="170"/>
      <c r="T300" s="171"/>
      <c r="AT300" s="165" t="s">
        <v>161</v>
      </c>
      <c r="AU300" s="165" t="s">
        <v>80</v>
      </c>
      <c r="AV300" s="13" t="s">
        <v>80</v>
      </c>
      <c r="AW300" s="13" t="s">
        <v>33</v>
      </c>
      <c r="AX300" s="13" t="s">
        <v>78</v>
      </c>
      <c r="AY300" s="165" t="s">
        <v>149</v>
      </c>
    </row>
    <row r="301" spans="2:51" s="13" customFormat="1" ht="12">
      <c r="B301" s="163"/>
      <c r="D301" s="164" t="s">
        <v>161</v>
      </c>
      <c r="F301" s="166" t="s">
        <v>556</v>
      </c>
      <c r="H301" s="167">
        <v>108.276</v>
      </c>
      <c r="I301" s="168"/>
      <c r="L301" s="163"/>
      <c r="M301" s="169"/>
      <c r="N301" s="170"/>
      <c r="O301" s="170"/>
      <c r="P301" s="170"/>
      <c r="Q301" s="170"/>
      <c r="R301" s="170"/>
      <c r="S301" s="170"/>
      <c r="T301" s="171"/>
      <c r="AT301" s="165" t="s">
        <v>161</v>
      </c>
      <c r="AU301" s="165" t="s">
        <v>80</v>
      </c>
      <c r="AV301" s="13" t="s">
        <v>80</v>
      </c>
      <c r="AW301" s="13" t="s">
        <v>4</v>
      </c>
      <c r="AX301" s="13" t="s">
        <v>78</v>
      </c>
      <c r="AY301" s="165" t="s">
        <v>149</v>
      </c>
    </row>
    <row r="302" spans="1:65" s="2" customFormat="1" ht="16.5" customHeight="1">
      <c r="A302" s="34"/>
      <c r="B302" s="144"/>
      <c r="C302" s="190" t="s">
        <v>557</v>
      </c>
      <c r="D302" s="190" t="s">
        <v>411</v>
      </c>
      <c r="E302" s="191" t="s">
        <v>558</v>
      </c>
      <c r="F302" s="192" t="s">
        <v>559</v>
      </c>
      <c r="G302" s="193" t="s">
        <v>243</v>
      </c>
      <c r="H302" s="194">
        <v>108.276</v>
      </c>
      <c r="I302" s="195"/>
      <c r="J302" s="196">
        <f>ROUND(I302*H302,2)</f>
        <v>0</v>
      </c>
      <c r="K302" s="192" t="s">
        <v>156</v>
      </c>
      <c r="L302" s="197"/>
      <c r="M302" s="198" t="s">
        <v>3</v>
      </c>
      <c r="N302" s="199" t="s">
        <v>42</v>
      </c>
      <c r="O302" s="55"/>
      <c r="P302" s="154">
        <f>O302*H302</f>
        <v>0</v>
      </c>
      <c r="Q302" s="154">
        <v>0.0003</v>
      </c>
      <c r="R302" s="154">
        <f>Q302*H302</f>
        <v>0.0324828</v>
      </c>
      <c r="S302" s="154">
        <v>0</v>
      </c>
      <c r="T302" s="15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6" t="s">
        <v>200</v>
      </c>
      <c r="AT302" s="156" t="s">
        <v>411</v>
      </c>
      <c r="AU302" s="156" t="s">
        <v>80</v>
      </c>
      <c r="AY302" s="19" t="s">
        <v>149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9" t="s">
        <v>78</v>
      </c>
      <c r="BK302" s="157">
        <f>ROUND(I302*H302,2)</f>
        <v>0</v>
      </c>
      <c r="BL302" s="19" t="s">
        <v>157</v>
      </c>
      <c r="BM302" s="156" t="s">
        <v>560</v>
      </c>
    </row>
    <row r="303" spans="2:51" s="13" customFormat="1" ht="12">
      <c r="B303" s="163"/>
      <c r="D303" s="164" t="s">
        <v>161</v>
      </c>
      <c r="E303" s="165" t="s">
        <v>3</v>
      </c>
      <c r="F303" s="166" t="s">
        <v>555</v>
      </c>
      <c r="H303" s="167">
        <v>103.12</v>
      </c>
      <c r="I303" s="168"/>
      <c r="L303" s="163"/>
      <c r="M303" s="169"/>
      <c r="N303" s="170"/>
      <c r="O303" s="170"/>
      <c r="P303" s="170"/>
      <c r="Q303" s="170"/>
      <c r="R303" s="170"/>
      <c r="S303" s="170"/>
      <c r="T303" s="171"/>
      <c r="AT303" s="165" t="s">
        <v>161</v>
      </c>
      <c r="AU303" s="165" t="s">
        <v>80</v>
      </c>
      <c r="AV303" s="13" t="s">
        <v>80</v>
      </c>
      <c r="AW303" s="13" t="s">
        <v>33</v>
      </c>
      <c r="AX303" s="13" t="s">
        <v>78</v>
      </c>
      <c r="AY303" s="165" t="s">
        <v>149</v>
      </c>
    </row>
    <row r="304" spans="2:51" s="13" customFormat="1" ht="12">
      <c r="B304" s="163"/>
      <c r="D304" s="164" t="s">
        <v>161</v>
      </c>
      <c r="F304" s="166" t="s">
        <v>556</v>
      </c>
      <c r="H304" s="167">
        <v>108.276</v>
      </c>
      <c r="I304" s="168"/>
      <c r="L304" s="163"/>
      <c r="M304" s="169"/>
      <c r="N304" s="170"/>
      <c r="O304" s="170"/>
      <c r="P304" s="170"/>
      <c r="Q304" s="170"/>
      <c r="R304" s="170"/>
      <c r="S304" s="170"/>
      <c r="T304" s="171"/>
      <c r="AT304" s="165" t="s">
        <v>161</v>
      </c>
      <c r="AU304" s="165" t="s">
        <v>80</v>
      </c>
      <c r="AV304" s="13" t="s">
        <v>80</v>
      </c>
      <c r="AW304" s="13" t="s">
        <v>4</v>
      </c>
      <c r="AX304" s="13" t="s">
        <v>78</v>
      </c>
      <c r="AY304" s="165" t="s">
        <v>149</v>
      </c>
    </row>
    <row r="305" spans="1:65" s="2" customFormat="1" ht="16.5" customHeight="1">
      <c r="A305" s="34"/>
      <c r="B305" s="144"/>
      <c r="C305" s="145" t="s">
        <v>561</v>
      </c>
      <c r="D305" s="145" t="s">
        <v>152</v>
      </c>
      <c r="E305" s="146" t="s">
        <v>562</v>
      </c>
      <c r="F305" s="147" t="s">
        <v>563</v>
      </c>
      <c r="G305" s="148" t="s">
        <v>155</v>
      </c>
      <c r="H305" s="149">
        <v>222.993</v>
      </c>
      <c r="I305" s="150"/>
      <c r="J305" s="151">
        <f>ROUND(I305*H305,2)</f>
        <v>0</v>
      </c>
      <c r="K305" s="147" t="s">
        <v>156</v>
      </c>
      <c r="L305" s="35"/>
      <c r="M305" s="152" t="s">
        <v>3</v>
      </c>
      <c r="N305" s="153" t="s">
        <v>42</v>
      </c>
      <c r="O305" s="55"/>
      <c r="P305" s="154">
        <f>O305*H305</f>
        <v>0</v>
      </c>
      <c r="Q305" s="154">
        <v>0.0003</v>
      </c>
      <c r="R305" s="154">
        <f>Q305*H305</f>
        <v>0.0668979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157</v>
      </c>
      <c r="AT305" s="156" t="s">
        <v>152</v>
      </c>
      <c r="AU305" s="156" t="s">
        <v>80</v>
      </c>
      <c r="AY305" s="19" t="s">
        <v>149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78</v>
      </c>
      <c r="BK305" s="157">
        <f>ROUND(I305*H305,2)</f>
        <v>0</v>
      </c>
      <c r="BL305" s="19" t="s">
        <v>157</v>
      </c>
      <c r="BM305" s="156" t="s">
        <v>564</v>
      </c>
    </row>
    <row r="306" spans="1:47" s="2" customFormat="1" ht="12">
      <c r="A306" s="34"/>
      <c r="B306" s="35"/>
      <c r="C306" s="34"/>
      <c r="D306" s="158" t="s">
        <v>159</v>
      </c>
      <c r="E306" s="34"/>
      <c r="F306" s="159" t="s">
        <v>565</v>
      </c>
      <c r="G306" s="34"/>
      <c r="H306" s="34"/>
      <c r="I306" s="160"/>
      <c r="J306" s="34"/>
      <c r="K306" s="34"/>
      <c r="L306" s="35"/>
      <c r="M306" s="161"/>
      <c r="N306" s="162"/>
      <c r="O306" s="55"/>
      <c r="P306" s="55"/>
      <c r="Q306" s="55"/>
      <c r="R306" s="55"/>
      <c r="S306" s="55"/>
      <c r="T306" s="56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159</v>
      </c>
      <c r="AU306" s="19" t="s">
        <v>80</v>
      </c>
    </row>
    <row r="307" spans="2:51" s="13" customFormat="1" ht="12">
      <c r="B307" s="163"/>
      <c r="D307" s="164" t="s">
        <v>161</v>
      </c>
      <c r="E307" s="165" t="s">
        <v>3</v>
      </c>
      <c r="F307" s="166" t="s">
        <v>566</v>
      </c>
      <c r="H307" s="167">
        <v>256.095</v>
      </c>
      <c r="I307" s="168"/>
      <c r="L307" s="163"/>
      <c r="M307" s="169"/>
      <c r="N307" s="170"/>
      <c r="O307" s="170"/>
      <c r="P307" s="170"/>
      <c r="Q307" s="170"/>
      <c r="R307" s="170"/>
      <c r="S307" s="170"/>
      <c r="T307" s="171"/>
      <c r="AT307" s="165" t="s">
        <v>161</v>
      </c>
      <c r="AU307" s="165" t="s">
        <v>80</v>
      </c>
      <c r="AV307" s="13" t="s">
        <v>80</v>
      </c>
      <c r="AW307" s="13" t="s">
        <v>33</v>
      </c>
      <c r="AX307" s="13" t="s">
        <v>71</v>
      </c>
      <c r="AY307" s="165" t="s">
        <v>149</v>
      </c>
    </row>
    <row r="308" spans="2:51" s="15" customFormat="1" ht="12">
      <c r="B308" s="183"/>
      <c r="D308" s="164" t="s">
        <v>161</v>
      </c>
      <c r="E308" s="184" t="s">
        <v>3</v>
      </c>
      <c r="F308" s="185" t="s">
        <v>548</v>
      </c>
      <c r="H308" s="184" t="s">
        <v>3</v>
      </c>
      <c r="I308" s="186"/>
      <c r="L308" s="183"/>
      <c r="M308" s="187"/>
      <c r="N308" s="188"/>
      <c r="O308" s="188"/>
      <c r="P308" s="188"/>
      <c r="Q308" s="188"/>
      <c r="R308" s="188"/>
      <c r="S308" s="188"/>
      <c r="T308" s="189"/>
      <c r="AT308" s="184" t="s">
        <v>161</v>
      </c>
      <c r="AU308" s="184" t="s">
        <v>80</v>
      </c>
      <c r="AV308" s="15" t="s">
        <v>78</v>
      </c>
      <c r="AW308" s="15" t="s">
        <v>33</v>
      </c>
      <c r="AX308" s="15" t="s">
        <v>71</v>
      </c>
      <c r="AY308" s="184" t="s">
        <v>149</v>
      </c>
    </row>
    <row r="309" spans="2:51" s="13" customFormat="1" ht="22.5">
      <c r="B309" s="163"/>
      <c r="D309" s="164" t="s">
        <v>161</v>
      </c>
      <c r="E309" s="165" t="s">
        <v>3</v>
      </c>
      <c r="F309" s="166" t="s">
        <v>567</v>
      </c>
      <c r="H309" s="167">
        <v>14.307</v>
      </c>
      <c r="I309" s="168"/>
      <c r="L309" s="163"/>
      <c r="M309" s="169"/>
      <c r="N309" s="170"/>
      <c r="O309" s="170"/>
      <c r="P309" s="170"/>
      <c r="Q309" s="170"/>
      <c r="R309" s="170"/>
      <c r="S309" s="170"/>
      <c r="T309" s="171"/>
      <c r="AT309" s="165" t="s">
        <v>161</v>
      </c>
      <c r="AU309" s="165" t="s">
        <v>80</v>
      </c>
      <c r="AV309" s="13" t="s">
        <v>80</v>
      </c>
      <c r="AW309" s="13" t="s">
        <v>33</v>
      </c>
      <c r="AX309" s="13" t="s">
        <v>71</v>
      </c>
      <c r="AY309" s="165" t="s">
        <v>149</v>
      </c>
    </row>
    <row r="310" spans="2:51" s="13" customFormat="1" ht="12">
      <c r="B310" s="163"/>
      <c r="D310" s="164" t="s">
        <v>161</v>
      </c>
      <c r="E310" s="165" t="s">
        <v>3</v>
      </c>
      <c r="F310" s="166" t="s">
        <v>568</v>
      </c>
      <c r="H310" s="167">
        <v>1.161</v>
      </c>
      <c r="I310" s="168"/>
      <c r="L310" s="163"/>
      <c r="M310" s="169"/>
      <c r="N310" s="170"/>
      <c r="O310" s="170"/>
      <c r="P310" s="170"/>
      <c r="Q310" s="170"/>
      <c r="R310" s="170"/>
      <c r="S310" s="170"/>
      <c r="T310" s="171"/>
      <c r="AT310" s="165" t="s">
        <v>161</v>
      </c>
      <c r="AU310" s="165" t="s">
        <v>80</v>
      </c>
      <c r="AV310" s="13" t="s">
        <v>80</v>
      </c>
      <c r="AW310" s="13" t="s">
        <v>33</v>
      </c>
      <c r="AX310" s="13" t="s">
        <v>71</v>
      </c>
      <c r="AY310" s="165" t="s">
        <v>149</v>
      </c>
    </row>
    <row r="311" spans="2:51" s="16" customFormat="1" ht="12">
      <c r="B311" s="200"/>
      <c r="D311" s="164" t="s">
        <v>161</v>
      </c>
      <c r="E311" s="201" t="s">
        <v>3</v>
      </c>
      <c r="F311" s="202" t="s">
        <v>523</v>
      </c>
      <c r="H311" s="203">
        <v>271.56300000000005</v>
      </c>
      <c r="I311" s="204"/>
      <c r="L311" s="200"/>
      <c r="M311" s="205"/>
      <c r="N311" s="206"/>
      <c r="O311" s="206"/>
      <c r="P311" s="206"/>
      <c r="Q311" s="206"/>
      <c r="R311" s="206"/>
      <c r="S311" s="206"/>
      <c r="T311" s="207"/>
      <c r="AT311" s="201" t="s">
        <v>161</v>
      </c>
      <c r="AU311" s="201" t="s">
        <v>80</v>
      </c>
      <c r="AV311" s="16" t="s">
        <v>169</v>
      </c>
      <c r="AW311" s="16" t="s">
        <v>33</v>
      </c>
      <c r="AX311" s="16" t="s">
        <v>71</v>
      </c>
      <c r="AY311" s="201" t="s">
        <v>149</v>
      </c>
    </row>
    <row r="312" spans="2:51" s="13" customFormat="1" ht="33.75">
      <c r="B312" s="163"/>
      <c r="D312" s="164" t="s">
        <v>161</v>
      </c>
      <c r="E312" s="165" t="s">
        <v>3</v>
      </c>
      <c r="F312" s="166" t="s">
        <v>569</v>
      </c>
      <c r="H312" s="167">
        <v>-48.57</v>
      </c>
      <c r="I312" s="168"/>
      <c r="L312" s="163"/>
      <c r="M312" s="169"/>
      <c r="N312" s="170"/>
      <c r="O312" s="170"/>
      <c r="P312" s="170"/>
      <c r="Q312" s="170"/>
      <c r="R312" s="170"/>
      <c r="S312" s="170"/>
      <c r="T312" s="171"/>
      <c r="AT312" s="165" t="s">
        <v>161</v>
      </c>
      <c r="AU312" s="165" t="s">
        <v>80</v>
      </c>
      <c r="AV312" s="13" t="s">
        <v>80</v>
      </c>
      <c r="AW312" s="13" t="s">
        <v>33</v>
      </c>
      <c r="AX312" s="13" t="s">
        <v>71</v>
      </c>
      <c r="AY312" s="165" t="s">
        <v>149</v>
      </c>
    </row>
    <row r="313" spans="2:51" s="14" customFormat="1" ht="12">
      <c r="B313" s="175"/>
      <c r="D313" s="164" t="s">
        <v>161</v>
      </c>
      <c r="E313" s="176" t="s">
        <v>3</v>
      </c>
      <c r="F313" s="177" t="s">
        <v>273</v>
      </c>
      <c r="H313" s="178">
        <v>222.99300000000005</v>
      </c>
      <c r="I313" s="179"/>
      <c r="L313" s="175"/>
      <c r="M313" s="180"/>
      <c r="N313" s="181"/>
      <c r="O313" s="181"/>
      <c r="P313" s="181"/>
      <c r="Q313" s="181"/>
      <c r="R313" s="181"/>
      <c r="S313" s="181"/>
      <c r="T313" s="182"/>
      <c r="AT313" s="176" t="s">
        <v>161</v>
      </c>
      <c r="AU313" s="176" t="s">
        <v>80</v>
      </c>
      <c r="AV313" s="14" t="s">
        <v>157</v>
      </c>
      <c r="AW313" s="14" t="s">
        <v>33</v>
      </c>
      <c r="AX313" s="14" t="s">
        <v>78</v>
      </c>
      <c r="AY313" s="176" t="s">
        <v>149</v>
      </c>
    </row>
    <row r="314" spans="1:65" s="2" customFormat="1" ht="16.5" customHeight="1">
      <c r="A314" s="34"/>
      <c r="B314" s="144"/>
      <c r="C314" s="145" t="s">
        <v>570</v>
      </c>
      <c r="D314" s="145" t="s">
        <v>152</v>
      </c>
      <c r="E314" s="146" t="s">
        <v>571</v>
      </c>
      <c r="F314" s="147" t="s">
        <v>572</v>
      </c>
      <c r="G314" s="148" t="s">
        <v>155</v>
      </c>
      <c r="H314" s="149">
        <v>36.585</v>
      </c>
      <c r="I314" s="150"/>
      <c r="J314" s="151">
        <f>ROUND(I314*H314,2)</f>
        <v>0</v>
      </c>
      <c r="K314" s="147" t="s">
        <v>156</v>
      </c>
      <c r="L314" s="35"/>
      <c r="M314" s="152" t="s">
        <v>3</v>
      </c>
      <c r="N314" s="153" t="s">
        <v>42</v>
      </c>
      <c r="O314" s="55"/>
      <c r="P314" s="154">
        <f>O314*H314</f>
        <v>0</v>
      </c>
      <c r="Q314" s="154">
        <v>0.0002</v>
      </c>
      <c r="R314" s="154">
        <f>Q314*H314</f>
        <v>0.007317000000000001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157</v>
      </c>
      <c r="AT314" s="156" t="s">
        <v>152</v>
      </c>
      <c r="AU314" s="156" t="s">
        <v>80</v>
      </c>
      <c r="AY314" s="19" t="s">
        <v>149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78</v>
      </c>
      <c r="BK314" s="157">
        <f>ROUND(I314*H314,2)</f>
        <v>0</v>
      </c>
      <c r="BL314" s="19" t="s">
        <v>157</v>
      </c>
      <c r="BM314" s="156" t="s">
        <v>573</v>
      </c>
    </row>
    <row r="315" spans="1:47" s="2" customFormat="1" ht="12">
      <c r="A315" s="34"/>
      <c r="B315" s="35"/>
      <c r="C315" s="34"/>
      <c r="D315" s="158" t="s">
        <v>159</v>
      </c>
      <c r="E315" s="34"/>
      <c r="F315" s="159" t="s">
        <v>574</v>
      </c>
      <c r="G315" s="34"/>
      <c r="H315" s="34"/>
      <c r="I315" s="160"/>
      <c r="J315" s="34"/>
      <c r="K315" s="34"/>
      <c r="L315" s="35"/>
      <c r="M315" s="161"/>
      <c r="N315" s="162"/>
      <c r="O315" s="55"/>
      <c r="P315" s="55"/>
      <c r="Q315" s="55"/>
      <c r="R315" s="55"/>
      <c r="S315" s="55"/>
      <c r="T315" s="56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9" t="s">
        <v>159</v>
      </c>
      <c r="AU315" s="19" t="s">
        <v>80</v>
      </c>
    </row>
    <row r="316" spans="2:51" s="13" customFormat="1" ht="12">
      <c r="B316" s="163"/>
      <c r="D316" s="164" t="s">
        <v>161</v>
      </c>
      <c r="E316" s="165" t="s">
        <v>3</v>
      </c>
      <c r="F316" s="166" t="s">
        <v>575</v>
      </c>
      <c r="H316" s="167">
        <v>36.585</v>
      </c>
      <c r="I316" s="168"/>
      <c r="L316" s="163"/>
      <c r="M316" s="169"/>
      <c r="N316" s="170"/>
      <c r="O316" s="170"/>
      <c r="P316" s="170"/>
      <c r="Q316" s="170"/>
      <c r="R316" s="170"/>
      <c r="S316" s="170"/>
      <c r="T316" s="171"/>
      <c r="AT316" s="165" t="s">
        <v>161</v>
      </c>
      <c r="AU316" s="165" t="s">
        <v>80</v>
      </c>
      <c r="AV316" s="13" t="s">
        <v>80</v>
      </c>
      <c r="AW316" s="13" t="s">
        <v>33</v>
      </c>
      <c r="AX316" s="13" t="s">
        <v>78</v>
      </c>
      <c r="AY316" s="165" t="s">
        <v>149</v>
      </c>
    </row>
    <row r="317" spans="1:65" s="2" customFormat="1" ht="37.9" customHeight="1">
      <c r="A317" s="34"/>
      <c r="B317" s="144"/>
      <c r="C317" s="145" t="s">
        <v>576</v>
      </c>
      <c r="D317" s="145" t="s">
        <v>152</v>
      </c>
      <c r="E317" s="146" t="s">
        <v>577</v>
      </c>
      <c r="F317" s="147" t="s">
        <v>578</v>
      </c>
      <c r="G317" s="148" t="s">
        <v>155</v>
      </c>
      <c r="H317" s="149">
        <v>51.219</v>
      </c>
      <c r="I317" s="150"/>
      <c r="J317" s="151">
        <f>ROUND(I317*H317,2)</f>
        <v>0</v>
      </c>
      <c r="K317" s="147" t="s">
        <v>156</v>
      </c>
      <c r="L317" s="35"/>
      <c r="M317" s="152" t="s">
        <v>3</v>
      </c>
      <c r="N317" s="153" t="s">
        <v>42</v>
      </c>
      <c r="O317" s="55"/>
      <c r="P317" s="154">
        <f>O317*H317</f>
        <v>0</v>
      </c>
      <c r="Q317" s="154">
        <v>0.00835</v>
      </c>
      <c r="R317" s="154">
        <f>Q317*H317</f>
        <v>0.42767865</v>
      </c>
      <c r="S317" s="154">
        <v>0</v>
      </c>
      <c r="T317" s="15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6" t="s">
        <v>157</v>
      </c>
      <c r="AT317" s="156" t="s">
        <v>152</v>
      </c>
      <c r="AU317" s="156" t="s">
        <v>80</v>
      </c>
      <c r="AY317" s="19" t="s">
        <v>149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9" t="s">
        <v>78</v>
      </c>
      <c r="BK317" s="157">
        <f>ROUND(I317*H317,2)</f>
        <v>0</v>
      </c>
      <c r="BL317" s="19" t="s">
        <v>157</v>
      </c>
      <c r="BM317" s="156" t="s">
        <v>579</v>
      </c>
    </row>
    <row r="318" spans="1:47" s="2" customFormat="1" ht="12">
      <c r="A318" s="34"/>
      <c r="B318" s="35"/>
      <c r="C318" s="34"/>
      <c r="D318" s="158" t="s">
        <v>159</v>
      </c>
      <c r="E318" s="34"/>
      <c r="F318" s="159" t="s">
        <v>580</v>
      </c>
      <c r="G318" s="34"/>
      <c r="H318" s="34"/>
      <c r="I318" s="160"/>
      <c r="J318" s="34"/>
      <c r="K318" s="34"/>
      <c r="L318" s="35"/>
      <c r="M318" s="161"/>
      <c r="N318" s="162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159</v>
      </c>
      <c r="AU318" s="19" t="s">
        <v>80</v>
      </c>
    </row>
    <row r="319" spans="2:51" s="13" customFormat="1" ht="12">
      <c r="B319" s="163"/>
      <c r="D319" s="164" t="s">
        <v>161</v>
      </c>
      <c r="E319" s="165" t="s">
        <v>3</v>
      </c>
      <c r="F319" s="166" t="s">
        <v>581</v>
      </c>
      <c r="H319" s="167">
        <v>51.219</v>
      </c>
      <c r="I319" s="168"/>
      <c r="L319" s="163"/>
      <c r="M319" s="169"/>
      <c r="N319" s="170"/>
      <c r="O319" s="170"/>
      <c r="P319" s="170"/>
      <c r="Q319" s="170"/>
      <c r="R319" s="170"/>
      <c r="S319" s="170"/>
      <c r="T319" s="171"/>
      <c r="AT319" s="165" t="s">
        <v>161</v>
      </c>
      <c r="AU319" s="165" t="s">
        <v>80</v>
      </c>
      <c r="AV319" s="13" t="s">
        <v>80</v>
      </c>
      <c r="AW319" s="13" t="s">
        <v>33</v>
      </c>
      <c r="AX319" s="13" t="s">
        <v>78</v>
      </c>
      <c r="AY319" s="165" t="s">
        <v>149</v>
      </c>
    </row>
    <row r="320" spans="1:65" s="2" customFormat="1" ht="16.5" customHeight="1">
      <c r="A320" s="34"/>
      <c r="B320" s="144"/>
      <c r="C320" s="190" t="s">
        <v>582</v>
      </c>
      <c r="D320" s="190" t="s">
        <v>411</v>
      </c>
      <c r="E320" s="191" t="s">
        <v>583</v>
      </c>
      <c r="F320" s="192" t="s">
        <v>584</v>
      </c>
      <c r="G320" s="193" t="s">
        <v>155</v>
      </c>
      <c r="H320" s="194">
        <v>53.78</v>
      </c>
      <c r="I320" s="195"/>
      <c r="J320" s="196">
        <f>ROUND(I320*H320,2)</f>
        <v>0</v>
      </c>
      <c r="K320" s="192" t="s">
        <v>156</v>
      </c>
      <c r="L320" s="197"/>
      <c r="M320" s="198" t="s">
        <v>3</v>
      </c>
      <c r="N320" s="199" t="s">
        <v>42</v>
      </c>
      <c r="O320" s="55"/>
      <c r="P320" s="154">
        <f>O320*H320</f>
        <v>0</v>
      </c>
      <c r="Q320" s="154">
        <v>0.0024</v>
      </c>
      <c r="R320" s="154">
        <f>Q320*H320</f>
        <v>0.129072</v>
      </c>
      <c r="S320" s="154">
        <v>0</v>
      </c>
      <c r="T320" s="155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6" t="s">
        <v>200</v>
      </c>
      <c r="AT320" s="156" t="s">
        <v>411</v>
      </c>
      <c r="AU320" s="156" t="s">
        <v>80</v>
      </c>
      <c r="AY320" s="19" t="s">
        <v>149</v>
      </c>
      <c r="BE320" s="157">
        <f>IF(N320="základní",J320,0)</f>
        <v>0</v>
      </c>
      <c r="BF320" s="157">
        <f>IF(N320="snížená",J320,0)</f>
        <v>0</v>
      </c>
      <c r="BG320" s="157">
        <f>IF(N320="zákl. přenesená",J320,0)</f>
        <v>0</v>
      </c>
      <c r="BH320" s="157">
        <f>IF(N320="sníž. přenesená",J320,0)</f>
        <v>0</v>
      </c>
      <c r="BI320" s="157">
        <f>IF(N320="nulová",J320,0)</f>
        <v>0</v>
      </c>
      <c r="BJ320" s="19" t="s">
        <v>78</v>
      </c>
      <c r="BK320" s="157">
        <f>ROUND(I320*H320,2)</f>
        <v>0</v>
      </c>
      <c r="BL320" s="19" t="s">
        <v>157</v>
      </c>
      <c r="BM320" s="156" t="s">
        <v>585</v>
      </c>
    </row>
    <row r="321" spans="2:51" s="13" customFormat="1" ht="12">
      <c r="B321" s="163"/>
      <c r="D321" s="164" t="s">
        <v>161</v>
      </c>
      <c r="F321" s="166" t="s">
        <v>586</v>
      </c>
      <c r="H321" s="167">
        <v>53.78</v>
      </c>
      <c r="I321" s="168"/>
      <c r="L321" s="163"/>
      <c r="M321" s="169"/>
      <c r="N321" s="170"/>
      <c r="O321" s="170"/>
      <c r="P321" s="170"/>
      <c r="Q321" s="170"/>
      <c r="R321" s="170"/>
      <c r="S321" s="170"/>
      <c r="T321" s="171"/>
      <c r="AT321" s="165" t="s">
        <v>161</v>
      </c>
      <c r="AU321" s="165" t="s">
        <v>80</v>
      </c>
      <c r="AV321" s="13" t="s">
        <v>80</v>
      </c>
      <c r="AW321" s="13" t="s">
        <v>4</v>
      </c>
      <c r="AX321" s="13" t="s">
        <v>78</v>
      </c>
      <c r="AY321" s="165" t="s">
        <v>149</v>
      </c>
    </row>
    <row r="322" spans="1:65" s="2" customFormat="1" ht="24.2" customHeight="1">
      <c r="A322" s="34"/>
      <c r="B322" s="144"/>
      <c r="C322" s="145" t="s">
        <v>587</v>
      </c>
      <c r="D322" s="145" t="s">
        <v>152</v>
      </c>
      <c r="E322" s="146" t="s">
        <v>588</v>
      </c>
      <c r="F322" s="147" t="s">
        <v>589</v>
      </c>
      <c r="G322" s="148" t="s">
        <v>155</v>
      </c>
      <c r="H322" s="149">
        <v>207.525</v>
      </c>
      <c r="I322" s="150"/>
      <c r="J322" s="151">
        <f>ROUND(I322*H322,2)</f>
        <v>0</v>
      </c>
      <c r="K322" s="147" t="s">
        <v>156</v>
      </c>
      <c r="L322" s="35"/>
      <c r="M322" s="152" t="s">
        <v>3</v>
      </c>
      <c r="N322" s="153" t="s">
        <v>42</v>
      </c>
      <c r="O322" s="55"/>
      <c r="P322" s="154">
        <f>O322*H322</f>
        <v>0</v>
      </c>
      <c r="Q322" s="154">
        <v>0.00867</v>
      </c>
      <c r="R322" s="154">
        <f>Q322*H322</f>
        <v>1.7992417500000002</v>
      </c>
      <c r="S322" s="154">
        <v>0</v>
      </c>
      <c r="T322" s="155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56" t="s">
        <v>157</v>
      </c>
      <c r="AT322" s="156" t="s">
        <v>152</v>
      </c>
      <c r="AU322" s="156" t="s">
        <v>80</v>
      </c>
      <c r="AY322" s="19" t="s">
        <v>149</v>
      </c>
      <c r="BE322" s="157">
        <f>IF(N322="základní",J322,0)</f>
        <v>0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9" t="s">
        <v>78</v>
      </c>
      <c r="BK322" s="157">
        <f>ROUND(I322*H322,2)</f>
        <v>0</v>
      </c>
      <c r="BL322" s="19" t="s">
        <v>157</v>
      </c>
      <c r="BM322" s="156" t="s">
        <v>590</v>
      </c>
    </row>
    <row r="323" spans="1:47" s="2" customFormat="1" ht="12">
      <c r="A323" s="34"/>
      <c r="B323" s="35"/>
      <c r="C323" s="34"/>
      <c r="D323" s="158" t="s">
        <v>159</v>
      </c>
      <c r="E323" s="34"/>
      <c r="F323" s="159" t="s">
        <v>591</v>
      </c>
      <c r="G323" s="34"/>
      <c r="H323" s="34"/>
      <c r="I323" s="160"/>
      <c r="J323" s="34"/>
      <c r="K323" s="34"/>
      <c r="L323" s="35"/>
      <c r="M323" s="161"/>
      <c r="N323" s="162"/>
      <c r="O323" s="55"/>
      <c r="P323" s="55"/>
      <c r="Q323" s="55"/>
      <c r="R323" s="55"/>
      <c r="S323" s="55"/>
      <c r="T323" s="56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9" t="s">
        <v>159</v>
      </c>
      <c r="AU323" s="19" t="s">
        <v>80</v>
      </c>
    </row>
    <row r="324" spans="2:51" s="13" customFormat="1" ht="12">
      <c r="B324" s="163"/>
      <c r="D324" s="164" t="s">
        <v>161</v>
      </c>
      <c r="E324" s="165" t="s">
        <v>3</v>
      </c>
      <c r="F324" s="166" t="s">
        <v>566</v>
      </c>
      <c r="H324" s="167">
        <v>256.095</v>
      </c>
      <c r="I324" s="168"/>
      <c r="L324" s="163"/>
      <c r="M324" s="169"/>
      <c r="N324" s="170"/>
      <c r="O324" s="170"/>
      <c r="P324" s="170"/>
      <c r="Q324" s="170"/>
      <c r="R324" s="170"/>
      <c r="S324" s="170"/>
      <c r="T324" s="171"/>
      <c r="AT324" s="165" t="s">
        <v>161</v>
      </c>
      <c r="AU324" s="165" t="s">
        <v>80</v>
      </c>
      <c r="AV324" s="13" t="s">
        <v>80</v>
      </c>
      <c r="AW324" s="13" t="s">
        <v>33</v>
      </c>
      <c r="AX324" s="13" t="s">
        <v>71</v>
      </c>
      <c r="AY324" s="165" t="s">
        <v>149</v>
      </c>
    </row>
    <row r="325" spans="2:51" s="13" customFormat="1" ht="33.75">
      <c r="B325" s="163"/>
      <c r="D325" s="164" t="s">
        <v>161</v>
      </c>
      <c r="E325" s="165" t="s">
        <v>3</v>
      </c>
      <c r="F325" s="166" t="s">
        <v>569</v>
      </c>
      <c r="H325" s="167">
        <v>-48.57</v>
      </c>
      <c r="I325" s="168"/>
      <c r="L325" s="163"/>
      <c r="M325" s="169"/>
      <c r="N325" s="170"/>
      <c r="O325" s="170"/>
      <c r="P325" s="170"/>
      <c r="Q325" s="170"/>
      <c r="R325" s="170"/>
      <c r="S325" s="170"/>
      <c r="T325" s="171"/>
      <c r="AT325" s="165" t="s">
        <v>161</v>
      </c>
      <c r="AU325" s="165" t="s">
        <v>80</v>
      </c>
      <c r="AV325" s="13" t="s">
        <v>80</v>
      </c>
      <c r="AW325" s="13" t="s">
        <v>33</v>
      </c>
      <c r="AX325" s="13" t="s">
        <v>71</v>
      </c>
      <c r="AY325" s="165" t="s">
        <v>149</v>
      </c>
    </row>
    <row r="326" spans="2:51" s="14" customFormat="1" ht="12">
      <c r="B326" s="175"/>
      <c r="D326" s="164" t="s">
        <v>161</v>
      </c>
      <c r="E326" s="176" t="s">
        <v>3</v>
      </c>
      <c r="F326" s="177" t="s">
        <v>273</v>
      </c>
      <c r="H326" s="178">
        <v>207.52500000000003</v>
      </c>
      <c r="I326" s="179"/>
      <c r="L326" s="175"/>
      <c r="M326" s="180"/>
      <c r="N326" s="181"/>
      <c r="O326" s="181"/>
      <c r="P326" s="181"/>
      <c r="Q326" s="181"/>
      <c r="R326" s="181"/>
      <c r="S326" s="181"/>
      <c r="T326" s="182"/>
      <c r="AT326" s="176" t="s">
        <v>161</v>
      </c>
      <c r="AU326" s="176" t="s">
        <v>80</v>
      </c>
      <c r="AV326" s="14" t="s">
        <v>157</v>
      </c>
      <c r="AW326" s="14" t="s">
        <v>33</v>
      </c>
      <c r="AX326" s="14" t="s">
        <v>78</v>
      </c>
      <c r="AY326" s="176" t="s">
        <v>149</v>
      </c>
    </row>
    <row r="327" spans="1:65" s="2" customFormat="1" ht="16.5" customHeight="1">
      <c r="A327" s="34"/>
      <c r="B327" s="144"/>
      <c r="C327" s="190" t="s">
        <v>592</v>
      </c>
      <c r="D327" s="190" t="s">
        <v>411</v>
      </c>
      <c r="E327" s="191" t="s">
        <v>593</v>
      </c>
      <c r="F327" s="192" t="s">
        <v>594</v>
      </c>
      <c r="G327" s="193" t="s">
        <v>155</v>
      </c>
      <c r="H327" s="194">
        <v>217.901</v>
      </c>
      <c r="I327" s="195"/>
      <c r="J327" s="196">
        <f>ROUND(I327*H327,2)</f>
        <v>0</v>
      </c>
      <c r="K327" s="192" t="s">
        <v>156</v>
      </c>
      <c r="L327" s="197"/>
      <c r="M327" s="198" t="s">
        <v>3</v>
      </c>
      <c r="N327" s="199" t="s">
        <v>42</v>
      </c>
      <c r="O327" s="55"/>
      <c r="P327" s="154">
        <f>O327*H327</f>
        <v>0</v>
      </c>
      <c r="Q327" s="154">
        <v>0.00345</v>
      </c>
      <c r="R327" s="154">
        <f>Q327*H327</f>
        <v>0.7517584500000001</v>
      </c>
      <c r="S327" s="154">
        <v>0</v>
      </c>
      <c r="T327" s="15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6" t="s">
        <v>200</v>
      </c>
      <c r="AT327" s="156" t="s">
        <v>411</v>
      </c>
      <c r="AU327" s="156" t="s">
        <v>80</v>
      </c>
      <c r="AY327" s="19" t="s">
        <v>149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9" t="s">
        <v>78</v>
      </c>
      <c r="BK327" s="157">
        <f>ROUND(I327*H327,2)</f>
        <v>0</v>
      </c>
      <c r="BL327" s="19" t="s">
        <v>157</v>
      </c>
      <c r="BM327" s="156" t="s">
        <v>595</v>
      </c>
    </row>
    <row r="328" spans="2:51" s="13" customFormat="1" ht="12">
      <c r="B328" s="163"/>
      <c r="D328" s="164" t="s">
        <v>161</v>
      </c>
      <c r="F328" s="166" t="s">
        <v>596</v>
      </c>
      <c r="H328" s="167">
        <v>217.901</v>
      </c>
      <c r="I328" s="168"/>
      <c r="L328" s="163"/>
      <c r="M328" s="169"/>
      <c r="N328" s="170"/>
      <c r="O328" s="170"/>
      <c r="P328" s="170"/>
      <c r="Q328" s="170"/>
      <c r="R328" s="170"/>
      <c r="S328" s="170"/>
      <c r="T328" s="171"/>
      <c r="AT328" s="165" t="s">
        <v>161</v>
      </c>
      <c r="AU328" s="165" t="s">
        <v>80</v>
      </c>
      <c r="AV328" s="13" t="s">
        <v>80</v>
      </c>
      <c r="AW328" s="13" t="s">
        <v>4</v>
      </c>
      <c r="AX328" s="13" t="s">
        <v>78</v>
      </c>
      <c r="AY328" s="165" t="s">
        <v>149</v>
      </c>
    </row>
    <row r="329" spans="1:65" s="2" customFormat="1" ht="16.5" customHeight="1">
      <c r="A329" s="34"/>
      <c r="B329" s="144"/>
      <c r="C329" s="145" t="s">
        <v>597</v>
      </c>
      <c r="D329" s="145" t="s">
        <v>152</v>
      </c>
      <c r="E329" s="146" t="s">
        <v>598</v>
      </c>
      <c r="F329" s="147" t="s">
        <v>599</v>
      </c>
      <c r="G329" s="148" t="s">
        <v>243</v>
      </c>
      <c r="H329" s="149">
        <v>73.17</v>
      </c>
      <c r="I329" s="150"/>
      <c r="J329" s="151">
        <f>ROUND(I329*H329,2)</f>
        <v>0</v>
      </c>
      <c r="K329" s="147" t="s">
        <v>156</v>
      </c>
      <c r="L329" s="35"/>
      <c r="M329" s="152" t="s">
        <v>3</v>
      </c>
      <c r="N329" s="153" t="s">
        <v>42</v>
      </c>
      <c r="O329" s="55"/>
      <c r="P329" s="154">
        <f>O329*H329</f>
        <v>0</v>
      </c>
      <c r="Q329" s="154">
        <v>3E-05</v>
      </c>
      <c r="R329" s="154">
        <f>Q329*H329</f>
        <v>0.0021951</v>
      </c>
      <c r="S329" s="154">
        <v>0</v>
      </c>
      <c r="T329" s="15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157</v>
      </c>
      <c r="AT329" s="156" t="s">
        <v>152</v>
      </c>
      <c r="AU329" s="156" t="s">
        <v>80</v>
      </c>
      <c r="AY329" s="19" t="s">
        <v>149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9" t="s">
        <v>78</v>
      </c>
      <c r="BK329" s="157">
        <f>ROUND(I329*H329,2)</f>
        <v>0</v>
      </c>
      <c r="BL329" s="19" t="s">
        <v>157</v>
      </c>
      <c r="BM329" s="156" t="s">
        <v>600</v>
      </c>
    </row>
    <row r="330" spans="1:47" s="2" customFormat="1" ht="12">
      <c r="A330" s="34"/>
      <c r="B330" s="35"/>
      <c r="C330" s="34"/>
      <c r="D330" s="158" t="s">
        <v>159</v>
      </c>
      <c r="E330" s="34"/>
      <c r="F330" s="159" t="s">
        <v>601</v>
      </c>
      <c r="G330" s="34"/>
      <c r="H330" s="34"/>
      <c r="I330" s="160"/>
      <c r="J330" s="34"/>
      <c r="K330" s="34"/>
      <c r="L330" s="35"/>
      <c r="M330" s="161"/>
      <c r="N330" s="162"/>
      <c r="O330" s="55"/>
      <c r="P330" s="55"/>
      <c r="Q330" s="55"/>
      <c r="R330" s="55"/>
      <c r="S330" s="55"/>
      <c r="T330" s="56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159</v>
      </c>
      <c r="AU330" s="19" t="s">
        <v>80</v>
      </c>
    </row>
    <row r="331" spans="2:51" s="13" customFormat="1" ht="12">
      <c r="B331" s="163"/>
      <c r="D331" s="164" t="s">
        <v>161</v>
      </c>
      <c r="E331" s="165" t="s">
        <v>3</v>
      </c>
      <c r="F331" s="166" t="s">
        <v>602</v>
      </c>
      <c r="H331" s="167">
        <v>73.17</v>
      </c>
      <c r="I331" s="168"/>
      <c r="L331" s="163"/>
      <c r="M331" s="169"/>
      <c r="N331" s="170"/>
      <c r="O331" s="170"/>
      <c r="P331" s="170"/>
      <c r="Q331" s="170"/>
      <c r="R331" s="170"/>
      <c r="S331" s="170"/>
      <c r="T331" s="171"/>
      <c r="AT331" s="165" t="s">
        <v>161</v>
      </c>
      <c r="AU331" s="165" t="s">
        <v>80</v>
      </c>
      <c r="AV331" s="13" t="s">
        <v>80</v>
      </c>
      <c r="AW331" s="13" t="s">
        <v>33</v>
      </c>
      <c r="AX331" s="13" t="s">
        <v>78</v>
      </c>
      <c r="AY331" s="165" t="s">
        <v>149</v>
      </c>
    </row>
    <row r="332" spans="1:65" s="2" customFormat="1" ht="16.5" customHeight="1">
      <c r="A332" s="34"/>
      <c r="B332" s="144"/>
      <c r="C332" s="190" t="s">
        <v>603</v>
      </c>
      <c r="D332" s="190" t="s">
        <v>411</v>
      </c>
      <c r="E332" s="191" t="s">
        <v>604</v>
      </c>
      <c r="F332" s="192" t="s">
        <v>605</v>
      </c>
      <c r="G332" s="193" t="s">
        <v>243</v>
      </c>
      <c r="H332" s="194">
        <v>76.829</v>
      </c>
      <c r="I332" s="195"/>
      <c r="J332" s="196">
        <f>ROUND(I332*H332,2)</f>
        <v>0</v>
      </c>
      <c r="K332" s="192" t="s">
        <v>156</v>
      </c>
      <c r="L332" s="197"/>
      <c r="M332" s="198" t="s">
        <v>3</v>
      </c>
      <c r="N332" s="199" t="s">
        <v>42</v>
      </c>
      <c r="O332" s="55"/>
      <c r="P332" s="154">
        <f>O332*H332</f>
        <v>0</v>
      </c>
      <c r="Q332" s="154">
        <v>0.00056</v>
      </c>
      <c r="R332" s="154">
        <f>Q332*H332</f>
        <v>0.04302423999999999</v>
      </c>
      <c r="S332" s="154">
        <v>0</v>
      </c>
      <c r="T332" s="155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6" t="s">
        <v>200</v>
      </c>
      <c r="AT332" s="156" t="s">
        <v>411</v>
      </c>
      <c r="AU332" s="156" t="s">
        <v>80</v>
      </c>
      <c r="AY332" s="19" t="s">
        <v>149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9" t="s">
        <v>78</v>
      </c>
      <c r="BK332" s="157">
        <f>ROUND(I332*H332,2)</f>
        <v>0</v>
      </c>
      <c r="BL332" s="19" t="s">
        <v>157</v>
      </c>
      <c r="BM332" s="156" t="s">
        <v>606</v>
      </c>
    </row>
    <row r="333" spans="2:51" s="13" customFormat="1" ht="12">
      <c r="B333" s="163"/>
      <c r="D333" s="164" t="s">
        <v>161</v>
      </c>
      <c r="F333" s="166" t="s">
        <v>607</v>
      </c>
      <c r="H333" s="167">
        <v>76.829</v>
      </c>
      <c r="I333" s="168"/>
      <c r="L333" s="163"/>
      <c r="M333" s="169"/>
      <c r="N333" s="170"/>
      <c r="O333" s="170"/>
      <c r="P333" s="170"/>
      <c r="Q333" s="170"/>
      <c r="R333" s="170"/>
      <c r="S333" s="170"/>
      <c r="T333" s="171"/>
      <c r="AT333" s="165" t="s">
        <v>161</v>
      </c>
      <c r="AU333" s="165" t="s">
        <v>80</v>
      </c>
      <c r="AV333" s="13" t="s">
        <v>80</v>
      </c>
      <c r="AW333" s="13" t="s">
        <v>4</v>
      </c>
      <c r="AX333" s="13" t="s">
        <v>78</v>
      </c>
      <c r="AY333" s="165" t="s">
        <v>149</v>
      </c>
    </row>
    <row r="334" spans="1:65" s="2" customFormat="1" ht="16.5" customHeight="1">
      <c r="A334" s="34"/>
      <c r="B334" s="144"/>
      <c r="C334" s="145" t="s">
        <v>608</v>
      </c>
      <c r="D334" s="145" t="s">
        <v>152</v>
      </c>
      <c r="E334" s="146" t="s">
        <v>609</v>
      </c>
      <c r="F334" s="147" t="s">
        <v>610</v>
      </c>
      <c r="G334" s="148" t="s">
        <v>243</v>
      </c>
      <c r="H334" s="149">
        <v>270.49</v>
      </c>
      <c r="I334" s="150"/>
      <c r="J334" s="151">
        <f>ROUND(I334*H334,2)</f>
        <v>0</v>
      </c>
      <c r="K334" s="147" t="s">
        <v>156</v>
      </c>
      <c r="L334" s="35"/>
      <c r="M334" s="152" t="s">
        <v>3</v>
      </c>
      <c r="N334" s="153" t="s">
        <v>42</v>
      </c>
      <c r="O334" s="55"/>
      <c r="P334" s="154">
        <f>O334*H334</f>
        <v>0</v>
      </c>
      <c r="Q334" s="154">
        <v>0</v>
      </c>
      <c r="R334" s="154">
        <f>Q334*H334</f>
        <v>0</v>
      </c>
      <c r="S334" s="154">
        <v>0</v>
      </c>
      <c r="T334" s="15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6" t="s">
        <v>157</v>
      </c>
      <c r="AT334" s="156" t="s">
        <v>152</v>
      </c>
      <c r="AU334" s="156" t="s">
        <v>80</v>
      </c>
      <c r="AY334" s="19" t="s">
        <v>149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9" t="s">
        <v>78</v>
      </c>
      <c r="BK334" s="157">
        <f>ROUND(I334*H334,2)</f>
        <v>0</v>
      </c>
      <c r="BL334" s="19" t="s">
        <v>157</v>
      </c>
      <c r="BM334" s="156" t="s">
        <v>611</v>
      </c>
    </row>
    <row r="335" spans="1:47" s="2" customFormat="1" ht="12">
      <c r="A335" s="34"/>
      <c r="B335" s="35"/>
      <c r="C335" s="34"/>
      <c r="D335" s="158" t="s">
        <v>159</v>
      </c>
      <c r="E335" s="34"/>
      <c r="F335" s="159" t="s">
        <v>612</v>
      </c>
      <c r="G335" s="34"/>
      <c r="H335" s="34"/>
      <c r="I335" s="160"/>
      <c r="J335" s="34"/>
      <c r="K335" s="34"/>
      <c r="L335" s="35"/>
      <c r="M335" s="161"/>
      <c r="N335" s="162"/>
      <c r="O335" s="55"/>
      <c r="P335" s="55"/>
      <c r="Q335" s="55"/>
      <c r="R335" s="55"/>
      <c r="S335" s="55"/>
      <c r="T335" s="56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9" t="s">
        <v>159</v>
      </c>
      <c r="AU335" s="19" t="s">
        <v>80</v>
      </c>
    </row>
    <row r="336" spans="2:51" s="13" customFormat="1" ht="12">
      <c r="B336" s="163"/>
      <c r="D336" s="164" t="s">
        <v>161</v>
      </c>
      <c r="E336" s="165" t="s">
        <v>3</v>
      </c>
      <c r="F336" s="166" t="s">
        <v>613</v>
      </c>
      <c r="H336" s="167">
        <v>270.49</v>
      </c>
      <c r="I336" s="168"/>
      <c r="L336" s="163"/>
      <c r="M336" s="169"/>
      <c r="N336" s="170"/>
      <c r="O336" s="170"/>
      <c r="P336" s="170"/>
      <c r="Q336" s="170"/>
      <c r="R336" s="170"/>
      <c r="S336" s="170"/>
      <c r="T336" s="171"/>
      <c r="AT336" s="165" t="s">
        <v>161</v>
      </c>
      <c r="AU336" s="165" t="s">
        <v>80</v>
      </c>
      <c r="AV336" s="13" t="s">
        <v>80</v>
      </c>
      <c r="AW336" s="13" t="s">
        <v>33</v>
      </c>
      <c r="AX336" s="13" t="s">
        <v>78</v>
      </c>
      <c r="AY336" s="165" t="s">
        <v>149</v>
      </c>
    </row>
    <row r="337" spans="1:65" s="2" customFormat="1" ht="16.5" customHeight="1">
      <c r="A337" s="34"/>
      <c r="B337" s="144"/>
      <c r="C337" s="190" t="s">
        <v>614</v>
      </c>
      <c r="D337" s="190" t="s">
        <v>411</v>
      </c>
      <c r="E337" s="191" t="s">
        <v>615</v>
      </c>
      <c r="F337" s="192" t="s">
        <v>616</v>
      </c>
      <c r="G337" s="193" t="s">
        <v>243</v>
      </c>
      <c r="H337" s="194">
        <v>215.66</v>
      </c>
      <c r="I337" s="195"/>
      <c r="J337" s="196">
        <f>ROUND(I337*H337,2)</f>
        <v>0</v>
      </c>
      <c r="K337" s="192" t="s">
        <v>156</v>
      </c>
      <c r="L337" s="197"/>
      <c r="M337" s="198" t="s">
        <v>3</v>
      </c>
      <c r="N337" s="199" t="s">
        <v>42</v>
      </c>
      <c r="O337" s="55"/>
      <c r="P337" s="154">
        <f>O337*H337</f>
        <v>0</v>
      </c>
      <c r="Q337" s="154">
        <v>3E-05</v>
      </c>
      <c r="R337" s="154">
        <f>Q337*H337</f>
        <v>0.0064698</v>
      </c>
      <c r="S337" s="154">
        <v>0</v>
      </c>
      <c r="T337" s="15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6" t="s">
        <v>200</v>
      </c>
      <c r="AT337" s="156" t="s">
        <v>411</v>
      </c>
      <c r="AU337" s="156" t="s">
        <v>80</v>
      </c>
      <c r="AY337" s="19" t="s">
        <v>149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9" t="s">
        <v>78</v>
      </c>
      <c r="BK337" s="157">
        <f>ROUND(I337*H337,2)</f>
        <v>0</v>
      </c>
      <c r="BL337" s="19" t="s">
        <v>157</v>
      </c>
      <c r="BM337" s="156" t="s">
        <v>617</v>
      </c>
    </row>
    <row r="338" spans="2:51" s="15" customFormat="1" ht="12">
      <c r="B338" s="183"/>
      <c r="D338" s="164" t="s">
        <v>161</v>
      </c>
      <c r="E338" s="184" t="s">
        <v>3</v>
      </c>
      <c r="F338" s="185" t="s">
        <v>618</v>
      </c>
      <c r="H338" s="184" t="s">
        <v>3</v>
      </c>
      <c r="I338" s="186"/>
      <c r="L338" s="183"/>
      <c r="M338" s="187"/>
      <c r="N338" s="188"/>
      <c r="O338" s="188"/>
      <c r="P338" s="188"/>
      <c r="Q338" s="188"/>
      <c r="R338" s="188"/>
      <c r="S338" s="188"/>
      <c r="T338" s="189"/>
      <c r="AT338" s="184" t="s">
        <v>161</v>
      </c>
      <c r="AU338" s="184" t="s">
        <v>80</v>
      </c>
      <c r="AV338" s="15" t="s">
        <v>78</v>
      </c>
      <c r="AW338" s="15" t="s">
        <v>33</v>
      </c>
      <c r="AX338" s="15" t="s">
        <v>71</v>
      </c>
      <c r="AY338" s="184" t="s">
        <v>149</v>
      </c>
    </row>
    <row r="339" spans="2:51" s="13" customFormat="1" ht="12">
      <c r="B339" s="163"/>
      <c r="D339" s="164" t="s">
        <v>161</v>
      </c>
      <c r="E339" s="165" t="s">
        <v>3</v>
      </c>
      <c r="F339" s="166" t="s">
        <v>619</v>
      </c>
      <c r="H339" s="167">
        <v>18.25</v>
      </c>
      <c r="I339" s="168"/>
      <c r="L339" s="163"/>
      <c r="M339" s="169"/>
      <c r="N339" s="170"/>
      <c r="O339" s="170"/>
      <c r="P339" s="170"/>
      <c r="Q339" s="170"/>
      <c r="R339" s="170"/>
      <c r="S339" s="170"/>
      <c r="T339" s="171"/>
      <c r="AT339" s="165" t="s">
        <v>161</v>
      </c>
      <c r="AU339" s="165" t="s">
        <v>80</v>
      </c>
      <c r="AV339" s="13" t="s">
        <v>80</v>
      </c>
      <c r="AW339" s="13" t="s">
        <v>33</v>
      </c>
      <c r="AX339" s="13" t="s">
        <v>71</v>
      </c>
      <c r="AY339" s="165" t="s">
        <v>149</v>
      </c>
    </row>
    <row r="340" spans="2:51" s="15" customFormat="1" ht="12">
      <c r="B340" s="183"/>
      <c r="D340" s="164" t="s">
        <v>161</v>
      </c>
      <c r="E340" s="184" t="s">
        <v>3</v>
      </c>
      <c r="F340" s="185" t="s">
        <v>620</v>
      </c>
      <c r="H340" s="184" t="s">
        <v>3</v>
      </c>
      <c r="I340" s="186"/>
      <c r="L340" s="183"/>
      <c r="M340" s="187"/>
      <c r="N340" s="188"/>
      <c r="O340" s="188"/>
      <c r="P340" s="188"/>
      <c r="Q340" s="188"/>
      <c r="R340" s="188"/>
      <c r="S340" s="188"/>
      <c r="T340" s="189"/>
      <c r="AT340" s="184" t="s">
        <v>161</v>
      </c>
      <c r="AU340" s="184" t="s">
        <v>80</v>
      </c>
      <c r="AV340" s="15" t="s">
        <v>78</v>
      </c>
      <c r="AW340" s="15" t="s">
        <v>33</v>
      </c>
      <c r="AX340" s="15" t="s">
        <v>71</v>
      </c>
      <c r="AY340" s="184" t="s">
        <v>149</v>
      </c>
    </row>
    <row r="341" spans="2:51" s="13" customFormat="1" ht="12">
      <c r="B341" s="163"/>
      <c r="D341" s="164" t="s">
        <v>161</v>
      </c>
      <c r="E341" s="165" t="s">
        <v>3</v>
      </c>
      <c r="F341" s="166" t="s">
        <v>621</v>
      </c>
      <c r="H341" s="167">
        <v>60.58</v>
      </c>
      <c r="I341" s="168"/>
      <c r="L341" s="163"/>
      <c r="M341" s="169"/>
      <c r="N341" s="170"/>
      <c r="O341" s="170"/>
      <c r="P341" s="170"/>
      <c r="Q341" s="170"/>
      <c r="R341" s="170"/>
      <c r="S341" s="170"/>
      <c r="T341" s="171"/>
      <c r="AT341" s="165" t="s">
        <v>161</v>
      </c>
      <c r="AU341" s="165" t="s">
        <v>80</v>
      </c>
      <c r="AV341" s="13" t="s">
        <v>80</v>
      </c>
      <c r="AW341" s="13" t="s">
        <v>33</v>
      </c>
      <c r="AX341" s="13" t="s">
        <v>71</v>
      </c>
      <c r="AY341" s="165" t="s">
        <v>149</v>
      </c>
    </row>
    <row r="342" spans="2:51" s="13" customFormat="1" ht="12">
      <c r="B342" s="163"/>
      <c r="D342" s="164" t="s">
        <v>161</v>
      </c>
      <c r="E342" s="165" t="s">
        <v>3</v>
      </c>
      <c r="F342" s="166" t="s">
        <v>622</v>
      </c>
      <c r="H342" s="167">
        <v>5.84</v>
      </c>
      <c r="I342" s="168"/>
      <c r="L342" s="163"/>
      <c r="M342" s="169"/>
      <c r="N342" s="170"/>
      <c r="O342" s="170"/>
      <c r="P342" s="170"/>
      <c r="Q342" s="170"/>
      <c r="R342" s="170"/>
      <c r="S342" s="170"/>
      <c r="T342" s="171"/>
      <c r="AT342" s="165" t="s">
        <v>161</v>
      </c>
      <c r="AU342" s="165" t="s">
        <v>80</v>
      </c>
      <c r="AV342" s="13" t="s">
        <v>80</v>
      </c>
      <c r="AW342" s="13" t="s">
        <v>33</v>
      </c>
      <c r="AX342" s="13" t="s">
        <v>71</v>
      </c>
      <c r="AY342" s="165" t="s">
        <v>149</v>
      </c>
    </row>
    <row r="343" spans="2:51" s="15" customFormat="1" ht="12">
      <c r="B343" s="183"/>
      <c r="D343" s="164" t="s">
        <v>161</v>
      </c>
      <c r="E343" s="184" t="s">
        <v>3</v>
      </c>
      <c r="F343" s="185" t="s">
        <v>623</v>
      </c>
      <c r="H343" s="184" t="s">
        <v>3</v>
      </c>
      <c r="I343" s="186"/>
      <c r="L343" s="183"/>
      <c r="M343" s="187"/>
      <c r="N343" s="188"/>
      <c r="O343" s="188"/>
      <c r="P343" s="188"/>
      <c r="Q343" s="188"/>
      <c r="R343" s="188"/>
      <c r="S343" s="188"/>
      <c r="T343" s="189"/>
      <c r="AT343" s="184" t="s">
        <v>161</v>
      </c>
      <c r="AU343" s="184" t="s">
        <v>80</v>
      </c>
      <c r="AV343" s="15" t="s">
        <v>78</v>
      </c>
      <c r="AW343" s="15" t="s">
        <v>33</v>
      </c>
      <c r="AX343" s="15" t="s">
        <v>71</v>
      </c>
      <c r="AY343" s="184" t="s">
        <v>149</v>
      </c>
    </row>
    <row r="344" spans="2:51" s="13" customFormat="1" ht="22.5">
      <c r="B344" s="163"/>
      <c r="D344" s="164" t="s">
        <v>161</v>
      </c>
      <c r="E344" s="165" t="s">
        <v>3</v>
      </c>
      <c r="F344" s="166" t="s">
        <v>624</v>
      </c>
      <c r="H344" s="167">
        <v>95.38</v>
      </c>
      <c r="I344" s="168"/>
      <c r="L344" s="163"/>
      <c r="M344" s="169"/>
      <c r="N344" s="170"/>
      <c r="O344" s="170"/>
      <c r="P344" s="170"/>
      <c r="Q344" s="170"/>
      <c r="R344" s="170"/>
      <c r="S344" s="170"/>
      <c r="T344" s="171"/>
      <c r="AT344" s="165" t="s">
        <v>161</v>
      </c>
      <c r="AU344" s="165" t="s">
        <v>80</v>
      </c>
      <c r="AV344" s="13" t="s">
        <v>80</v>
      </c>
      <c r="AW344" s="13" t="s">
        <v>33</v>
      </c>
      <c r="AX344" s="13" t="s">
        <v>71</v>
      </c>
      <c r="AY344" s="165" t="s">
        <v>149</v>
      </c>
    </row>
    <row r="345" spans="2:51" s="13" customFormat="1" ht="12">
      <c r="B345" s="163"/>
      <c r="D345" s="164" t="s">
        <v>161</v>
      </c>
      <c r="E345" s="165" t="s">
        <v>3</v>
      </c>
      <c r="F345" s="166" t="s">
        <v>625</v>
      </c>
      <c r="H345" s="167">
        <v>25.34</v>
      </c>
      <c r="I345" s="168"/>
      <c r="L345" s="163"/>
      <c r="M345" s="169"/>
      <c r="N345" s="170"/>
      <c r="O345" s="170"/>
      <c r="P345" s="170"/>
      <c r="Q345" s="170"/>
      <c r="R345" s="170"/>
      <c r="S345" s="170"/>
      <c r="T345" s="171"/>
      <c r="AT345" s="165" t="s">
        <v>161</v>
      </c>
      <c r="AU345" s="165" t="s">
        <v>80</v>
      </c>
      <c r="AV345" s="13" t="s">
        <v>80</v>
      </c>
      <c r="AW345" s="13" t="s">
        <v>33</v>
      </c>
      <c r="AX345" s="13" t="s">
        <v>71</v>
      </c>
      <c r="AY345" s="165" t="s">
        <v>149</v>
      </c>
    </row>
    <row r="346" spans="2:51" s="14" customFormat="1" ht="12">
      <c r="B346" s="175"/>
      <c r="D346" s="164" t="s">
        <v>161</v>
      </c>
      <c r="E346" s="176" t="s">
        <v>3</v>
      </c>
      <c r="F346" s="177" t="s">
        <v>273</v>
      </c>
      <c r="H346" s="178">
        <v>205.39000000000001</v>
      </c>
      <c r="I346" s="179"/>
      <c r="L346" s="175"/>
      <c r="M346" s="180"/>
      <c r="N346" s="181"/>
      <c r="O346" s="181"/>
      <c r="P346" s="181"/>
      <c r="Q346" s="181"/>
      <c r="R346" s="181"/>
      <c r="S346" s="181"/>
      <c r="T346" s="182"/>
      <c r="AT346" s="176" t="s">
        <v>161</v>
      </c>
      <c r="AU346" s="176" t="s">
        <v>80</v>
      </c>
      <c r="AV346" s="14" t="s">
        <v>157</v>
      </c>
      <c r="AW346" s="14" t="s">
        <v>33</v>
      </c>
      <c r="AX346" s="14" t="s">
        <v>78</v>
      </c>
      <c r="AY346" s="176" t="s">
        <v>149</v>
      </c>
    </row>
    <row r="347" spans="2:51" s="13" customFormat="1" ht="12">
      <c r="B347" s="163"/>
      <c r="D347" s="164" t="s">
        <v>161</v>
      </c>
      <c r="F347" s="166" t="s">
        <v>626</v>
      </c>
      <c r="H347" s="167">
        <v>215.66</v>
      </c>
      <c r="I347" s="168"/>
      <c r="L347" s="163"/>
      <c r="M347" s="169"/>
      <c r="N347" s="170"/>
      <c r="O347" s="170"/>
      <c r="P347" s="170"/>
      <c r="Q347" s="170"/>
      <c r="R347" s="170"/>
      <c r="S347" s="170"/>
      <c r="T347" s="171"/>
      <c r="AT347" s="165" t="s">
        <v>161</v>
      </c>
      <c r="AU347" s="165" t="s">
        <v>80</v>
      </c>
      <c r="AV347" s="13" t="s">
        <v>80</v>
      </c>
      <c r="AW347" s="13" t="s">
        <v>4</v>
      </c>
      <c r="AX347" s="13" t="s">
        <v>78</v>
      </c>
      <c r="AY347" s="165" t="s">
        <v>149</v>
      </c>
    </row>
    <row r="348" spans="1:65" s="2" customFormat="1" ht="16.5" customHeight="1">
      <c r="A348" s="34"/>
      <c r="B348" s="144"/>
      <c r="C348" s="190" t="s">
        <v>627</v>
      </c>
      <c r="D348" s="190" t="s">
        <v>411</v>
      </c>
      <c r="E348" s="191" t="s">
        <v>628</v>
      </c>
      <c r="F348" s="192" t="s">
        <v>629</v>
      </c>
      <c r="G348" s="193" t="s">
        <v>243</v>
      </c>
      <c r="H348" s="194">
        <v>38.273</v>
      </c>
      <c r="I348" s="195"/>
      <c r="J348" s="196">
        <f>ROUND(I348*H348,2)</f>
        <v>0</v>
      </c>
      <c r="K348" s="192" t="s">
        <v>156</v>
      </c>
      <c r="L348" s="197"/>
      <c r="M348" s="198" t="s">
        <v>3</v>
      </c>
      <c r="N348" s="199" t="s">
        <v>42</v>
      </c>
      <c r="O348" s="55"/>
      <c r="P348" s="154">
        <f>O348*H348</f>
        <v>0</v>
      </c>
      <c r="Q348" s="154">
        <v>0.0003</v>
      </c>
      <c r="R348" s="154">
        <f>Q348*H348</f>
        <v>0.0114819</v>
      </c>
      <c r="S348" s="154">
        <v>0</v>
      </c>
      <c r="T348" s="15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56" t="s">
        <v>200</v>
      </c>
      <c r="AT348" s="156" t="s">
        <v>411</v>
      </c>
      <c r="AU348" s="156" t="s">
        <v>80</v>
      </c>
      <c r="AY348" s="19" t="s">
        <v>149</v>
      </c>
      <c r="BE348" s="157">
        <f>IF(N348="základní",J348,0)</f>
        <v>0</v>
      </c>
      <c r="BF348" s="157">
        <f>IF(N348="snížená",J348,0)</f>
        <v>0</v>
      </c>
      <c r="BG348" s="157">
        <f>IF(N348="zákl. přenesená",J348,0)</f>
        <v>0</v>
      </c>
      <c r="BH348" s="157">
        <f>IF(N348="sníž. přenesená",J348,0)</f>
        <v>0</v>
      </c>
      <c r="BI348" s="157">
        <f>IF(N348="nulová",J348,0)</f>
        <v>0</v>
      </c>
      <c r="BJ348" s="19" t="s">
        <v>78</v>
      </c>
      <c r="BK348" s="157">
        <f>ROUND(I348*H348,2)</f>
        <v>0</v>
      </c>
      <c r="BL348" s="19" t="s">
        <v>157</v>
      </c>
      <c r="BM348" s="156" t="s">
        <v>630</v>
      </c>
    </row>
    <row r="349" spans="2:51" s="13" customFormat="1" ht="12">
      <c r="B349" s="163"/>
      <c r="D349" s="164" t="s">
        <v>161</v>
      </c>
      <c r="E349" s="165" t="s">
        <v>3</v>
      </c>
      <c r="F349" s="166" t="s">
        <v>631</v>
      </c>
      <c r="H349" s="167">
        <v>7.8</v>
      </c>
      <c r="I349" s="168"/>
      <c r="L349" s="163"/>
      <c r="M349" s="169"/>
      <c r="N349" s="170"/>
      <c r="O349" s="170"/>
      <c r="P349" s="170"/>
      <c r="Q349" s="170"/>
      <c r="R349" s="170"/>
      <c r="S349" s="170"/>
      <c r="T349" s="171"/>
      <c r="AT349" s="165" t="s">
        <v>161</v>
      </c>
      <c r="AU349" s="165" t="s">
        <v>80</v>
      </c>
      <c r="AV349" s="13" t="s">
        <v>80</v>
      </c>
      <c r="AW349" s="13" t="s">
        <v>33</v>
      </c>
      <c r="AX349" s="13" t="s">
        <v>71</v>
      </c>
      <c r="AY349" s="165" t="s">
        <v>149</v>
      </c>
    </row>
    <row r="350" spans="2:51" s="13" customFormat="1" ht="12">
      <c r="B350" s="163"/>
      <c r="D350" s="164" t="s">
        <v>161</v>
      </c>
      <c r="E350" s="165" t="s">
        <v>3</v>
      </c>
      <c r="F350" s="166" t="s">
        <v>632</v>
      </c>
      <c r="H350" s="167">
        <v>28.65</v>
      </c>
      <c r="I350" s="168"/>
      <c r="L350" s="163"/>
      <c r="M350" s="169"/>
      <c r="N350" s="170"/>
      <c r="O350" s="170"/>
      <c r="P350" s="170"/>
      <c r="Q350" s="170"/>
      <c r="R350" s="170"/>
      <c r="S350" s="170"/>
      <c r="T350" s="171"/>
      <c r="AT350" s="165" t="s">
        <v>161</v>
      </c>
      <c r="AU350" s="165" t="s">
        <v>80</v>
      </c>
      <c r="AV350" s="13" t="s">
        <v>80</v>
      </c>
      <c r="AW350" s="13" t="s">
        <v>33</v>
      </c>
      <c r="AX350" s="13" t="s">
        <v>71</v>
      </c>
      <c r="AY350" s="165" t="s">
        <v>149</v>
      </c>
    </row>
    <row r="351" spans="2:51" s="14" customFormat="1" ht="12">
      <c r="B351" s="175"/>
      <c r="D351" s="164" t="s">
        <v>161</v>
      </c>
      <c r="E351" s="176" t="s">
        <v>3</v>
      </c>
      <c r="F351" s="177" t="s">
        <v>273</v>
      </c>
      <c r="H351" s="178">
        <v>36.449999999999996</v>
      </c>
      <c r="I351" s="179"/>
      <c r="L351" s="175"/>
      <c r="M351" s="180"/>
      <c r="N351" s="181"/>
      <c r="O351" s="181"/>
      <c r="P351" s="181"/>
      <c r="Q351" s="181"/>
      <c r="R351" s="181"/>
      <c r="S351" s="181"/>
      <c r="T351" s="182"/>
      <c r="AT351" s="176" t="s">
        <v>161</v>
      </c>
      <c r="AU351" s="176" t="s">
        <v>80</v>
      </c>
      <c r="AV351" s="14" t="s">
        <v>157</v>
      </c>
      <c r="AW351" s="14" t="s">
        <v>33</v>
      </c>
      <c r="AX351" s="14" t="s">
        <v>78</v>
      </c>
      <c r="AY351" s="176" t="s">
        <v>149</v>
      </c>
    </row>
    <row r="352" spans="2:51" s="13" customFormat="1" ht="12">
      <c r="B352" s="163"/>
      <c r="D352" s="164" t="s">
        <v>161</v>
      </c>
      <c r="F352" s="166" t="s">
        <v>633</v>
      </c>
      <c r="H352" s="167">
        <v>38.273</v>
      </c>
      <c r="I352" s="168"/>
      <c r="L352" s="163"/>
      <c r="M352" s="169"/>
      <c r="N352" s="170"/>
      <c r="O352" s="170"/>
      <c r="P352" s="170"/>
      <c r="Q352" s="170"/>
      <c r="R352" s="170"/>
      <c r="S352" s="170"/>
      <c r="T352" s="171"/>
      <c r="AT352" s="165" t="s">
        <v>161</v>
      </c>
      <c r="AU352" s="165" t="s">
        <v>80</v>
      </c>
      <c r="AV352" s="13" t="s">
        <v>80</v>
      </c>
      <c r="AW352" s="13" t="s">
        <v>4</v>
      </c>
      <c r="AX352" s="13" t="s">
        <v>78</v>
      </c>
      <c r="AY352" s="165" t="s">
        <v>149</v>
      </c>
    </row>
    <row r="353" spans="1:65" s="2" customFormat="1" ht="16.5" customHeight="1">
      <c r="A353" s="34"/>
      <c r="B353" s="144"/>
      <c r="C353" s="190" t="s">
        <v>634</v>
      </c>
      <c r="D353" s="190" t="s">
        <v>411</v>
      </c>
      <c r="E353" s="191" t="s">
        <v>635</v>
      </c>
      <c r="F353" s="192" t="s">
        <v>636</v>
      </c>
      <c r="G353" s="193" t="s">
        <v>243</v>
      </c>
      <c r="H353" s="194">
        <v>30.083</v>
      </c>
      <c r="I353" s="195"/>
      <c r="J353" s="196">
        <f>ROUND(I353*H353,2)</f>
        <v>0</v>
      </c>
      <c r="K353" s="192" t="s">
        <v>156</v>
      </c>
      <c r="L353" s="197"/>
      <c r="M353" s="198" t="s">
        <v>3</v>
      </c>
      <c r="N353" s="199" t="s">
        <v>42</v>
      </c>
      <c r="O353" s="55"/>
      <c r="P353" s="154">
        <f>O353*H353</f>
        <v>0</v>
      </c>
      <c r="Q353" s="154">
        <v>0.0002</v>
      </c>
      <c r="R353" s="154">
        <f>Q353*H353</f>
        <v>0.0060165999999999996</v>
      </c>
      <c r="S353" s="154">
        <v>0</v>
      </c>
      <c r="T353" s="155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56" t="s">
        <v>200</v>
      </c>
      <c r="AT353" s="156" t="s">
        <v>411</v>
      </c>
      <c r="AU353" s="156" t="s">
        <v>80</v>
      </c>
      <c r="AY353" s="19" t="s">
        <v>149</v>
      </c>
      <c r="BE353" s="157">
        <f>IF(N353="základní",J353,0)</f>
        <v>0</v>
      </c>
      <c r="BF353" s="157">
        <f>IF(N353="snížená",J353,0)</f>
        <v>0</v>
      </c>
      <c r="BG353" s="157">
        <f>IF(N353="zákl. přenesená",J353,0)</f>
        <v>0</v>
      </c>
      <c r="BH353" s="157">
        <f>IF(N353="sníž. přenesená",J353,0)</f>
        <v>0</v>
      </c>
      <c r="BI353" s="157">
        <f>IF(N353="nulová",J353,0)</f>
        <v>0</v>
      </c>
      <c r="BJ353" s="19" t="s">
        <v>78</v>
      </c>
      <c r="BK353" s="157">
        <f>ROUND(I353*H353,2)</f>
        <v>0</v>
      </c>
      <c r="BL353" s="19" t="s">
        <v>157</v>
      </c>
      <c r="BM353" s="156" t="s">
        <v>637</v>
      </c>
    </row>
    <row r="354" spans="2:51" s="13" customFormat="1" ht="12">
      <c r="B354" s="163"/>
      <c r="D354" s="164" t="s">
        <v>161</v>
      </c>
      <c r="E354" s="165" t="s">
        <v>3</v>
      </c>
      <c r="F354" s="166" t="s">
        <v>632</v>
      </c>
      <c r="H354" s="167">
        <v>28.65</v>
      </c>
      <c r="I354" s="168"/>
      <c r="L354" s="163"/>
      <c r="M354" s="169"/>
      <c r="N354" s="170"/>
      <c r="O354" s="170"/>
      <c r="P354" s="170"/>
      <c r="Q354" s="170"/>
      <c r="R354" s="170"/>
      <c r="S354" s="170"/>
      <c r="T354" s="171"/>
      <c r="AT354" s="165" t="s">
        <v>161</v>
      </c>
      <c r="AU354" s="165" t="s">
        <v>80</v>
      </c>
      <c r="AV354" s="13" t="s">
        <v>80</v>
      </c>
      <c r="AW354" s="13" t="s">
        <v>33</v>
      </c>
      <c r="AX354" s="13" t="s">
        <v>78</v>
      </c>
      <c r="AY354" s="165" t="s">
        <v>149</v>
      </c>
    </row>
    <row r="355" spans="2:51" s="13" customFormat="1" ht="12">
      <c r="B355" s="163"/>
      <c r="D355" s="164" t="s">
        <v>161</v>
      </c>
      <c r="F355" s="166" t="s">
        <v>638</v>
      </c>
      <c r="H355" s="167">
        <v>30.083</v>
      </c>
      <c r="I355" s="168"/>
      <c r="L355" s="163"/>
      <c r="M355" s="169"/>
      <c r="N355" s="170"/>
      <c r="O355" s="170"/>
      <c r="P355" s="170"/>
      <c r="Q355" s="170"/>
      <c r="R355" s="170"/>
      <c r="S355" s="170"/>
      <c r="T355" s="171"/>
      <c r="AT355" s="165" t="s">
        <v>161</v>
      </c>
      <c r="AU355" s="165" t="s">
        <v>80</v>
      </c>
      <c r="AV355" s="13" t="s">
        <v>80</v>
      </c>
      <c r="AW355" s="13" t="s">
        <v>4</v>
      </c>
      <c r="AX355" s="13" t="s">
        <v>78</v>
      </c>
      <c r="AY355" s="165" t="s">
        <v>149</v>
      </c>
    </row>
    <row r="356" spans="1:65" s="2" customFormat="1" ht="21.75" customHeight="1">
      <c r="A356" s="34"/>
      <c r="B356" s="144"/>
      <c r="C356" s="145" t="s">
        <v>639</v>
      </c>
      <c r="D356" s="145" t="s">
        <v>152</v>
      </c>
      <c r="E356" s="146" t="s">
        <v>640</v>
      </c>
      <c r="F356" s="147" t="s">
        <v>641</v>
      </c>
      <c r="G356" s="148" t="s">
        <v>155</v>
      </c>
      <c r="H356" s="149">
        <v>36.585</v>
      </c>
      <c r="I356" s="150"/>
      <c r="J356" s="151">
        <f>ROUND(I356*H356,2)</f>
        <v>0</v>
      </c>
      <c r="K356" s="147" t="s">
        <v>156</v>
      </c>
      <c r="L356" s="35"/>
      <c r="M356" s="152" t="s">
        <v>3</v>
      </c>
      <c r="N356" s="153" t="s">
        <v>42</v>
      </c>
      <c r="O356" s="55"/>
      <c r="P356" s="154">
        <f>O356*H356</f>
        <v>0</v>
      </c>
      <c r="Q356" s="154">
        <v>0.0057</v>
      </c>
      <c r="R356" s="154">
        <f>Q356*H356</f>
        <v>0.2085345</v>
      </c>
      <c r="S356" s="154">
        <v>0</v>
      </c>
      <c r="T356" s="15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6" t="s">
        <v>157</v>
      </c>
      <c r="AT356" s="156" t="s">
        <v>152</v>
      </c>
      <c r="AU356" s="156" t="s">
        <v>80</v>
      </c>
      <c r="AY356" s="19" t="s">
        <v>149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9" t="s">
        <v>78</v>
      </c>
      <c r="BK356" s="157">
        <f>ROUND(I356*H356,2)</f>
        <v>0</v>
      </c>
      <c r="BL356" s="19" t="s">
        <v>157</v>
      </c>
      <c r="BM356" s="156" t="s">
        <v>642</v>
      </c>
    </row>
    <row r="357" spans="1:47" s="2" customFormat="1" ht="12">
      <c r="A357" s="34"/>
      <c r="B357" s="35"/>
      <c r="C357" s="34"/>
      <c r="D357" s="158" t="s">
        <v>159</v>
      </c>
      <c r="E357" s="34"/>
      <c r="F357" s="159" t="s">
        <v>643</v>
      </c>
      <c r="G357" s="34"/>
      <c r="H357" s="34"/>
      <c r="I357" s="160"/>
      <c r="J357" s="34"/>
      <c r="K357" s="34"/>
      <c r="L357" s="35"/>
      <c r="M357" s="161"/>
      <c r="N357" s="162"/>
      <c r="O357" s="55"/>
      <c r="P357" s="55"/>
      <c r="Q357" s="55"/>
      <c r="R357" s="55"/>
      <c r="S357" s="55"/>
      <c r="T357" s="5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159</v>
      </c>
      <c r="AU357" s="19" t="s">
        <v>80</v>
      </c>
    </row>
    <row r="358" spans="2:51" s="13" customFormat="1" ht="12">
      <c r="B358" s="163"/>
      <c r="D358" s="164" t="s">
        <v>161</v>
      </c>
      <c r="E358" s="165" t="s">
        <v>3</v>
      </c>
      <c r="F358" s="166" t="s">
        <v>575</v>
      </c>
      <c r="H358" s="167">
        <v>36.585</v>
      </c>
      <c r="I358" s="168"/>
      <c r="L358" s="163"/>
      <c r="M358" s="169"/>
      <c r="N358" s="170"/>
      <c r="O358" s="170"/>
      <c r="P358" s="170"/>
      <c r="Q358" s="170"/>
      <c r="R358" s="170"/>
      <c r="S358" s="170"/>
      <c r="T358" s="171"/>
      <c r="AT358" s="165" t="s">
        <v>161</v>
      </c>
      <c r="AU358" s="165" t="s">
        <v>80</v>
      </c>
      <c r="AV358" s="13" t="s">
        <v>80</v>
      </c>
      <c r="AW358" s="13" t="s">
        <v>33</v>
      </c>
      <c r="AX358" s="13" t="s">
        <v>78</v>
      </c>
      <c r="AY358" s="165" t="s">
        <v>149</v>
      </c>
    </row>
    <row r="359" spans="1:65" s="2" customFormat="1" ht="24.2" customHeight="1">
      <c r="A359" s="34"/>
      <c r="B359" s="144"/>
      <c r="C359" s="145" t="s">
        <v>644</v>
      </c>
      <c r="D359" s="145" t="s">
        <v>152</v>
      </c>
      <c r="E359" s="146" t="s">
        <v>645</v>
      </c>
      <c r="F359" s="147" t="s">
        <v>646</v>
      </c>
      <c r="G359" s="148" t="s">
        <v>155</v>
      </c>
      <c r="H359" s="149">
        <v>222.993</v>
      </c>
      <c r="I359" s="150"/>
      <c r="J359" s="151">
        <f>ROUND(I359*H359,2)</f>
        <v>0</v>
      </c>
      <c r="K359" s="147" t="s">
        <v>156</v>
      </c>
      <c r="L359" s="35"/>
      <c r="M359" s="152" t="s">
        <v>3</v>
      </c>
      <c r="N359" s="153" t="s">
        <v>42</v>
      </c>
      <c r="O359" s="55"/>
      <c r="P359" s="154">
        <f>O359*H359</f>
        <v>0</v>
      </c>
      <c r="Q359" s="154">
        <v>0.00285</v>
      </c>
      <c r="R359" s="154">
        <f>Q359*H359</f>
        <v>0.63553005</v>
      </c>
      <c r="S359" s="154">
        <v>0</v>
      </c>
      <c r="T359" s="155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6" t="s">
        <v>157</v>
      </c>
      <c r="AT359" s="156" t="s">
        <v>152</v>
      </c>
      <c r="AU359" s="156" t="s">
        <v>80</v>
      </c>
      <c r="AY359" s="19" t="s">
        <v>149</v>
      </c>
      <c r="BE359" s="157">
        <f>IF(N359="základní",J359,0)</f>
        <v>0</v>
      </c>
      <c r="BF359" s="157">
        <f>IF(N359="snížená",J359,0)</f>
        <v>0</v>
      </c>
      <c r="BG359" s="157">
        <f>IF(N359="zákl. přenesená",J359,0)</f>
        <v>0</v>
      </c>
      <c r="BH359" s="157">
        <f>IF(N359="sníž. přenesená",J359,0)</f>
        <v>0</v>
      </c>
      <c r="BI359" s="157">
        <f>IF(N359="nulová",J359,0)</f>
        <v>0</v>
      </c>
      <c r="BJ359" s="19" t="s">
        <v>78</v>
      </c>
      <c r="BK359" s="157">
        <f>ROUND(I359*H359,2)</f>
        <v>0</v>
      </c>
      <c r="BL359" s="19" t="s">
        <v>157</v>
      </c>
      <c r="BM359" s="156" t="s">
        <v>647</v>
      </c>
    </row>
    <row r="360" spans="1:47" s="2" customFormat="1" ht="12">
      <c r="A360" s="34"/>
      <c r="B360" s="35"/>
      <c r="C360" s="34"/>
      <c r="D360" s="158" t="s">
        <v>159</v>
      </c>
      <c r="E360" s="34"/>
      <c r="F360" s="159" t="s">
        <v>648</v>
      </c>
      <c r="G360" s="34"/>
      <c r="H360" s="34"/>
      <c r="I360" s="160"/>
      <c r="J360" s="34"/>
      <c r="K360" s="34"/>
      <c r="L360" s="35"/>
      <c r="M360" s="161"/>
      <c r="N360" s="162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159</v>
      </c>
      <c r="AU360" s="19" t="s">
        <v>80</v>
      </c>
    </row>
    <row r="361" spans="2:51" s="13" customFormat="1" ht="12">
      <c r="B361" s="163"/>
      <c r="D361" s="164" t="s">
        <v>161</v>
      </c>
      <c r="E361" s="165" t="s">
        <v>3</v>
      </c>
      <c r="F361" s="166" t="s">
        <v>566</v>
      </c>
      <c r="H361" s="167">
        <v>256.095</v>
      </c>
      <c r="I361" s="168"/>
      <c r="L361" s="163"/>
      <c r="M361" s="169"/>
      <c r="N361" s="170"/>
      <c r="O361" s="170"/>
      <c r="P361" s="170"/>
      <c r="Q361" s="170"/>
      <c r="R361" s="170"/>
      <c r="S361" s="170"/>
      <c r="T361" s="171"/>
      <c r="AT361" s="165" t="s">
        <v>161</v>
      </c>
      <c r="AU361" s="165" t="s">
        <v>80</v>
      </c>
      <c r="AV361" s="13" t="s">
        <v>80</v>
      </c>
      <c r="AW361" s="13" t="s">
        <v>33</v>
      </c>
      <c r="AX361" s="13" t="s">
        <v>71</v>
      </c>
      <c r="AY361" s="165" t="s">
        <v>149</v>
      </c>
    </row>
    <row r="362" spans="2:51" s="15" customFormat="1" ht="12">
      <c r="B362" s="183"/>
      <c r="D362" s="164" t="s">
        <v>161</v>
      </c>
      <c r="E362" s="184" t="s">
        <v>3</v>
      </c>
      <c r="F362" s="185" t="s">
        <v>548</v>
      </c>
      <c r="H362" s="184" t="s">
        <v>3</v>
      </c>
      <c r="I362" s="186"/>
      <c r="L362" s="183"/>
      <c r="M362" s="187"/>
      <c r="N362" s="188"/>
      <c r="O362" s="188"/>
      <c r="P362" s="188"/>
      <c r="Q362" s="188"/>
      <c r="R362" s="188"/>
      <c r="S362" s="188"/>
      <c r="T362" s="189"/>
      <c r="AT362" s="184" t="s">
        <v>161</v>
      </c>
      <c r="AU362" s="184" t="s">
        <v>80</v>
      </c>
      <c r="AV362" s="15" t="s">
        <v>78</v>
      </c>
      <c r="AW362" s="15" t="s">
        <v>33</v>
      </c>
      <c r="AX362" s="15" t="s">
        <v>71</v>
      </c>
      <c r="AY362" s="184" t="s">
        <v>149</v>
      </c>
    </row>
    <row r="363" spans="2:51" s="13" customFormat="1" ht="22.5">
      <c r="B363" s="163"/>
      <c r="D363" s="164" t="s">
        <v>161</v>
      </c>
      <c r="E363" s="165" t="s">
        <v>3</v>
      </c>
      <c r="F363" s="166" t="s">
        <v>567</v>
      </c>
      <c r="H363" s="167">
        <v>14.307</v>
      </c>
      <c r="I363" s="168"/>
      <c r="L363" s="163"/>
      <c r="M363" s="169"/>
      <c r="N363" s="170"/>
      <c r="O363" s="170"/>
      <c r="P363" s="170"/>
      <c r="Q363" s="170"/>
      <c r="R363" s="170"/>
      <c r="S363" s="170"/>
      <c r="T363" s="171"/>
      <c r="AT363" s="165" t="s">
        <v>161</v>
      </c>
      <c r="AU363" s="165" t="s">
        <v>80</v>
      </c>
      <c r="AV363" s="13" t="s">
        <v>80</v>
      </c>
      <c r="AW363" s="13" t="s">
        <v>33</v>
      </c>
      <c r="AX363" s="13" t="s">
        <v>71</v>
      </c>
      <c r="AY363" s="165" t="s">
        <v>149</v>
      </c>
    </row>
    <row r="364" spans="2:51" s="13" customFormat="1" ht="12">
      <c r="B364" s="163"/>
      <c r="D364" s="164" t="s">
        <v>161</v>
      </c>
      <c r="E364" s="165" t="s">
        <v>3</v>
      </c>
      <c r="F364" s="166" t="s">
        <v>568</v>
      </c>
      <c r="H364" s="167">
        <v>1.161</v>
      </c>
      <c r="I364" s="168"/>
      <c r="L364" s="163"/>
      <c r="M364" s="169"/>
      <c r="N364" s="170"/>
      <c r="O364" s="170"/>
      <c r="P364" s="170"/>
      <c r="Q364" s="170"/>
      <c r="R364" s="170"/>
      <c r="S364" s="170"/>
      <c r="T364" s="171"/>
      <c r="AT364" s="165" t="s">
        <v>161</v>
      </c>
      <c r="AU364" s="165" t="s">
        <v>80</v>
      </c>
      <c r="AV364" s="13" t="s">
        <v>80</v>
      </c>
      <c r="AW364" s="13" t="s">
        <v>33</v>
      </c>
      <c r="AX364" s="13" t="s">
        <v>71</v>
      </c>
      <c r="AY364" s="165" t="s">
        <v>149</v>
      </c>
    </row>
    <row r="365" spans="2:51" s="16" customFormat="1" ht="12">
      <c r="B365" s="200"/>
      <c r="D365" s="164" t="s">
        <v>161</v>
      </c>
      <c r="E365" s="201" t="s">
        <v>3</v>
      </c>
      <c r="F365" s="202" t="s">
        <v>523</v>
      </c>
      <c r="H365" s="203">
        <v>271.56300000000005</v>
      </c>
      <c r="I365" s="204"/>
      <c r="L365" s="200"/>
      <c r="M365" s="205"/>
      <c r="N365" s="206"/>
      <c r="O365" s="206"/>
      <c r="P365" s="206"/>
      <c r="Q365" s="206"/>
      <c r="R365" s="206"/>
      <c r="S365" s="206"/>
      <c r="T365" s="207"/>
      <c r="AT365" s="201" t="s">
        <v>161</v>
      </c>
      <c r="AU365" s="201" t="s">
        <v>80</v>
      </c>
      <c r="AV365" s="16" t="s">
        <v>169</v>
      </c>
      <c r="AW365" s="16" t="s">
        <v>33</v>
      </c>
      <c r="AX365" s="16" t="s">
        <v>71</v>
      </c>
      <c r="AY365" s="201" t="s">
        <v>149</v>
      </c>
    </row>
    <row r="366" spans="2:51" s="13" customFormat="1" ht="33.75">
      <c r="B366" s="163"/>
      <c r="D366" s="164" t="s">
        <v>161</v>
      </c>
      <c r="E366" s="165" t="s">
        <v>3</v>
      </c>
      <c r="F366" s="166" t="s">
        <v>569</v>
      </c>
      <c r="H366" s="167">
        <v>-48.57</v>
      </c>
      <c r="I366" s="168"/>
      <c r="L366" s="163"/>
      <c r="M366" s="169"/>
      <c r="N366" s="170"/>
      <c r="O366" s="170"/>
      <c r="P366" s="170"/>
      <c r="Q366" s="170"/>
      <c r="R366" s="170"/>
      <c r="S366" s="170"/>
      <c r="T366" s="171"/>
      <c r="AT366" s="165" t="s">
        <v>161</v>
      </c>
      <c r="AU366" s="165" t="s">
        <v>80</v>
      </c>
      <c r="AV366" s="13" t="s">
        <v>80</v>
      </c>
      <c r="AW366" s="13" t="s">
        <v>33</v>
      </c>
      <c r="AX366" s="13" t="s">
        <v>71</v>
      </c>
      <c r="AY366" s="165" t="s">
        <v>149</v>
      </c>
    </row>
    <row r="367" spans="2:51" s="14" customFormat="1" ht="12">
      <c r="B367" s="175"/>
      <c r="D367" s="164" t="s">
        <v>161</v>
      </c>
      <c r="E367" s="176" t="s">
        <v>3</v>
      </c>
      <c r="F367" s="177" t="s">
        <v>273</v>
      </c>
      <c r="H367" s="178">
        <v>222.99300000000005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161</v>
      </c>
      <c r="AU367" s="176" t="s">
        <v>80</v>
      </c>
      <c r="AV367" s="14" t="s">
        <v>157</v>
      </c>
      <c r="AW367" s="14" t="s">
        <v>33</v>
      </c>
      <c r="AX367" s="14" t="s">
        <v>78</v>
      </c>
      <c r="AY367" s="176" t="s">
        <v>149</v>
      </c>
    </row>
    <row r="368" spans="1:65" s="2" customFormat="1" ht="24.2" customHeight="1">
      <c r="A368" s="34"/>
      <c r="B368" s="144"/>
      <c r="C368" s="145" t="s">
        <v>649</v>
      </c>
      <c r="D368" s="145" t="s">
        <v>152</v>
      </c>
      <c r="E368" s="146" t="s">
        <v>650</v>
      </c>
      <c r="F368" s="147" t="s">
        <v>651</v>
      </c>
      <c r="G368" s="148" t="s">
        <v>155</v>
      </c>
      <c r="H368" s="149">
        <v>54.27</v>
      </c>
      <c r="I368" s="150"/>
      <c r="J368" s="151">
        <f>ROUND(I368*H368,2)</f>
        <v>0</v>
      </c>
      <c r="K368" s="147" t="s">
        <v>156</v>
      </c>
      <c r="L368" s="35"/>
      <c r="M368" s="152" t="s">
        <v>3</v>
      </c>
      <c r="N368" s="153" t="s">
        <v>42</v>
      </c>
      <c r="O368" s="55"/>
      <c r="P368" s="154">
        <f>O368*H368</f>
        <v>0</v>
      </c>
      <c r="Q368" s="154">
        <v>0</v>
      </c>
      <c r="R368" s="154">
        <f>Q368*H368</f>
        <v>0</v>
      </c>
      <c r="S368" s="154">
        <v>0</v>
      </c>
      <c r="T368" s="15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6" t="s">
        <v>157</v>
      </c>
      <c r="AT368" s="156" t="s">
        <v>152</v>
      </c>
      <c r="AU368" s="156" t="s">
        <v>80</v>
      </c>
      <c r="AY368" s="19" t="s">
        <v>149</v>
      </c>
      <c r="BE368" s="157">
        <f>IF(N368="základní",J368,0)</f>
        <v>0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9" t="s">
        <v>78</v>
      </c>
      <c r="BK368" s="157">
        <f>ROUND(I368*H368,2)</f>
        <v>0</v>
      </c>
      <c r="BL368" s="19" t="s">
        <v>157</v>
      </c>
      <c r="BM368" s="156" t="s">
        <v>652</v>
      </c>
    </row>
    <row r="369" spans="1:47" s="2" customFormat="1" ht="12">
      <c r="A369" s="34"/>
      <c r="B369" s="35"/>
      <c r="C369" s="34"/>
      <c r="D369" s="158" t="s">
        <v>159</v>
      </c>
      <c r="E369" s="34"/>
      <c r="F369" s="159" t="s">
        <v>653</v>
      </c>
      <c r="G369" s="34"/>
      <c r="H369" s="34"/>
      <c r="I369" s="160"/>
      <c r="J369" s="34"/>
      <c r="K369" s="34"/>
      <c r="L369" s="35"/>
      <c r="M369" s="161"/>
      <c r="N369" s="162"/>
      <c r="O369" s="55"/>
      <c r="P369" s="55"/>
      <c r="Q369" s="55"/>
      <c r="R369" s="55"/>
      <c r="S369" s="55"/>
      <c r="T369" s="56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159</v>
      </c>
      <c r="AU369" s="19" t="s">
        <v>80</v>
      </c>
    </row>
    <row r="370" spans="2:51" s="13" customFormat="1" ht="12">
      <c r="B370" s="163"/>
      <c r="D370" s="164" t="s">
        <v>161</v>
      </c>
      <c r="E370" s="165" t="s">
        <v>3</v>
      </c>
      <c r="F370" s="166" t="s">
        <v>654</v>
      </c>
      <c r="H370" s="167">
        <v>54.27</v>
      </c>
      <c r="I370" s="168"/>
      <c r="L370" s="163"/>
      <c r="M370" s="169"/>
      <c r="N370" s="170"/>
      <c r="O370" s="170"/>
      <c r="P370" s="170"/>
      <c r="Q370" s="170"/>
      <c r="R370" s="170"/>
      <c r="S370" s="170"/>
      <c r="T370" s="171"/>
      <c r="AT370" s="165" t="s">
        <v>161</v>
      </c>
      <c r="AU370" s="165" t="s">
        <v>80</v>
      </c>
      <c r="AV370" s="13" t="s">
        <v>80</v>
      </c>
      <c r="AW370" s="13" t="s">
        <v>33</v>
      </c>
      <c r="AX370" s="13" t="s">
        <v>78</v>
      </c>
      <c r="AY370" s="165" t="s">
        <v>149</v>
      </c>
    </row>
    <row r="371" spans="1:65" s="2" customFormat="1" ht="16.5" customHeight="1">
      <c r="A371" s="34"/>
      <c r="B371" s="144"/>
      <c r="C371" s="145" t="s">
        <v>655</v>
      </c>
      <c r="D371" s="145" t="s">
        <v>152</v>
      </c>
      <c r="E371" s="146" t="s">
        <v>656</v>
      </c>
      <c r="F371" s="147" t="s">
        <v>657</v>
      </c>
      <c r="G371" s="148" t="s">
        <v>155</v>
      </c>
      <c r="H371" s="149">
        <v>86.87</v>
      </c>
      <c r="I371" s="150"/>
      <c r="J371" s="151">
        <f>ROUND(I371*H371,2)</f>
        <v>0</v>
      </c>
      <c r="K371" s="147" t="s">
        <v>156</v>
      </c>
      <c r="L371" s="35"/>
      <c r="M371" s="152" t="s">
        <v>3</v>
      </c>
      <c r="N371" s="153" t="s">
        <v>42</v>
      </c>
      <c r="O371" s="55"/>
      <c r="P371" s="154">
        <f>O371*H371</f>
        <v>0</v>
      </c>
      <c r="Q371" s="154">
        <v>0</v>
      </c>
      <c r="R371" s="154">
        <f>Q371*H371</f>
        <v>0</v>
      </c>
      <c r="S371" s="154">
        <v>0</v>
      </c>
      <c r="T371" s="155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6" t="s">
        <v>157</v>
      </c>
      <c r="AT371" s="156" t="s">
        <v>152</v>
      </c>
      <c r="AU371" s="156" t="s">
        <v>80</v>
      </c>
      <c r="AY371" s="19" t="s">
        <v>149</v>
      </c>
      <c r="BE371" s="157">
        <f>IF(N371="základní",J371,0)</f>
        <v>0</v>
      </c>
      <c r="BF371" s="157">
        <f>IF(N371="snížená",J371,0)</f>
        <v>0</v>
      </c>
      <c r="BG371" s="157">
        <f>IF(N371="zákl. přenesená",J371,0)</f>
        <v>0</v>
      </c>
      <c r="BH371" s="157">
        <f>IF(N371="sníž. přenesená",J371,0)</f>
        <v>0</v>
      </c>
      <c r="BI371" s="157">
        <f>IF(N371="nulová",J371,0)</f>
        <v>0</v>
      </c>
      <c r="BJ371" s="19" t="s">
        <v>78</v>
      </c>
      <c r="BK371" s="157">
        <f>ROUND(I371*H371,2)</f>
        <v>0</v>
      </c>
      <c r="BL371" s="19" t="s">
        <v>157</v>
      </c>
      <c r="BM371" s="156" t="s">
        <v>658</v>
      </c>
    </row>
    <row r="372" spans="1:47" s="2" customFormat="1" ht="12">
      <c r="A372" s="34"/>
      <c r="B372" s="35"/>
      <c r="C372" s="34"/>
      <c r="D372" s="158" t="s">
        <v>159</v>
      </c>
      <c r="E372" s="34"/>
      <c r="F372" s="159" t="s">
        <v>659</v>
      </c>
      <c r="G372" s="34"/>
      <c r="H372" s="34"/>
      <c r="I372" s="160"/>
      <c r="J372" s="34"/>
      <c r="K372" s="34"/>
      <c r="L372" s="35"/>
      <c r="M372" s="161"/>
      <c r="N372" s="162"/>
      <c r="O372" s="55"/>
      <c r="P372" s="55"/>
      <c r="Q372" s="55"/>
      <c r="R372" s="55"/>
      <c r="S372" s="55"/>
      <c r="T372" s="56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9" t="s">
        <v>159</v>
      </c>
      <c r="AU372" s="19" t="s">
        <v>80</v>
      </c>
    </row>
    <row r="373" spans="2:51" s="13" customFormat="1" ht="12">
      <c r="B373" s="163"/>
      <c r="D373" s="164" t="s">
        <v>161</v>
      </c>
      <c r="E373" s="165" t="s">
        <v>3</v>
      </c>
      <c r="F373" s="166" t="s">
        <v>660</v>
      </c>
      <c r="H373" s="167">
        <v>86.87</v>
      </c>
      <c r="I373" s="168"/>
      <c r="L373" s="163"/>
      <c r="M373" s="169"/>
      <c r="N373" s="170"/>
      <c r="O373" s="170"/>
      <c r="P373" s="170"/>
      <c r="Q373" s="170"/>
      <c r="R373" s="170"/>
      <c r="S373" s="170"/>
      <c r="T373" s="171"/>
      <c r="AT373" s="165" t="s">
        <v>161</v>
      </c>
      <c r="AU373" s="165" t="s">
        <v>80</v>
      </c>
      <c r="AV373" s="13" t="s">
        <v>80</v>
      </c>
      <c r="AW373" s="13" t="s">
        <v>33</v>
      </c>
      <c r="AX373" s="13" t="s">
        <v>78</v>
      </c>
      <c r="AY373" s="165" t="s">
        <v>149</v>
      </c>
    </row>
    <row r="374" spans="1:65" s="2" customFormat="1" ht="21.75" customHeight="1">
      <c r="A374" s="34"/>
      <c r="B374" s="144"/>
      <c r="C374" s="145" t="s">
        <v>661</v>
      </c>
      <c r="D374" s="145" t="s">
        <v>152</v>
      </c>
      <c r="E374" s="146" t="s">
        <v>662</v>
      </c>
      <c r="F374" s="147" t="s">
        <v>663</v>
      </c>
      <c r="G374" s="148" t="s">
        <v>165</v>
      </c>
      <c r="H374" s="149">
        <v>12.604</v>
      </c>
      <c r="I374" s="150"/>
      <c r="J374" s="151">
        <f>ROUND(I374*H374,2)</f>
        <v>0</v>
      </c>
      <c r="K374" s="147" t="s">
        <v>156</v>
      </c>
      <c r="L374" s="35"/>
      <c r="M374" s="152" t="s">
        <v>3</v>
      </c>
      <c r="N374" s="153" t="s">
        <v>42</v>
      </c>
      <c r="O374" s="55"/>
      <c r="P374" s="154">
        <f>O374*H374</f>
        <v>0</v>
      </c>
      <c r="Q374" s="154">
        <v>2.50187</v>
      </c>
      <c r="R374" s="154">
        <f>Q374*H374</f>
        <v>31.533569479999997</v>
      </c>
      <c r="S374" s="154">
        <v>0</v>
      </c>
      <c r="T374" s="155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6" t="s">
        <v>157</v>
      </c>
      <c r="AT374" s="156" t="s">
        <v>152</v>
      </c>
      <c r="AU374" s="156" t="s">
        <v>80</v>
      </c>
      <c r="AY374" s="19" t="s">
        <v>149</v>
      </c>
      <c r="BE374" s="157">
        <f>IF(N374="základní",J374,0)</f>
        <v>0</v>
      </c>
      <c r="BF374" s="157">
        <f>IF(N374="snížená",J374,0)</f>
        <v>0</v>
      </c>
      <c r="BG374" s="157">
        <f>IF(N374="zákl. přenesená",J374,0)</f>
        <v>0</v>
      </c>
      <c r="BH374" s="157">
        <f>IF(N374="sníž. přenesená",J374,0)</f>
        <v>0</v>
      </c>
      <c r="BI374" s="157">
        <f>IF(N374="nulová",J374,0)</f>
        <v>0</v>
      </c>
      <c r="BJ374" s="19" t="s">
        <v>78</v>
      </c>
      <c r="BK374" s="157">
        <f>ROUND(I374*H374,2)</f>
        <v>0</v>
      </c>
      <c r="BL374" s="19" t="s">
        <v>157</v>
      </c>
      <c r="BM374" s="156" t="s">
        <v>664</v>
      </c>
    </row>
    <row r="375" spans="1:47" s="2" customFormat="1" ht="12">
      <c r="A375" s="34"/>
      <c r="B375" s="35"/>
      <c r="C375" s="34"/>
      <c r="D375" s="158" t="s">
        <v>159</v>
      </c>
      <c r="E375" s="34"/>
      <c r="F375" s="159" t="s">
        <v>665</v>
      </c>
      <c r="G375" s="34"/>
      <c r="H375" s="34"/>
      <c r="I375" s="160"/>
      <c r="J375" s="34"/>
      <c r="K375" s="34"/>
      <c r="L375" s="35"/>
      <c r="M375" s="161"/>
      <c r="N375" s="162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159</v>
      </c>
      <c r="AU375" s="19" t="s">
        <v>80</v>
      </c>
    </row>
    <row r="376" spans="2:51" s="13" customFormat="1" ht="12">
      <c r="B376" s="163"/>
      <c r="D376" s="164" t="s">
        <v>161</v>
      </c>
      <c r="E376" s="165" t="s">
        <v>3</v>
      </c>
      <c r="F376" s="166" t="s">
        <v>666</v>
      </c>
      <c r="H376" s="167">
        <v>12.604</v>
      </c>
      <c r="I376" s="168"/>
      <c r="L376" s="163"/>
      <c r="M376" s="169"/>
      <c r="N376" s="170"/>
      <c r="O376" s="170"/>
      <c r="P376" s="170"/>
      <c r="Q376" s="170"/>
      <c r="R376" s="170"/>
      <c r="S376" s="170"/>
      <c r="T376" s="171"/>
      <c r="AT376" s="165" t="s">
        <v>161</v>
      </c>
      <c r="AU376" s="165" t="s">
        <v>80</v>
      </c>
      <c r="AV376" s="13" t="s">
        <v>80</v>
      </c>
      <c r="AW376" s="13" t="s">
        <v>33</v>
      </c>
      <c r="AX376" s="13" t="s">
        <v>78</v>
      </c>
      <c r="AY376" s="165" t="s">
        <v>149</v>
      </c>
    </row>
    <row r="377" spans="1:65" s="2" customFormat="1" ht="24.2" customHeight="1">
      <c r="A377" s="34"/>
      <c r="B377" s="144"/>
      <c r="C377" s="145" t="s">
        <v>667</v>
      </c>
      <c r="D377" s="145" t="s">
        <v>152</v>
      </c>
      <c r="E377" s="146" t="s">
        <v>668</v>
      </c>
      <c r="F377" s="147" t="s">
        <v>669</v>
      </c>
      <c r="G377" s="148" t="s">
        <v>165</v>
      </c>
      <c r="H377" s="149">
        <v>12.604</v>
      </c>
      <c r="I377" s="150"/>
      <c r="J377" s="151">
        <f>ROUND(I377*H377,2)</f>
        <v>0</v>
      </c>
      <c r="K377" s="147" t="s">
        <v>156</v>
      </c>
      <c r="L377" s="35"/>
      <c r="M377" s="152" t="s">
        <v>3</v>
      </c>
      <c r="N377" s="153" t="s">
        <v>42</v>
      </c>
      <c r="O377" s="55"/>
      <c r="P377" s="154">
        <f>O377*H377</f>
        <v>0</v>
      </c>
      <c r="Q377" s="154">
        <v>0.0202</v>
      </c>
      <c r="R377" s="154">
        <f>Q377*H377</f>
        <v>0.25460079999999996</v>
      </c>
      <c r="S377" s="154">
        <v>0</v>
      </c>
      <c r="T377" s="155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6" t="s">
        <v>157</v>
      </c>
      <c r="AT377" s="156" t="s">
        <v>152</v>
      </c>
      <c r="AU377" s="156" t="s">
        <v>80</v>
      </c>
      <c r="AY377" s="19" t="s">
        <v>149</v>
      </c>
      <c r="BE377" s="157">
        <f>IF(N377="základní",J377,0)</f>
        <v>0</v>
      </c>
      <c r="BF377" s="157">
        <f>IF(N377="snížená",J377,0)</f>
        <v>0</v>
      </c>
      <c r="BG377" s="157">
        <f>IF(N377="zákl. přenesená",J377,0)</f>
        <v>0</v>
      </c>
      <c r="BH377" s="157">
        <f>IF(N377="sníž. přenesená",J377,0)</f>
        <v>0</v>
      </c>
      <c r="BI377" s="157">
        <f>IF(N377="nulová",J377,0)</f>
        <v>0</v>
      </c>
      <c r="BJ377" s="19" t="s">
        <v>78</v>
      </c>
      <c r="BK377" s="157">
        <f>ROUND(I377*H377,2)</f>
        <v>0</v>
      </c>
      <c r="BL377" s="19" t="s">
        <v>157</v>
      </c>
      <c r="BM377" s="156" t="s">
        <v>670</v>
      </c>
    </row>
    <row r="378" spans="1:47" s="2" customFormat="1" ht="12">
      <c r="A378" s="34"/>
      <c r="B378" s="35"/>
      <c r="C378" s="34"/>
      <c r="D378" s="158" t="s">
        <v>159</v>
      </c>
      <c r="E378" s="34"/>
      <c r="F378" s="159" t="s">
        <v>671</v>
      </c>
      <c r="G378" s="34"/>
      <c r="H378" s="34"/>
      <c r="I378" s="160"/>
      <c r="J378" s="34"/>
      <c r="K378" s="34"/>
      <c r="L378" s="35"/>
      <c r="M378" s="161"/>
      <c r="N378" s="162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159</v>
      </c>
      <c r="AU378" s="19" t="s">
        <v>80</v>
      </c>
    </row>
    <row r="379" spans="1:65" s="2" customFormat="1" ht="16.5" customHeight="1">
      <c r="A379" s="34"/>
      <c r="B379" s="144"/>
      <c r="C379" s="145" t="s">
        <v>672</v>
      </c>
      <c r="D379" s="145" t="s">
        <v>152</v>
      </c>
      <c r="E379" s="146" t="s">
        <v>673</v>
      </c>
      <c r="F379" s="147" t="s">
        <v>674</v>
      </c>
      <c r="G379" s="148" t="s">
        <v>155</v>
      </c>
      <c r="H379" s="149">
        <v>193.9</v>
      </c>
      <c r="I379" s="150"/>
      <c r="J379" s="151">
        <f>ROUND(I379*H379,2)</f>
        <v>0</v>
      </c>
      <c r="K379" s="147" t="s">
        <v>156</v>
      </c>
      <c r="L379" s="35"/>
      <c r="M379" s="152" t="s">
        <v>3</v>
      </c>
      <c r="N379" s="153" t="s">
        <v>42</v>
      </c>
      <c r="O379" s="55"/>
      <c r="P379" s="154">
        <f>O379*H379</f>
        <v>0</v>
      </c>
      <c r="Q379" s="154">
        <v>0.00013</v>
      </c>
      <c r="R379" s="154">
        <f>Q379*H379</f>
        <v>0.025207</v>
      </c>
      <c r="S379" s="154">
        <v>0</v>
      </c>
      <c r="T379" s="155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56" t="s">
        <v>157</v>
      </c>
      <c r="AT379" s="156" t="s">
        <v>152</v>
      </c>
      <c r="AU379" s="156" t="s">
        <v>80</v>
      </c>
      <c r="AY379" s="19" t="s">
        <v>149</v>
      </c>
      <c r="BE379" s="157">
        <f>IF(N379="základní",J379,0)</f>
        <v>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9" t="s">
        <v>78</v>
      </c>
      <c r="BK379" s="157">
        <f>ROUND(I379*H379,2)</f>
        <v>0</v>
      </c>
      <c r="BL379" s="19" t="s">
        <v>157</v>
      </c>
      <c r="BM379" s="156" t="s">
        <v>675</v>
      </c>
    </row>
    <row r="380" spans="1:47" s="2" customFormat="1" ht="12">
      <c r="A380" s="34"/>
      <c r="B380" s="35"/>
      <c r="C380" s="34"/>
      <c r="D380" s="158" t="s">
        <v>159</v>
      </c>
      <c r="E380" s="34"/>
      <c r="F380" s="159" t="s">
        <v>676</v>
      </c>
      <c r="G380" s="34"/>
      <c r="H380" s="34"/>
      <c r="I380" s="160"/>
      <c r="J380" s="34"/>
      <c r="K380" s="34"/>
      <c r="L380" s="35"/>
      <c r="M380" s="161"/>
      <c r="N380" s="162"/>
      <c r="O380" s="55"/>
      <c r="P380" s="55"/>
      <c r="Q380" s="55"/>
      <c r="R380" s="55"/>
      <c r="S380" s="55"/>
      <c r="T380" s="56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9" t="s">
        <v>159</v>
      </c>
      <c r="AU380" s="19" t="s">
        <v>80</v>
      </c>
    </row>
    <row r="381" spans="2:51" s="13" customFormat="1" ht="12">
      <c r="B381" s="163"/>
      <c r="D381" s="164" t="s">
        <v>161</v>
      </c>
      <c r="E381" s="165" t="s">
        <v>3</v>
      </c>
      <c r="F381" s="166" t="s">
        <v>677</v>
      </c>
      <c r="H381" s="167">
        <v>193.9</v>
      </c>
      <c r="I381" s="168"/>
      <c r="L381" s="163"/>
      <c r="M381" s="169"/>
      <c r="N381" s="170"/>
      <c r="O381" s="170"/>
      <c r="P381" s="170"/>
      <c r="Q381" s="170"/>
      <c r="R381" s="170"/>
      <c r="S381" s="170"/>
      <c r="T381" s="171"/>
      <c r="AT381" s="165" t="s">
        <v>161</v>
      </c>
      <c r="AU381" s="165" t="s">
        <v>80</v>
      </c>
      <c r="AV381" s="13" t="s">
        <v>80</v>
      </c>
      <c r="AW381" s="13" t="s">
        <v>33</v>
      </c>
      <c r="AX381" s="13" t="s">
        <v>78</v>
      </c>
      <c r="AY381" s="165" t="s">
        <v>149</v>
      </c>
    </row>
    <row r="382" spans="1:65" s="2" customFormat="1" ht="24.2" customHeight="1">
      <c r="A382" s="34"/>
      <c r="B382" s="144"/>
      <c r="C382" s="145" t="s">
        <v>678</v>
      </c>
      <c r="D382" s="145" t="s">
        <v>152</v>
      </c>
      <c r="E382" s="146" t="s">
        <v>679</v>
      </c>
      <c r="F382" s="147" t="s">
        <v>680</v>
      </c>
      <c r="G382" s="148" t="s">
        <v>243</v>
      </c>
      <c r="H382" s="149">
        <v>172.53</v>
      </c>
      <c r="I382" s="150"/>
      <c r="J382" s="151">
        <f>ROUND(I382*H382,2)</f>
        <v>0</v>
      </c>
      <c r="K382" s="147" t="s">
        <v>156</v>
      </c>
      <c r="L382" s="35"/>
      <c r="M382" s="152" t="s">
        <v>3</v>
      </c>
      <c r="N382" s="153" t="s">
        <v>42</v>
      </c>
      <c r="O382" s="55"/>
      <c r="P382" s="154">
        <f>O382*H382</f>
        <v>0</v>
      </c>
      <c r="Q382" s="154">
        <v>2E-05</v>
      </c>
      <c r="R382" s="154">
        <f>Q382*H382</f>
        <v>0.0034506000000000003</v>
      </c>
      <c r="S382" s="154">
        <v>0</v>
      </c>
      <c r="T382" s="155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56" t="s">
        <v>157</v>
      </c>
      <c r="AT382" s="156" t="s">
        <v>152</v>
      </c>
      <c r="AU382" s="156" t="s">
        <v>80</v>
      </c>
      <c r="AY382" s="19" t="s">
        <v>149</v>
      </c>
      <c r="BE382" s="157">
        <f>IF(N382="základní",J382,0)</f>
        <v>0</v>
      </c>
      <c r="BF382" s="157">
        <f>IF(N382="snížená",J382,0)</f>
        <v>0</v>
      </c>
      <c r="BG382" s="157">
        <f>IF(N382="zákl. přenesená",J382,0)</f>
        <v>0</v>
      </c>
      <c r="BH382" s="157">
        <f>IF(N382="sníž. přenesená",J382,0)</f>
        <v>0</v>
      </c>
      <c r="BI382" s="157">
        <f>IF(N382="nulová",J382,0)</f>
        <v>0</v>
      </c>
      <c r="BJ382" s="19" t="s">
        <v>78</v>
      </c>
      <c r="BK382" s="157">
        <f>ROUND(I382*H382,2)</f>
        <v>0</v>
      </c>
      <c r="BL382" s="19" t="s">
        <v>157</v>
      </c>
      <c r="BM382" s="156" t="s">
        <v>681</v>
      </c>
    </row>
    <row r="383" spans="1:47" s="2" customFormat="1" ht="12">
      <c r="A383" s="34"/>
      <c r="B383" s="35"/>
      <c r="C383" s="34"/>
      <c r="D383" s="158" t="s">
        <v>159</v>
      </c>
      <c r="E383" s="34"/>
      <c r="F383" s="159" t="s">
        <v>682</v>
      </c>
      <c r="G383" s="34"/>
      <c r="H383" s="34"/>
      <c r="I383" s="160"/>
      <c r="J383" s="34"/>
      <c r="K383" s="34"/>
      <c r="L383" s="35"/>
      <c r="M383" s="161"/>
      <c r="N383" s="162"/>
      <c r="O383" s="55"/>
      <c r="P383" s="55"/>
      <c r="Q383" s="55"/>
      <c r="R383" s="55"/>
      <c r="S383" s="55"/>
      <c r="T383" s="56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9" t="s">
        <v>159</v>
      </c>
      <c r="AU383" s="19" t="s">
        <v>80</v>
      </c>
    </row>
    <row r="384" spans="2:51" s="13" customFormat="1" ht="12">
      <c r="B384" s="163"/>
      <c r="D384" s="164" t="s">
        <v>161</v>
      </c>
      <c r="E384" s="165" t="s">
        <v>3</v>
      </c>
      <c r="F384" s="166" t="s">
        <v>683</v>
      </c>
      <c r="H384" s="167">
        <v>172.53</v>
      </c>
      <c r="I384" s="168"/>
      <c r="L384" s="163"/>
      <c r="M384" s="169"/>
      <c r="N384" s="170"/>
      <c r="O384" s="170"/>
      <c r="P384" s="170"/>
      <c r="Q384" s="170"/>
      <c r="R384" s="170"/>
      <c r="S384" s="170"/>
      <c r="T384" s="171"/>
      <c r="AT384" s="165" t="s">
        <v>161</v>
      </c>
      <c r="AU384" s="165" t="s">
        <v>80</v>
      </c>
      <c r="AV384" s="13" t="s">
        <v>80</v>
      </c>
      <c r="AW384" s="13" t="s">
        <v>33</v>
      </c>
      <c r="AX384" s="13" t="s">
        <v>78</v>
      </c>
      <c r="AY384" s="165" t="s">
        <v>149</v>
      </c>
    </row>
    <row r="385" spans="2:63" s="12" customFormat="1" ht="22.9" customHeight="1">
      <c r="B385" s="131"/>
      <c r="D385" s="132" t="s">
        <v>70</v>
      </c>
      <c r="E385" s="142" t="s">
        <v>150</v>
      </c>
      <c r="F385" s="142" t="s">
        <v>151</v>
      </c>
      <c r="I385" s="134"/>
      <c r="J385" s="143">
        <f>BK385</f>
        <v>0</v>
      </c>
      <c r="L385" s="131"/>
      <c r="M385" s="136"/>
      <c r="N385" s="137"/>
      <c r="O385" s="137"/>
      <c r="P385" s="138">
        <f>SUM(P386:P411)</f>
        <v>0</v>
      </c>
      <c r="Q385" s="137"/>
      <c r="R385" s="138">
        <f>SUM(R386:R411)</f>
        <v>17.123525490000002</v>
      </c>
      <c r="S385" s="137"/>
      <c r="T385" s="139">
        <f>SUM(T386:T411)</f>
        <v>0</v>
      </c>
      <c r="AR385" s="132" t="s">
        <v>78</v>
      </c>
      <c r="AT385" s="140" t="s">
        <v>70</v>
      </c>
      <c r="AU385" s="140" t="s">
        <v>78</v>
      </c>
      <c r="AY385" s="132" t="s">
        <v>149</v>
      </c>
      <c r="BK385" s="141">
        <f>SUM(BK386:BK411)</f>
        <v>0</v>
      </c>
    </row>
    <row r="386" spans="1:65" s="2" customFormat="1" ht="24.2" customHeight="1">
      <c r="A386" s="34"/>
      <c r="B386" s="144"/>
      <c r="C386" s="145" t="s">
        <v>684</v>
      </c>
      <c r="D386" s="145" t="s">
        <v>152</v>
      </c>
      <c r="E386" s="146" t="s">
        <v>685</v>
      </c>
      <c r="F386" s="147" t="s">
        <v>686</v>
      </c>
      <c r="G386" s="148" t="s">
        <v>243</v>
      </c>
      <c r="H386" s="149">
        <v>64.345</v>
      </c>
      <c r="I386" s="150"/>
      <c r="J386" s="151">
        <f>ROUND(I386*H386,2)</f>
        <v>0</v>
      </c>
      <c r="K386" s="147" t="s">
        <v>156</v>
      </c>
      <c r="L386" s="35"/>
      <c r="M386" s="152" t="s">
        <v>3</v>
      </c>
      <c r="N386" s="153" t="s">
        <v>42</v>
      </c>
      <c r="O386" s="55"/>
      <c r="P386" s="154">
        <f>O386*H386</f>
        <v>0</v>
      </c>
      <c r="Q386" s="154">
        <v>0.10095</v>
      </c>
      <c r="R386" s="154">
        <f>Q386*H386</f>
        <v>6.49562775</v>
      </c>
      <c r="S386" s="154">
        <v>0</v>
      </c>
      <c r="T386" s="155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56" t="s">
        <v>157</v>
      </c>
      <c r="AT386" s="156" t="s">
        <v>152</v>
      </c>
      <c r="AU386" s="156" t="s">
        <v>80</v>
      </c>
      <c r="AY386" s="19" t="s">
        <v>149</v>
      </c>
      <c r="BE386" s="157">
        <f>IF(N386="základní",J386,0)</f>
        <v>0</v>
      </c>
      <c r="BF386" s="157">
        <f>IF(N386="snížená",J386,0)</f>
        <v>0</v>
      </c>
      <c r="BG386" s="157">
        <f>IF(N386="zákl. přenesená",J386,0)</f>
        <v>0</v>
      </c>
      <c r="BH386" s="157">
        <f>IF(N386="sníž. přenesená",J386,0)</f>
        <v>0</v>
      </c>
      <c r="BI386" s="157">
        <f>IF(N386="nulová",J386,0)</f>
        <v>0</v>
      </c>
      <c r="BJ386" s="19" t="s">
        <v>78</v>
      </c>
      <c r="BK386" s="157">
        <f>ROUND(I386*H386,2)</f>
        <v>0</v>
      </c>
      <c r="BL386" s="19" t="s">
        <v>157</v>
      </c>
      <c r="BM386" s="156" t="s">
        <v>687</v>
      </c>
    </row>
    <row r="387" spans="1:47" s="2" customFormat="1" ht="12">
      <c r="A387" s="34"/>
      <c r="B387" s="35"/>
      <c r="C387" s="34"/>
      <c r="D387" s="158" t="s">
        <v>159</v>
      </c>
      <c r="E387" s="34"/>
      <c r="F387" s="159" t="s">
        <v>688</v>
      </c>
      <c r="G387" s="34"/>
      <c r="H387" s="34"/>
      <c r="I387" s="160"/>
      <c r="J387" s="34"/>
      <c r="K387" s="34"/>
      <c r="L387" s="35"/>
      <c r="M387" s="161"/>
      <c r="N387" s="162"/>
      <c r="O387" s="55"/>
      <c r="P387" s="55"/>
      <c r="Q387" s="55"/>
      <c r="R387" s="55"/>
      <c r="S387" s="55"/>
      <c r="T387" s="56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9" t="s">
        <v>159</v>
      </c>
      <c r="AU387" s="19" t="s">
        <v>80</v>
      </c>
    </row>
    <row r="388" spans="2:51" s="13" customFormat="1" ht="12">
      <c r="B388" s="163"/>
      <c r="D388" s="164" t="s">
        <v>161</v>
      </c>
      <c r="E388" s="165" t="s">
        <v>3</v>
      </c>
      <c r="F388" s="166" t="s">
        <v>689</v>
      </c>
      <c r="H388" s="167">
        <v>64.345</v>
      </c>
      <c r="I388" s="168"/>
      <c r="L388" s="163"/>
      <c r="M388" s="169"/>
      <c r="N388" s="170"/>
      <c r="O388" s="170"/>
      <c r="P388" s="170"/>
      <c r="Q388" s="170"/>
      <c r="R388" s="170"/>
      <c r="S388" s="170"/>
      <c r="T388" s="171"/>
      <c r="AT388" s="165" t="s">
        <v>161</v>
      </c>
      <c r="AU388" s="165" t="s">
        <v>80</v>
      </c>
      <c r="AV388" s="13" t="s">
        <v>80</v>
      </c>
      <c r="AW388" s="13" t="s">
        <v>33</v>
      </c>
      <c r="AX388" s="13" t="s">
        <v>78</v>
      </c>
      <c r="AY388" s="165" t="s">
        <v>149</v>
      </c>
    </row>
    <row r="389" spans="1:65" s="2" customFormat="1" ht="16.5" customHeight="1">
      <c r="A389" s="34"/>
      <c r="B389" s="144"/>
      <c r="C389" s="190" t="s">
        <v>690</v>
      </c>
      <c r="D389" s="190" t="s">
        <v>411</v>
      </c>
      <c r="E389" s="191" t="s">
        <v>691</v>
      </c>
      <c r="F389" s="192" t="s">
        <v>692</v>
      </c>
      <c r="G389" s="193" t="s">
        <v>243</v>
      </c>
      <c r="H389" s="194">
        <v>64.345</v>
      </c>
      <c r="I389" s="195"/>
      <c r="J389" s="196">
        <f>ROUND(I389*H389,2)</f>
        <v>0</v>
      </c>
      <c r="K389" s="192" t="s">
        <v>156</v>
      </c>
      <c r="L389" s="197"/>
      <c r="M389" s="198" t="s">
        <v>3</v>
      </c>
      <c r="N389" s="199" t="s">
        <v>42</v>
      </c>
      <c r="O389" s="55"/>
      <c r="P389" s="154">
        <f>O389*H389</f>
        <v>0</v>
      </c>
      <c r="Q389" s="154">
        <v>0.028</v>
      </c>
      <c r="R389" s="154">
        <f>Q389*H389</f>
        <v>1.80166</v>
      </c>
      <c r="S389" s="154">
        <v>0</v>
      </c>
      <c r="T389" s="155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6" t="s">
        <v>200</v>
      </c>
      <c r="AT389" s="156" t="s">
        <v>411</v>
      </c>
      <c r="AU389" s="156" t="s">
        <v>80</v>
      </c>
      <c r="AY389" s="19" t="s">
        <v>149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9" t="s">
        <v>78</v>
      </c>
      <c r="BK389" s="157">
        <f>ROUND(I389*H389,2)</f>
        <v>0</v>
      </c>
      <c r="BL389" s="19" t="s">
        <v>157</v>
      </c>
      <c r="BM389" s="156" t="s">
        <v>693</v>
      </c>
    </row>
    <row r="390" spans="1:65" s="2" customFormat="1" ht="16.5" customHeight="1">
      <c r="A390" s="34"/>
      <c r="B390" s="144"/>
      <c r="C390" s="145" t="s">
        <v>694</v>
      </c>
      <c r="D390" s="145" t="s">
        <v>152</v>
      </c>
      <c r="E390" s="146" t="s">
        <v>695</v>
      </c>
      <c r="F390" s="147" t="s">
        <v>696</v>
      </c>
      <c r="G390" s="148" t="s">
        <v>165</v>
      </c>
      <c r="H390" s="149">
        <v>3.861</v>
      </c>
      <c r="I390" s="150"/>
      <c r="J390" s="151">
        <f>ROUND(I390*H390,2)</f>
        <v>0</v>
      </c>
      <c r="K390" s="147" t="s">
        <v>156</v>
      </c>
      <c r="L390" s="35"/>
      <c r="M390" s="152" t="s">
        <v>3</v>
      </c>
      <c r="N390" s="153" t="s">
        <v>42</v>
      </c>
      <c r="O390" s="55"/>
      <c r="P390" s="154">
        <f>O390*H390</f>
        <v>0</v>
      </c>
      <c r="Q390" s="154">
        <v>2.25634</v>
      </c>
      <c r="R390" s="154">
        <f>Q390*H390</f>
        <v>8.71172874</v>
      </c>
      <c r="S390" s="154">
        <v>0</v>
      </c>
      <c r="T390" s="155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56" t="s">
        <v>157</v>
      </c>
      <c r="AT390" s="156" t="s">
        <v>152</v>
      </c>
      <c r="AU390" s="156" t="s">
        <v>80</v>
      </c>
      <c r="AY390" s="19" t="s">
        <v>149</v>
      </c>
      <c r="BE390" s="157">
        <f>IF(N390="základní",J390,0)</f>
        <v>0</v>
      </c>
      <c r="BF390" s="157">
        <f>IF(N390="snížená",J390,0)</f>
        <v>0</v>
      </c>
      <c r="BG390" s="157">
        <f>IF(N390="zákl. přenesená",J390,0)</f>
        <v>0</v>
      </c>
      <c r="BH390" s="157">
        <f>IF(N390="sníž. přenesená",J390,0)</f>
        <v>0</v>
      </c>
      <c r="BI390" s="157">
        <f>IF(N390="nulová",J390,0)</f>
        <v>0</v>
      </c>
      <c r="BJ390" s="19" t="s">
        <v>78</v>
      </c>
      <c r="BK390" s="157">
        <f>ROUND(I390*H390,2)</f>
        <v>0</v>
      </c>
      <c r="BL390" s="19" t="s">
        <v>157</v>
      </c>
      <c r="BM390" s="156" t="s">
        <v>697</v>
      </c>
    </row>
    <row r="391" spans="1:47" s="2" customFormat="1" ht="12">
      <c r="A391" s="34"/>
      <c r="B391" s="35"/>
      <c r="C391" s="34"/>
      <c r="D391" s="158" t="s">
        <v>159</v>
      </c>
      <c r="E391" s="34"/>
      <c r="F391" s="159" t="s">
        <v>698</v>
      </c>
      <c r="G391" s="34"/>
      <c r="H391" s="34"/>
      <c r="I391" s="160"/>
      <c r="J391" s="34"/>
      <c r="K391" s="34"/>
      <c r="L391" s="35"/>
      <c r="M391" s="161"/>
      <c r="N391" s="162"/>
      <c r="O391" s="55"/>
      <c r="P391" s="55"/>
      <c r="Q391" s="55"/>
      <c r="R391" s="55"/>
      <c r="S391" s="55"/>
      <c r="T391" s="56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9" t="s">
        <v>159</v>
      </c>
      <c r="AU391" s="19" t="s">
        <v>80</v>
      </c>
    </row>
    <row r="392" spans="2:51" s="13" customFormat="1" ht="12">
      <c r="B392" s="163"/>
      <c r="D392" s="164" t="s">
        <v>161</v>
      </c>
      <c r="E392" s="165" t="s">
        <v>3</v>
      </c>
      <c r="F392" s="166" t="s">
        <v>699</v>
      </c>
      <c r="H392" s="167">
        <v>3.861</v>
      </c>
      <c r="I392" s="168"/>
      <c r="L392" s="163"/>
      <c r="M392" s="169"/>
      <c r="N392" s="170"/>
      <c r="O392" s="170"/>
      <c r="P392" s="170"/>
      <c r="Q392" s="170"/>
      <c r="R392" s="170"/>
      <c r="S392" s="170"/>
      <c r="T392" s="171"/>
      <c r="AT392" s="165" t="s">
        <v>161</v>
      </c>
      <c r="AU392" s="165" t="s">
        <v>80</v>
      </c>
      <c r="AV392" s="13" t="s">
        <v>80</v>
      </c>
      <c r="AW392" s="13" t="s">
        <v>33</v>
      </c>
      <c r="AX392" s="13" t="s">
        <v>78</v>
      </c>
      <c r="AY392" s="165" t="s">
        <v>149</v>
      </c>
    </row>
    <row r="393" spans="1:65" s="2" customFormat="1" ht="24.2" customHeight="1">
      <c r="A393" s="34"/>
      <c r="B393" s="144"/>
      <c r="C393" s="145" t="s">
        <v>700</v>
      </c>
      <c r="D393" s="145" t="s">
        <v>152</v>
      </c>
      <c r="E393" s="146" t="s">
        <v>701</v>
      </c>
      <c r="F393" s="147" t="s">
        <v>702</v>
      </c>
      <c r="G393" s="148" t="s">
        <v>155</v>
      </c>
      <c r="H393" s="149">
        <v>309.6</v>
      </c>
      <c r="I393" s="150"/>
      <c r="J393" s="151">
        <f>ROUND(I393*H393,2)</f>
        <v>0</v>
      </c>
      <c r="K393" s="147" t="s">
        <v>156</v>
      </c>
      <c r="L393" s="35"/>
      <c r="M393" s="152" t="s">
        <v>3</v>
      </c>
      <c r="N393" s="153" t="s">
        <v>42</v>
      </c>
      <c r="O393" s="55"/>
      <c r="P393" s="154">
        <f>O393*H393</f>
        <v>0</v>
      </c>
      <c r="Q393" s="154">
        <v>0</v>
      </c>
      <c r="R393" s="154">
        <f>Q393*H393</f>
        <v>0</v>
      </c>
      <c r="S393" s="154">
        <v>0</v>
      </c>
      <c r="T393" s="155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56" t="s">
        <v>157</v>
      </c>
      <c r="AT393" s="156" t="s">
        <v>152</v>
      </c>
      <c r="AU393" s="156" t="s">
        <v>80</v>
      </c>
      <c r="AY393" s="19" t="s">
        <v>149</v>
      </c>
      <c r="BE393" s="157">
        <f>IF(N393="základní",J393,0)</f>
        <v>0</v>
      </c>
      <c r="BF393" s="157">
        <f>IF(N393="snížená",J393,0)</f>
        <v>0</v>
      </c>
      <c r="BG393" s="157">
        <f>IF(N393="zákl. přenesená",J393,0)</f>
        <v>0</v>
      </c>
      <c r="BH393" s="157">
        <f>IF(N393="sníž. přenesená",J393,0)</f>
        <v>0</v>
      </c>
      <c r="BI393" s="157">
        <f>IF(N393="nulová",J393,0)</f>
        <v>0</v>
      </c>
      <c r="BJ393" s="19" t="s">
        <v>78</v>
      </c>
      <c r="BK393" s="157">
        <f>ROUND(I393*H393,2)</f>
        <v>0</v>
      </c>
      <c r="BL393" s="19" t="s">
        <v>157</v>
      </c>
      <c r="BM393" s="156" t="s">
        <v>703</v>
      </c>
    </row>
    <row r="394" spans="1:47" s="2" customFormat="1" ht="12">
      <c r="A394" s="34"/>
      <c r="B394" s="35"/>
      <c r="C394" s="34"/>
      <c r="D394" s="158" t="s">
        <v>159</v>
      </c>
      <c r="E394" s="34"/>
      <c r="F394" s="159" t="s">
        <v>704</v>
      </c>
      <c r="G394" s="34"/>
      <c r="H394" s="34"/>
      <c r="I394" s="160"/>
      <c r="J394" s="34"/>
      <c r="K394" s="34"/>
      <c r="L394" s="35"/>
      <c r="M394" s="161"/>
      <c r="N394" s="162"/>
      <c r="O394" s="55"/>
      <c r="P394" s="55"/>
      <c r="Q394" s="55"/>
      <c r="R394" s="55"/>
      <c r="S394" s="55"/>
      <c r="T394" s="56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9" t="s">
        <v>159</v>
      </c>
      <c r="AU394" s="19" t="s">
        <v>80</v>
      </c>
    </row>
    <row r="395" spans="2:51" s="13" customFormat="1" ht="12">
      <c r="B395" s="163"/>
      <c r="D395" s="164" t="s">
        <v>161</v>
      </c>
      <c r="E395" s="165" t="s">
        <v>3</v>
      </c>
      <c r="F395" s="166" t="s">
        <v>705</v>
      </c>
      <c r="H395" s="167">
        <v>309.6</v>
      </c>
      <c r="I395" s="168"/>
      <c r="L395" s="163"/>
      <c r="M395" s="169"/>
      <c r="N395" s="170"/>
      <c r="O395" s="170"/>
      <c r="P395" s="170"/>
      <c r="Q395" s="170"/>
      <c r="R395" s="170"/>
      <c r="S395" s="170"/>
      <c r="T395" s="171"/>
      <c r="AT395" s="165" t="s">
        <v>161</v>
      </c>
      <c r="AU395" s="165" t="s">
        <v>80</v>
      </c>
      <c r="AV395" s="13" t="s">
        <v>80</v>
      </c>
      <c r="AW395" s="13" t="s">
        <v>33</v>
      </c>
      <c r="AX395" s="13" t="s">
        <v>78</v>
      </c>
      <c r="AY395" s="165" t="s">
        <v>149</v>
      </c>
    </row>
    <row r="396" spans="1:65" s="2" customFormat="1" ht="24.2" customHeight="1">
      <c r="A396" s="34"/>
      <c r="B396" s="144"/>
      <c r="C396" s="145" t="s">
        <v>706</v>
      </c>
      <c r="D396" s="145" t="s">
        <v>152</v>
      </c>
      <c r="E396" s="146" t="s">
        <v>707</v>
      </c>
      <c r="F396" s="147" t="s">
        <v>708</v>
      </c>
      <c r="G396" s="148" t="s">
        <v>155</v>
      </c>
      <c r="H396" s="149">
        <v>27864</v>
      </c>
      <c r="I396" s="150"/>
      <c r="J396" s="151">
        <f>ROUND(I396*H396,2)</f>
        <v>0</v>
      </c>
      <c r="K396" s="147" t="s">
        <v>156</v>
      </c>
      <c r="L396" s="35"/>
      <c r="M396" s="152" t="s">
        <v>3</v>
      </c>
      <c r="N396" s="153" t="s">
        <v>42</v>
      </c>
      <c r="O396" s="55"/>
      <c r="P396" s="154">
        <f>O396*H396</f>
        <v>0</v>
      </c>
      <c r="Q396" s="154">
        <v>0</v>
      </c>
      <c r="R396" s="154">
        <f>Q396*H396</f>
        <v>0</v>
      </c>
      <c r="S396" s="154">
        <v>0</v>
      </c>
      <c r="T396" s="155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6" t="s">
        <v>157</v>
      </c>
      <c r="AT396" s="156" t="s">
        <v>152</v>
      </c>
      <c r="AU396" s="156" t="s">
        <v>80</v>
      </c>
      <c r="AY396" s="19" t="s">
        <v>149</v>
      </c>
      <c r="BE396" s="157">
        <f>IF(N396="základní",J396,0)</f>
        <v>0</v>
      </c>
      <c r="BF396" s="157">
        <f>IF(N396="snížená",J396,0)</f>
        <v>0</v>
      </c>
      <c r="BG396" s="157">
        <f>IF(N396="zákl. přenesená",J396,0)</f>
        <v>0</v>
      </c>
      <c r="BH396" s="157">
        <f>IF(N396="sníž. přenesená",J396,0)</f>
        <v>0</v>
      </c>
      <c r="BI396" s="157">
        <f>IF(N396="nulová",J396,0)</f>
        <v>0</v>
      </c>
      <c r="BJ396" s="19" t="s">
        <v>78</v>
      </c>
      <c r="BK396" s="157">
        <f>ROUND(I396*H396,2)</f>
        <v>0</v>
      </c>
      <c r="BL396" s="19" t="s">
        <v>157</v>
      </c>
      <c r="BM396" s="156" t="s">
        <v>709</v>
      </c>
    </row>
    <row r="397" spans="1:47" s="2" customFormat="1" ht="12">
      <c r="A397" s="34"/>
      <c r="B397" s="35"/>
      <c r="C397" s="34"/>
      <c r="D397" s="158" t="s">
        <v>159</v>
      </c>
      <c r="E397" s="34"/>
      <c r="F397" s="159" t="s">
        <v>710</v>
      </c>
      <c r="G397" s="34"/>
      <c r="H397" s="34"/>
      <c r="I397" s="160"/>
      <c r="J397" s="34"/>
      <c r="K397" s="34"/>
      <c r="L397" s="35"/>
      <c r="M397" s="161"/>
      <c r="N397" s="162"/>
      <c r="O397" s="55"/>
      <c r="P397" s="55"/>
      <c r="Q397" s="55"/>
      <c r="R397" s="55"/>
      <c r="S397" s="55"/>
      <c r="T397" s="56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9" t="s">
        <v>159</v>
      </c>
      <c r="AU397" s="19" t="s">
        <v>80</v>
      </c>
    </row>
    <row r="398" spans="2:51" s="13" customFormat="1" ht="12">
      <c r="B398" s="163"/>
      <c r="D398" s="164" t="s">
        <v>161</v>
      </c>
      <c r="E398" s="165" t="s">
        <v>3</v>
      </c>
      <c r="F398" s="166" t="s">
        <v>711</v>
      </c>
      <c r="H398" s="167">
        <v>27864</v>
      </c>
      <c r="I398" s="168"/>
      <c r="L398" s="163"/>
      <c r="M398" s="169"/>
      <c r="N398" s="170"/>
      <c r="O398" s="170"/>
      <c r="P398" s="170"/>
      <c r="Q398" s="170"/>
      <c r="R398" s="170"/>
      <c r="S398" s="170"/>
      <c r="T398" s="171"/>
      <c r="AT398" s="165" t="s">
        <v>161</v>
      </c>
      <c r="AU398" s="165" t="s">
        <v>80</v>
      </c>
      <c r="AV398" s="13" t="s">
        <v>80</v>
      </c>
      <c r="AW398" s="13" t="s">
        <v>33</v>
      </c>
      <c r="AX398" s="13" t="s">
        <v>78</v>
      </c>
      <c r="AY398" s="165" t="s">
        <v>149</v>
      </c>
    </row>
    <row r="399" spans="1:65" s="2" customFormat="1" ht="24.2" customHeight="1">
      <c r="A399" s="34"/>
      <c r="B399" s="144"/>
      <c r="C399" s="145" t="s">
        <v>712</v>
      </c>
      <c r="D399" s="145" t="s">
        <v>152</v>
      </c>
      <c r="E399" s="146" t="s">
        <v>713</v>
      </c>
      <c r="F399" s="147" t="s">
        <v>714</v>
      </c>
      <c r="G399" s="148" t="s">
        <v>155</v>
      </c>
      <c r="H399" s="149">
        <v>309.6</v>
      </c>
      <c r="I399" s="150"/>
      <c r="J399" s="151">
        <f>ROUND(I399*H399,2)</f>
        <v>0</v>
      </c>
      <c r="K399" s="147" t="s">
        <v>156</v>
      </c>
      <c r="L399" s="35"/>
      <c r="M399" s="152" t="s">
        <v>3</v>
      </c>
      <c r="N399" s="153" t="s">
        <v>42</v>
      </c>
      <c r="O399" s="55"/>
      <c r="P399" s="154">
        <f>O399*H399</f>
        <v>0</v>
      </c>
      <c r="Q399" s="154">
        <v>0</v>
      </c>
      <c r="R399" s="154">
        <f>Q399*H399</f>
        <v>0</v>
      </c>
      <c r="S399" s="154">
        <v>0</v>
      </c>
      <c r="T399" s="155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56" t="s">
        <v>157</v>
      </c>
      <c r="AT399" s="156" t="s">
        <v>152</v>
      </c>
      <c r="AU399" s="156" t="s">
        <v>80</v>
      </c>
      <c r="AY399" s="19" t="s">
        <v>149</v>
      </c>
      <c r="BE399" s="157">
        <f>IF(N399="základní",J399,0)</f>
        <v>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9" t="s">
        <v>78</v>
      </c>
      <c r="BK399" s="157">
        <f>ROUND(I399*H399,2)</f>
        <v>0</v>
      </c>
      <c r="BL399" s="19" t="s">
        <v>157</v>
      </c>
      <c r="BM399" s="156" t="s">
        <v>715</v>
      </c>
    </row>
    <row r="400" spans="1:47" s="2" customFormat="1" ht="12">
      <c r="A400" s="34"/>
      <c r="B400" s="35"/>
      <c r="C400" s="34"/>
      <c r="D400" s="158" t="s">
        <v>159</v>
      </c>
      <c r="E400" s="34"/>
      <c r="F400" s="159" t="s">
        <v>716</v>
      </c>
      <c r="G400" s="34"/>
      <c r="H400" s="34"/>
      <c r="I400" s="160"/>
      <c r="J400" s="34"/>
      <c r="K400" s="34"/>
      <c r="L400" s="35"/>
      <c r="M400" s="161"/>
      <c r="N400" s="162"/>
      <c r="O400" s="55"/>
      <c r="P400" s="55"/>
      <c r="Q400" s="55"/>
      <c r="R400" s="55"/>
      <c r="S400" s="55"/>
      <c r="T400" s="56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9" t="s">
        <v>159</v>
      </c>
      <c r="AU400" s="19" t="s">
        <v>80</v>
      </c>
    </row>
    <row r="401" spans="1:65" s="2" customFormat="1" ht="16.5" customHeight="1">
      <c r="A401" s="34"/>
      <c r="B401" s="144"/>
      <c r="C401" s="145" t="s">
        <v>717</v>
      </c>
      <c r="D401" s="145" t="s">
        <v>152</v>
      </c>
      <c r="E401" s="146" t="s">
        <v>718</v>
      </c>
      <c r="F401" s="147" t="s">
        <v>719</v>
      </c>
      <c r="G401" s="148" t="s">
        <v>155</v>
      </c>
      <c r="H401" s="149">
        <v>309.6</v>
      </c>
      <c r="I401" s="150"/>
      <c r="J401" s="151">
        <f>ROUND(I401*H401,2)</f>
        <v>0</v>
      </c>
      <c r="K401" s="147" t="s">
        <v>156</v>
      </c>
      <c r="L401" s="35"/>
      <c r="M401" s="152" t="s">
        <v>3</v>
      </c>
      <c r="N401" s="153" t="s">
        <v>42</v>
      </c>
      <c r="O401" s="55"/>
      <c r="P401" s="154">
        <f>O401*H401</f>
        <v>0</v>
      </c>
      <c r="Q401" s="154">
        <v>0</v>
      </c>
      <c r="R401" s="154">
        <f>Q401*H401</f>
        <v>0</v>
      </c>
      <c r="S401" s="154">
        <v>0</v>
      </c>
      <c r="T401" s="155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56" t="s">
        <v>157</v>
      </c>
      <c r="AT401" s="156" t="s">
        <v>152</v>
      </c>
      <c r="AU401" s="156" t="s">
        <v>80</v>
      </c>
      <c r="AY401" s="19" t="s">
        <v>149</v>
      </c>
      <c r="BE401" s="157">
        <f>IF(N401="základní",J401,0)</f>
        <v>0</v>
      </c>
      <c r="BF401" s="157">
        <f>IF(N401="snížená",J401,0)</f>
        <v>0</v>
      </c>
      <c r="BG401" s="157">
        <f>IF(N401="zákl. přenesená",J401,0)</f>
        <v>0</v>
      </c>
      <c r="BH401" s="157">
        <f>IF(N401="sníž. přenesená",J401,0)</f>
        <v>0</v>
      </c>
      <c r="BI401" s="157">
        <f>IF(N401="nulová",J401,0)</f>
        <v>0</v>
      </c>
      <c r="BJ401" s="19" t="s">
        <v>78</v>
      </c>
      <c r="BK401" s="157">
        <f>ROUND(I401*H401,2)</f>
        <v>0</v>
      </c>
      <c r="BL401" s="19" t="s">
        <v>157</v>
      </c>
      <c r="BM401" s="156" t="s">
        <v>720</v>
      </c>
    </row>
    <row r="402" spans="1:47" s="2" customFormat="1" ht="12">
      <c r="A402" s="34"/>
      <c r="B402" s="35"/>
      <c r="C402" s="34"/>
      <c r="D402" s="158" t="s">
        <v>159</v>
      </c>
      <c r="E402" s="34"/>
      <c r="F402" s="159" t="s">
        <v>721</v>
      </c>
      <c r="G402" s="34"/>
      <c r="H402" s="34"/>
      <c r="I402" s="160"/>
      <c r="J402" s="34"/>
      <c r="K402" s="34"/>
      <c r="L402" s="35"/>
      <c r="M402" s="161"/>
      <c r="N402" s="162"/>
      <c r="O402" s="55"/>
      <c r="P402" s="55"/>
      <c r="Q402" s="55"/>
      <c r="R402" s="55"/>
      <c r="S402" s="55"/>
      <c r="T402" s="56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9" t="s">
        <v>159</v>
      </c>
      <c r="AU402" s="19" t="s">
        <v>80</v>
      </c>
    </row>
    <row r="403" spans="1:65" s="2" customFormat="1" ht="16.5" customHeight="1">
      <c r="A403" s="34"/>
      <c r="B403" s="144"/>
      <c r="C403" s="145" t="s">
        <v>722</v>
      </c>
      <c r="D403" s="145" t="s">
        <v>152</v>
      </c>
      <c r="E403" s="146" t="s">
        <v>723</v>
      </c>
      <c r="F403" s="147" t="s">
        <v>724</v>
      </c>
      <c r="G403" s="148" t="s">
        <v>155</v>
      </c>
      <c r="H403" s="149">
        <v>27864</v>
      </c>
      <c r="I403" s="150"/>
      <c r="J403" s="151">
        <f>ROUND(I403*H403,2)</f>
        <v>0</v>
      </c>
      <c r="K403" s="147" t="s">
        <v>156</v>
      </c>
      <c r="L403" s="35"/>
      <c r="M403" s="152" t="s">
        <v>3</v>
      </c>
      <c r="N403" s="153" t="s">
        <v>42</v>
      </c>
      <c r="O403" s="55"/>
      <c r="P403" s="154">
        <f>O403*H403</f>
        <v>0</v>
      </c>
      <c r="Q403" s="154">
        <v>0</v>
      </c>
      <c r="R403" s="154">
        <f>Q403*H403</f>
        <v>0</v>
      </c>
      <c r="S403" s="154">
        <v>0</v>
      </c>
      <c r="T403" s="155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56" t="s">
        <v>157</v>
      </c>
      <c r="AT403" s="156" t="s">
        <v>152</v>
      </c>
      <c r="AU403" s="156" t="s">
        <v>80</v>
      </c>
      <c r="AY403" s="19" t="s">
        <v>149</v>
      </c>
      <c r="BE403" s="157">
        <f>IF(N403="základní",J403,0)</f>
        <v>0</v>
      </c>
      <c r="BF403" s="157">
        <f>IF(N403="snížená",J403,0)</f>
        <v>0</v>
      </c>
      <c r="BG403" s="157">
        <f>IF(N403="zákl. přenesená",J403,0)</f>
        <v>0</v>
      </c>
      <c r="BH403" s="157">
        <f>IF(N403="sníž. přenesená",J403,0)</f>
        <v>0</v>
      </c>
      <c r="BI403" s="157">
        <f>IF(N403="nulová",J403,0)</f>
        <v>0</v>
      </c>
      <c r="BJ403" s="19" t="s">
        <v>78</v>
      </c>
      <c r="BK403" s="157">
        <f>ROUND(I403*H403,2)</f>
        <v>0</v>
      </c>
      <c r="BL403" s="19" t="s">
        <v>157</v>
      </c>
      <c r="BM403" s="156" t="s">
        <v>725</v>
      </c>
    </row>
    <row r="404" spans="1:47" s="2" customFormat="1" ht="12">
      <c r="A404" s="34"/>
      <c r="B404" s="35"/>
      <c r="C404" s="34"/>
      <c r="D404" s="158" t="s">
        <v>159</v>
      </c>
      <c r="E404" s="34"/>
      <c r="F404" s="159" t="s">
        <v>726</v>
      </c>
      <c r="G404" s="34"/>
      <c r="H404" s="34"/>
      <c r="I404" s="160"/>
      <c r="J404" s="34"/>
      <c r="K404" s="34"/>
      <c r="L404" s="35"/>
      <c r="M404" s="161"/>
      <c r="N404" s="162"/>
      <c r="O404" s="55"/>
      <c r="P404" s="55"/>
      <c r="Q404" s="55"/>
      <c r="R404" s="55"/>
      <c r="S404" s="55"/>
      <c r="T404" s="56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9" t="s">
        <v>159</v>
      </c>
      <c r="AU404" s="19" t="s">
        <v>80</v>
      </c>
    </row>
    <row r="405" spans="1:65" s="2" customFormat="1" ht="16.5" customHeight="1">
      <c r="A405" s="34"/>
      <c r="B405" s="144"/>
      <c r="C405" s="145" t="s">
        <v>727</v>
      </c>
      <c r="D405" s="145" t="s">
        <v>152</v>
      </c>
      <c r="E405" s="146" t="s">
        <v>728</v>
      </c>
      <c r="F405" s="147" t="s">
        <v>729</v>
      </c>
      <c r="G405" s="148" t="s">
        <v>155</v>
      </c>
      <c r="H405" s="149">
        <v>309.6</v>
      </c>
      <c r="I405" s="150"/>
      <c r="J405" s="151">
        <f>ROUND(I405*H405,2)</f>
        <v>0</v>
      </c>
      <c r="K405" s="147" t="s">
        <v>156</v>
      </c>
      <c r="L405" s="35"/>
      <c r="M405" s="152" t="s">
        <v>3</v>
      </c>
      <c r="N405" s="153" t="s">
        <v>42</v>
      </c>
      <c r="O405" s="55"/>
      <c r="P405" s="154">
        <f>O405*H405</f>
        <v>0</v>
      </c>
      <c r="Q405" s="154">
        <v>0</v>
      </c>
      <c r="R405" s="154">
        <f>Q405*H405</f>
        <v>0</v>
      </c>
      <c r="S405" s="154">
        <v>0</v>
      </c>
      <c r="T405" s="155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6" t="s">
        <v>157</v>
      </c>
      <c r="AT405" s="156" t="s">
        <v>152</v>
      </c>
      <c r="AU405" s="156" t="s">
        <v>80</v>
      </c>
      <c r="AY405" s="19" t="s">
        <v>149</v>
      </c>
      <c r="BE405" s="157">
        <f>IF(N405="základní",J405,0)</f>
        <v>0</v>
      </c>
      <c r="BF405" s="157">
        <f>IF(N405="snížená",J405,0)</f>
        <v>0</v>
      </c>
      <c r="BG405" s="157">
        <f>IF(N405="zákl. přenesená",J405,0)</f>
        <v>0</v>
      </c>
      <c r="BH405" s="157">
        <f>IF(N405="sníž. přenesená",J405,0)</f>
        <v>0</v>
      </c>
      <c r="BI405" s="157">
        <f>IF(N405="nulová",J405,0)</f>
        <v>0</v>
      </c>
      <c r="BJ405" s="19" t="s">
        <v>78</v>
      </c>
      <c r="BK405" s="157">
        <f>ROUND(I405*H405,2)</f>
        <v>0</v>
      </c>
      <c r="BL405" s="19" t="s">
        <v>157</v>
      </c>
      <c r="BM405" s="156" t="s">
        <v>730</v>
      </c>
    </row>
    <row r="406" spans="1:47" s="2" customFormat="1" ht="12">
      <c r="A406" s="34"/>
      <c r="B406" s="35"/>
      <c r="C406" s="34"/>
      <c r="D406" s="158" t="s">
        <v>159</v>
      </c>
      <c r="E406" s="34"/>
      <c r="F406" s="159" t="s">
        <v>731</v>
      </c>
      <c r="G406" s="34"/>
      <c r="H406" s="34"/>
      <c r="I406" s="160"/>
      <c r="J406" s="34"/>
      <c r="K406" s="34"/>
      <c r="L406" s="35"/>
      <c r="M406" s="161"/>
      <c r="N406" s="162"/>
      <c r="O406" s="55"/>
      <c r="P406" s="55"/>
      <c r="Q406" s="55"/>
      <c r="R406" s="55"/>
      <c r="S406" s="55"/>
      <c r="T406" s="56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9" t="s">
        <v>159</v>
      </c>
      <c r="AU406" s="19" t="s">
        <v>80</v>
      </c>
    </row>
    <row r="407" spans="1:65" s="2" customFormat="1" ht="24.2" customHeight="1">
      <c r="A407" s="34"/>
      <c r="B407" s="144"/>
      <c r="C407" s="145" t="s">
        <v>732</v>
      </c>
      <c r="D407" s="145" t="s">
        <v>152</v>
      </c>
      <c r="E407" s="146" t="s">
        <v>733</v>
      </c>
      <c r="F407" s="147" t="s">
        <v>734</v>
      </c>
      <c r="G407" s="148" t="s">
        <v>155</v>
      </c>
      <c r="H407" s="149">
        <v>798.9</v>
      </c>
      <c r="I407" s="150"/>
      <c r="J407" s="151">
        <f>ROUND(I407*H407,2)</f>
        <v>0</v>
      </c>
      <c r="K407" s="147" t="s">
        <v>156</v>
      </c>
      <c r="L407" s="35"/>
      <c r="M407" s="152" t="s">
        <v>3</v>
      </c>
      <c r="N407" s="153" t="s">
        <v>42</v>
      </c>
      <c r="O407" s="55"/>
      <c r="P407" s="154">
        <f>O407*H407</f>
        <v>0</v>
      </c>
      <c r="Q407" s="154">
        <v>0.00013</v>
      </c>
      <c r="R407" s="154">
        <f>Q407*H407</f>
        <v>0.10385699999999999</v>
      </c>
      <c r="S407" s="154">
        <v>0</v>
      </c>
      <c r="T407" s="155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6" t="s">
        <v>157</v>
      </c>
      <c r="AT407" s="156" t="s">
        <v>152</v>
      </c>
      <c r="AU407" s="156" t="s">
        <v>80</v>
      </c>
      <c r="AY407" s="19" t="s">
        <v>149</v>
      </c>
      <c r="BE407" s="157">
        <f>IF(N407="základní",J407,0)</f>
        <v>0</v>
      </c>
      <c r="BF407" s="157">
        <f>IF(N407="snížená",J407,0)</f>
        <v>0</v>
      </c>
      <c r="BG407" s="157">
        <f>IF(N407="zákl. přenesená",J407,0)</f>
        <v>0</v>
      </c>
      <c r="BH407" s="157">
        <f>IF(N407="sníž. přenesená",J407,0)</f>
        <v>0</v>
      </c>
      <c r="BI407" s="157">
        <f>IF(N407="nulová",J407,0)</f>
        <v>0</v>
      </c>
      <c r="BJ407" s="19" t="s">
        <v>78</v>
      </c>
      <c r="BK407" s="157">
        <f>ROUND(I407*H407,2)</f>
        <v>0</v>
      </c>
      <c r="BL407" s="19" t="s">
        <v>157</v>
      </c>
      <c r="BM407" s="156" t="s">
        <v>735</v>
      </c>
    </row>
    <row r="408" spans="1:47" s="2" customFormat="1" ht="12">
      <c r="A408" s="34"/>
      <c r="B408" s="35"/>
      <c r="C408" s="34"/>
      <c r="D408" s="158" t="s">
        <v>159</v>
      </c>
      <c r="E408" s="34"/>
      <c r="F408" s="159" t="s">
        <v>736</v>
      </c>
      <c r="G408" s="34"/>
      <c r="H408" s="34"/>
      <c r="I408" s="160"/>
      <c r="J408" s="34"/>
      <c r="K408" s="34"/>
      <c r="L408" s="35"/>
      <c r="M408" s="161"/>
      <c r="N408" s="162"/>
      <c r="O408" s="55"/>
      <c r="P408" s="55"/>
      <c r="Q408" s="55"/>
      <c r="R408" s="55"/>
      <c r="S408" s="55"/>
      <c r="T408" s="56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9" t="s">
        <v>159</v>
      </c>
      <c r="AU408" s="19" t="s">
        <v>80</v>
      </c>
    </row>
    <row r="409" spans="2:51" s="13" customFormat="1" ht="12">
      <c r="B409" s="163"/>
      <c r="D409" s="164" t="s">
        <v>161</v>
      </c>
      <c r="E409" s="165" t="s">
        <v>3</v>
      </c>
      <c r="F409" s="166" t="s">
        <v>737</v>
      </c>
      <c r="H409" s="167">
        <v>798.9</v>
      </c>
      <c r="I409" s="168"/>
      <c r="L409" s="163"/>
      <c r="M409" s="169"/>
      <c r="N409" s="170"/>
      <c r="O409" s="170"/>
      <c r="P409" s="170"/>
      <c r="Q409" s="170"/>
      <c r="R409" s="170"/>
      <c r="S409" s="170"/>
      <c r="T409" s="171"/>
      <c r="AT409" s="165" t="s">
        <v>161</v>
      </c>
      <c r="AU409" s="165" t="s">
        <v>80</v>
      </c>
      <c r="AV409" s="13" t="s">
        <v>80</v>
      </c>
      <c r="AW409" s="13" t="s">
        <v>33</v>
      </c>
      <c r="AX409" s="13" t="s">
        <v>78</v>
      </c>
      <c r="AY409" s="165" t="s">
        <v>149</v>
      </c>
    </row>
    <row r="410" spans="1:65" s="2" customFormat="1" ht="24.2" customHeight="1">
      <c r="A410" s="34"/>
      <c r="B410" s="144"/>
      <c r="C410" s="145" t="s">
        <v>738</v>
      </c>
      <c r="D410" s="145" t="s">
        <v>152</v>
      </c>
      <c r="E410" s="146" t="s">
        <v>739</v>
      </c>
      <c r="F410" s="147" t="s">
        <v>740</v>
      </c>
      <c r="G410" s="148" t="s">
        <v>155</v>
      </c>
      <c r="H410" s="149">
        <v>266.3</v>
      </c>
      <c r="I410" s="150"/>
      <c r="J410" s="151">
        <f>ROUND(I410*H410,2)</f>
        <v>0</v>
      </c>
      <c r="K410" s="147" t="s">
        <v>156</v>
      </c>
      <c r="L410" s="35"/>
      <c r="M410" s="152" t="s">
        <v>3</v>
      </c>
      <c r="N410" s="153" t="s">
        <v>42</v>
      </c>
      <c r="O410" s="55"/>
      <c r="P410" s="154">
        <f>O410*H410</f>
        <v>0</v>
      </c>
      <c r="Q410" s="154">
        <v>4E-05</v>
      </c>
      <c r="R410" s="154">
        <f>Q410*H410</f>
        <v>0.010652000000000002</v>
      </c>
      <c r="S410" s="154">
        <v>0</v>
      </c>
      <c r="T410" s="155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56" t="s">
        <v>157</v>
      </c>
      <c r="AT410" s="156" t="s">
        <v>152</v>
      </c>
      <c r="AU410" s="156" t="s">
        <v>80</v>
      </c>
      <c r="AY410" s="19" t="s">
        <v>149</v>
      </c>
      <c r="BE410" s="157">
        <f>IF(N410="základní",J410,0)</f>
        <v>0</v>
      </c>
      <c r="BF410" s="157">
        <f>IF(N410="snížená",J410,0)</f>
        <v>0</v>
      </c>
      <c r="BG410" s="157">
        <f>IF(N410="zákl. přenesená",J410,0)</f>
        <v>0</v>
      </c>
      <c r="BH410" s="157">
        <f>IF(N410="sníž. přenesená",J410,0)</f>
        <v>0</v>
      </c>
      <c r="BI410" s="157">
        <f>IF(N410="nulová",J410,0)</f>
        <v>0</v>
      </c>
      <c r="BJ410" s="19" t="s">
        <v>78</v>
      </c>
      <c r="BK410" s="157">
        <f>ROUND(I410*H410,2)</f>
        <v>0</v>
      </c>
      <c r="BL410" s="19" t="s">
        <v>157</v>
      </c>
      <c r="BM410" s="156" t="s">
        <v>741</v>
      </c>
    </row>
    <row r="411" spans="1:47" s="2" customFormat="1" ht="12">
      <c r="A411" s="34"/>
      <c r="B411" s="35"/>
      <c r="C411" s="34"/>
      <c r="D411" s="158" t="s">
        <v>159</v>
      </c>
      <c r="E411" s="34"/>
      <c r="F411" s="159" t="s">
        <v>742</v>
      </c>
      <c r="G411" s="34"/>
      <c r="H411" s="34"/>
      <c r="I411" s="160"/>
      <c r="J411" s="34"/>
      <c r="K411" s="34"/>
      <c r="L411" s="35"/>
      <c r="M411" s="161"/>
      <c r="N411" s="162"/>
      <c r="O411" s="55"/>
      <c r="P411" s="55"/>
      <c r="Q411" s="55"/>
      <c r="R411" s="55"/>
      <c r="S411" s="55"/>
      <c r="T411" s="56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9" t="s">
        <v>159</v>
      </c>
      <c r="AU411" s="19" t="s">
        <v>80</v>
      </c>
    </row>
    <row r="412" spans="2:63" s="12" customFormat="1" ht="22.9" customHeight="1">
      <c r="B412" s="131"/>
      <c r="D412" s="132" t="s">
        <v>70</v>
      </c>
      <c r="E412" s="142" t="s">
        <v>743</v>
      </c>
      <c r="F412" s="142" t="s">
        <v>744</v>
      </c>
      <c r="I412" s="134"/>
      <c r="J412" s="143">
        <f>BK412</f>
        <v>0</v>
      </c>
      <c r="L412" s="131"/>
      <c r="M412" s="136"/>
      <c r="N412" s="137"/>
      <c r="O412" s="137"/>
      <c r="P412" s="138">
        <f>SUM(P413:P414)</f>
        <v>0</v>
      </c>
      <c r="Q412" s="137"/>
      <c r="R412" s="138">
        <f>SUM(R413:R414)</f>
        <v>0</v>
      </c>
      <c r="S412" s="137"/>
      <c r="T412" s="139">
        <f>SUM(T413:T414)</f>
        <v>0</v>
      </c>
      <c r="AR412" s="132" t="s">
        <v>78</v>
      </c>
      <c r="AT412" s="140" t="s">
        <v>70</v>
      </c>
      <c r="AU412" s="140" t="s">
        <v>78</v>
      </c>
      <c r="AY412" s="132" t="s">
        <v>149</v>
      </c>
      <c r="BK412" s="141">
        <f>SUM(BK413:BK414)</f>
        <v>0</v>
      </c>
    </row>
    <row r="413" spans="1:65" s="2" customFormat="1" ht="33" customHeight="1">
      <c r="A413" s="34"/>
      <c r="B413" s="144"/>
      <c r="C413" s="145" t="s">
        <v>745</v>
      </c>
      <c r="D413" s="145" t="s">
        <v>152</v>
      </c>
      <c r="E413" s="146" t="s">
        <v>746</v>
      </c>
      <c r="F413" s="147" t="s">
        <v>747</v>
      </c>
      <c r="G413" s="148" t="s">
        <v>197</v>
      </c>
      <c r="H413" s="149">
        <v>346.109</v>
      </c>
      <c r="I413" s="150"/>
      <c r="J413" s="151">
        <f>ROUND(I413*H413,2)</f>
        <v>0</v>
      </c>
      <c r="K413" s="147" t="s">
        <v>156</v>
      </c>
      <c r="L413" s="35"/>
      <c r="M413" s="152" t="s">
        <v>3</v>
      </c>
      <c r="N413" s="153" t="s">
        <v>42</v>
      </c>
      <c r="O413" s="55"/>
      <c r="P413" s="154">
        <f>O413*H413</f>
        <v>0</v>
      </c>
      <c r="Q413" s="154">
        <v>0</v>
      </c>
      <c r="R413" s="154">
        <f>Q413*H413</f>
        <v>0</v>
      </c>
      <c r="S413" s="154">
        <v>0</v>
      </c>
      <c r="T413" s="155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56" t="s">
        <v>157</v>
      </c>
      <c r="AT413" s="156" t="s">
        <v>152</v>
      </c>
      <c r="AU413" s="156" t="s">
        <v>80</v>
      </c>
      <c r="AY413" s="19" t="s">
        <v>149</v>
      </c>
      <c r="BE413" s="157">
        <f>IF(N413="základní",J413,0)</f>
        <v>0</v>
      </c>
      <c r="BF413" s="157">
        <f>IF(N413="snížená",J413,0)</f>
        <v>0</v>
      </c>
      <c r="BG413" s="157">
        <f>IF(N413="zákl. přenesená",J413,0)</f>
        <v>0</v>
      </c>
      <c r="BH413" s="157">
        <f>IF(N413="sníž. přenesená",J413,0)</f>
        <v>0</v>
      </c>
      <c r="BI413" s="157">
        <f>IF(N413="nulová",J413,0)</f>
        <v>0</v>
      </c>
      <c r="BJ413" s="19" t="s">
        <v>78</v>
      </c>
      <c r="BK413" s="157">
        <f>ROUND(I413*H413,2)</f>
        <v>0</v>
      </c>
      <c r="BL413" s="19" t="s">
        <v>157</v>
      </c>
      <c r="BM413" s="156" t="s">
        <v>748</v>
      </c>
    </row>
    <row r="414" spans="1:47" s="2" customFormat="1" ht="12">
      <c r="A414" s="34"/>
      <c r="B414" s="35"/>
      <c r="C414" s="34"/>
      <c r="D414" s="158" t="s">
        <v>159</v>
      </c>
      <c r="E414" s="34"/>
      <c r="F414" s="159" t="s">
        <v>749</v>
      </c>
      <c r="G414" s="34"/>
      <c r="H414" s="34"/>
      <c r="I414" s="160"/>
      <c r="J414" s="34"/>
      <c r="K414" s="34"/>
      <c r="L414" s="35"/>
      <c r="M414" s="161"/>
      <c r="N414" s="162"/>
      <c r="O414" s="55"/>
      <c r="P414" s="55"/>
      <c r="Q414" s="55"/>
      <c r="R414" s="55"/>
      <c r="S414" s="55"/>
      <c r="T414" s="56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9" t="s">
        <v>159</v>
      </c>
      <c r="AU414" s="19" t="s">
        <v>80</v>
      </c>
    </row>
    <row r="415" spans="2:63" s="12" customFormat="1" ht="25.9" customHeight="1">
      <c r="B415" s="131"/>
      <c r="D415" s="132" t="s">
        <v>70</v>
      </c>
      <c r="E415" s="133" t="s">
        <v>220</v>
      </c>
      <c r="F415" s="133" t="s">
        <v>221</v>
      </c>
      <c r="I415" s="134"/>
      <c r="J415" s="135">
        <f>BK415</f>
        <v>0</v>
      </c>
      <c r="L415" s="131"/>
      <c r="M415" s="136"/>
      <c r="N415" s="137"/>
      <c r="O415" s="137"/>
      <c r="P415" s="138">
        <f>P416+P449+P466+P535+P558+P596+P653+P700+P734+P753+P807+P825+P833</f>
        <v>0</v>
      </c>
      <c r="Q415" s="137"/>
      <c r="R415" s="138">
        <f>R416+R449+R466+R535+R558+R596+R653+R700+R734+R753+R807+R825+R833</f>
        <v>37.65926468999999</v>
      </c>
      <c r="S415" s="137"/>
      <c r="T415" s="139">
        <f>T416+T449+T466+T535+T558+T596+T653+T700+T734+T753+T807+T825+T833</f>
        <v>0</v>
      </c>
      <c r="AR415" s="132" t="s">
        <v>80</v>
      </c>
      <c r="AT415" s="140" t="s">
        <v>70</v>
      </c>
      <c r="AU415" s="140" t="s">
        <v>71</v>
      </c>
      <c r="AY415" s="132" t="s">
        <v>149</v>
      </c>
      <c r="BK415" s="141">
        <f>BK416+BK449+BK466+BK535+BK558+BK596+BK653+BK700+BK734+BK753+BK807+BK825+BK833</f>
        <v>0</v>
      </c>
    </row>
    <row r="416" spans="2:63" s="12" customFormat="1" ht="22.9" customHeight="1">
      <c r="B416" s="131"/>
      <c r="D416" s="132" t="s">
        <v>70</v>
      </c>
      <c r="E416" s="142" t="s">
        <v>750</v>
      </c>
      <c r="F416" s="142" t="s">
        <v>751</v>
      </c>
      <c r="I416" s="134"/>
      <c r="J416" s="143">
        <f>BK416</f>
        <v>0</v>
      </c>
      <c r="L416" s="131"/>
      <c r="M416" s="136"/>
      <c r="N416" s="137"/>
      <c r="O416" s="137"/>
      <c r="P416" s="138">
        <f>SUM(P417:P448)</f>
        <v>0</v>
      </c>
      <c r="Q416" s="137"/>
      <c r="R416" s="138">
        <f>SUM(R417:R448)</f>
        <v>0.6340320999999999</v>
      </c>
      <c r="S416" s="137"/>
      <c r="T416" s="139">
        <f>SUM(T417:T448)</f>
        <v>0</v>
      </c>
      <c r="AR416" s="132" t="s">
        <v>80</v>
      </c>
      <c r="AT416" s="140" t="s">
        <v>70</v>
      </c>
      <c r="AU416" s="140" t="s">
        <v>78</v>
      </c>
      <c r="AY416" s="132" t="s">
        <v>149</v>
      </c>
      <c r="BK416" s="141">
        <f>SUM(BK417:BK448)</f>
        <v>0</v>
      </c>
    </row>
    <row r="417" spans="1:65" s="2" customFormat="1" ht="24.2" customHeight="1">
      <c r="A417" s="34"/>
      <c r="B417" s="144"/>
      <c r="C417" s="145" t="s">
        <v>752</v>
      </c>
      <c r="D417" s="145" t="s">
        <v>152</v>
      </c>
      <c r="E417" s="146" t="s">
        <v>753</v>
      </c>
      <c r="F417" s="147" t="s">
        <v>754</v>
      </c>
      <c r="G417" s="148" t="s">
        <v>155</v>
      </c>
      <c r="H417" s="149">
        <v>189.089</v>
      </c>
      <c r="I417" s="150"/>
      <c r="J417" s="151">
        <f>ROUND(I417*H417,2)</f>
        <v>0</v>
      </c>
      <c r="K417" s="147" t="s">
        <v>156</v>
      </c>
      <c r="L417" s="35"/>
      <c r="M417" s="152" t="s">
        <v>3</v>
      </c>
      <c r="N417" s="153" t="s">
        <v>42</v>
      </c>
      <c r="O417" s="55"/>
      <c r="P417" s="154">
        <f>O417*H417</f>
        <v>0</v>
      </c>
      <c r="Q417" s="154">
        <v>0</v>
      </c>
      <c r="R417" s="154">
        <f>Q417*H417</f>
        <v>0</v>
      </c>
      <c r="S417" s="154">
        <v>0</v>
      </c>
      <c r="T417" s="155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6" t="s">
        <v>227</v>
      </c>
      <c r="AT417" s="156" t="s">
        <v>152</v>
      </c>
      <c r="AU417" s="156" t="s">
        <v>80</v>
      </c>
      <c r="AY417" s="19" t="s">
        <v>149</v>
      </c>
      <c r="BE417" s="157">
        <f>IF(N417="základní",J417,0)</f>
        <v>0</v>
      </c>
      <c r="BF417" s="157">
        <f>IF(N417="snížená",J417,0)</f>
        <v>0</v>
      </c>
      <c r="BG417" s="157">
        <f>IF(N417="zákl. přenesená",J417,0)</f>
        <v>0</v>
      </c>
      <c r="BH417" s="157">
        <f>IF(N417="sníž. přenesená",J417,0)</f>
        <v>0</v>
      </c>
      <c r="BI417" s="157">
        <f>IF(N417="nulová",J417,0)</f>
        <v>0</v>
      </c>
      <c r="BJ417" s="19" t="s">
        <v>78</v>
      </c>
      <c r="BK417" s="157">
        <f>ROUND(I417*H417,2)</f>
        <v>0</v>
      </c>
      <c r="BL417" s="19" t="s">
        <v>227</v>
      </c>
      <c r="BM417" s="156" t="s">
        <v>755</v>
      </c>
    </row>
    <row r="418" spans="1:47" s="2" customFormat="1" ht="12">
      <c r="A418" s="34"/>
      <c r="B418" s="35"/>
      <c r="C418" s="34"/>
      <c r="D418" s="158" t="s">
        <v>159</v>
      </c>
      <c r="E418" s="34"/>
      <c r="F418" s="159" t="s">
        <v>756</v>
      </c>
      <c r="G418" s="34"/>
      <c r="H418" s="34"/>
      <c r="I418" s="160"/>
      <c r="J418" s="34"/>
      <c r="K418" s="34"/>
      <c r="L418" s="35"/>
      <c r="M418" s="161"/>
      <c r="N418" s="162"/>
      <c r="O418" s="55"/>
      <c r="P418" s="55"/>
      <c r="Q418" s="55"/>
      <c r="R418" s="55"/>
      <c r="S418" s="55"/>
      <c r="T418" s="56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9" t="s">
        <v>159</v>
      </c>
      <c r="AU418" s="19" t="s">
        <v>80</v>
      </c>
    </row>
    <row r="419" spans="2:51" s="13" customFormat="1" ht="12">
      <c r="B419" s="163"/>
      <c r="D419" s="164" t="s">
        <v>161</v>
      </c>
      <c r="E419" s="165" t="s">
        <v>3</v>
      </c>
      <c r="F419" s="166" t="s">
        <v>757</v>
      </c>
      <c r="H419" s="167">
        <v>189.089</v>
      </c>
      <c r="I419" s="168"/>
      <c r="L419" s="163"/>
      <c r="M419" s="169"/>
      <c r="N419" s="170"/>
      <c r="O419" s="170"/>
      <c r="P419" s="170"/>
      <c r="Q419" s="170"/>
      <c r="R419" s="170"/>
      <c r="S419" s="170"/>
      <c r="T419" s="171"/>
      <c r="AT419" s="165" t="s">
        <v>161</v>
      </c>
      <c r="AU419" s="165" t="s">
        <v>80</v>
      </c>
      <c r="AV419" s="13" t="s">
        <v>80</v>
      </c>
      <c r="AW419" s="13" t="s">
        <v>33</v>
      </c>
      <c r="AX419" s="13" t="s">
        <v>78</v>
      </c>
      <c r="AY419" s="165" t="s">
        <v>149</v>
      </c>
    </row>
    <row r="420" spans="1:65" s="2" customFormat="1" ht="16.5" customHeight="1">
      <c r="A420" s="34"/>
      <c r="B420" s="144"/>
      <c r="C420" s="190" t="s">
        <v>758</v>
      </c>
      <c r="D420" s="190" t="s">
        <v>411</v>
      </c>
      <c r="E420" s="191" t="s">
        <v>759</v>
      </c>
      <c r="F420" s="192" t="s">
        <v>760</v>
      </c>
      <c r="G420" s="193" t="s">
        <v>155</v>
      </c>
      <c r="H420" s="194">
        <v>220.383</v>
      </c>
      <c r="I420" s="195"/>
      <c r="J420" s="196">
        <f>ROUND(I420*H420,2)</f>
        <v>0</v>
      </c>
      <c r="K420" s="192" t="s">
        <v>156</v>
      </c>
      <c r="L420" s="197"/>
      <c r="M420" s="198" t="s">
        <v>3</v>
      </c>
      <c r="N420" s="199" t="s">
        <v>42</v>
      </c>
      <c r="O420" s="55"/>
      <c r="P420" s="154">
        <f>O420*H420</f>
        <v>0</v>
      </c>
      <c r="Q420" s="154">
        <v>0.0021</v>
      </c>
      <c r="R420" s="154">
        <f>Q420*H420</f>
        <v>0.4628043</v>
      </c>
      <c r="S420" s="154">
        <v>0</v>
      </c>
      <c r="T420" s="155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56" t="s">
        <v>446</v>
      </c>
      <c r="AT420" s="156" t="s">
        <v>411</v>
      </c>
      <c r="AU420" s="156" t="s">
        <v>80</v>
      </c>
      <c r="AY420" s="19" t="s">
        <v>149</v>
      </c>
      <c r="BE420" s="157">
        <f>IF(N420="základní",J420,0)</f>
        <v>0</v>
      </c>
      <c r="BF420" s="157">
        <f>IF(N420="snížená",J420,0)</f>
        <v>0</v>
      </c>
      <c r="BG420" s="157">
        <f>IF(N420="zákl. přenesená",J420,0)</f>
        <v>0</v>
      </c>
      <c r="BH420" s="157">
        <f>IF(N420="sníž. přenesená",J420,0)</f>
        <v>0</v>
      </c>
      <c r="BI420" s="157">
        <f>IF(N420="nulová",J420,0)</f>
        <v>0</v>
      </c>
      <c r="BJ420" s="19" t="s">
        <v>78</v>
      </c>
      <c r="BK420" s="157">
        <f>ROUND(I420*H420,2)</f>
        <v>0</v>
      </c>
      <c r="BL420" s="19" t="s">
        <v>227</v>
      </c>
      <c r="BM420" s="156" t="s">
        <v>761</v>
      </c>
    </row>
    <row r="421" spans="2:51" s="13" customFormat="1" ht="12">
      <c r="B421" s="163"/>
      <c r="D421" s="164" t="s">
        <v>161</v>
      </c>
      <c r="F421" s="166" t="s">
        <v>762</v>
      </c>
      <c r="H421" s="167">
        <v>220.383</v>
      </c>
      <c r="I421" s="168"/>
      <c r="L421" s="163"/>
      <c r="M421" s="169"/>
      <c r="N421" s="170"/>
      <c r="O421" s="170"/>
      <c r="P421" s="170"/>
      <c r="Q421" s="170"/>
      <c r="R421" s="170"/>
      <c r="S421" s="170"/>
      <c r="T421" s="171"/>
      <c r="AT421" s="165" t="s">
        <v>161</v>
      </c>
      <c r="AU421" s="165" t="s">
        <v>80</v>
      </c>
      <c r="AV421" s="13" t="s">
        <v>80</v>
      </c>
      <c r="AW421" s="13" t="s">
        <v>4</v>
      </c>
      <c r="AX421" s="13" t="s">
        <v>78</v>
      </c>
      <c r="AY421" s="165" t="s">
        <v>149</v>
      </c>
    </row>
    <row r="422" spans="1:65" s="2" customFormat="1" ht="24.2" customHeight="1">
      <c r="A422" s="34"/>
      <c r="B422" s="144"/>
      <c r="C422" s="145" t="s">
        <v>763</v>
      </c>
      <c r="D422" s="145" t="s">
        <v>152</v>
      </c>
      <c r="E422" s="146" t="s">
        <v>764</v>
      </c>
      <c r="F422" s="147" t="s">
        <v>765</v>
      </c>
      <c r="G422" s="148" t="s">
        <v>155</v>
      </c>
      <c r="H422" s="149">
        <v>16.224</v>
      </c>
      <c r="I422" s="150"/>
      <c r="J422" s="151">
        <f>ROUND(I422*H422,2)</f>
        <v>0</v>
      </c>
      <c r="K422" s="147" t="s">
        <v>156</v>
      </c>
      <c r="L422" s="35"/>
      <c r="M422" s="152" t="s">
        <v>3</v>
      </c>
      <c r="N422" s="153" t="s">
        <v>42</v>
      </c>
      <c r="O422" s="55"/>
      <c r="P422" s="154">
        <f>O422*H422</f>
        <v>0</v>
      </c>
      <c r="Q422" s="154">
        <v>0</v>
      </c>
      <c r="R422" s="154">
        <f>Q422*H422</f>
        <v>0</v>
      </c>
      <c r="S422" s="154">
        <v>0</v>
      </c>
      <c r="T422" s="155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6" t="s">
        <v>227</v>
      </c>
      <c r="AT422" s="156" t="s">
        <v>152</v>
      </c>
      <c r="AU422" s="156" t="s">
        <v>80</v>
      </c>
      <c r="AY422" s="19" t="s">
        <v>149</v>
      </c>
      <c r="BE422" s="157">
        <f>IF(N422="základní",J422,0)</f>
        <v>0</v>
      </c>
      <c r="BF422" s="157">
        <f>IF(N422="snížená",J422,0)</f>
        <v>0</v>
      </c>
      <c r="BG422" s="157">
        <f>IF(N422="zákl. přenesená",J422,0)</f>
        <v>0</v>
      </c>
      <c r="BH422" s="157">
        <f>IF(N422="sníž. přenesená",J422,0)</f>
        <v>0</v>
      </c>
      <c r="BI422" s="157">
        <f>IF(N422="nulová",J422,0)</f>
        <v>0</v>
      </c>
      <c r="BJ422" s="19" t="s">
        <v>78</v>
      </c>
      <c r="BK422" s="157">
        <f>ROUND(I422*H422,2)</f>
        <v>0</v>
      </c>
      <c r="BL422" s="19" t="s">
        <v>227</v>
      </c>
      <c r="BM422" s="156" t="s">
        <v>766</v>
      </c>
    </row>
    <row r="423" spans="1:47" s="2" customFormat="1" ht="12">
      <c r="A423" s="34"/>
      <c r="B423" s="35"/>
      <c r="C423" s="34"/>
      <c r="D423" s="158" t="s">
        <v>159</v>
      </c>
      <c r="E423" s="34"/>
      <c r="F423" s="159" t="s">
        <v>767</v>
      </c>
      <c r="G423" s="34"/>
      <c r="H423" s="34"/>
      <c r="I423" s="160"/>
      <c r="J423" s="34"/>
      <c r="K423" s="34"/>
      <c r="L423" s="35"/>
      <c r="M423" s="161"/>
      <c r="N423" s="162"/>
      <c r="O423" s="55"/>
      <c r="P423" s="55"/>
      <c r="Q423" s="55"/>
      <c r="R423" s="55"/>
      <c r="S423" s="55"/>
      <c r="T423" s="56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9" t="s">
        <v>159</v>
      </c>
      <c r="AU423" s="19" t="s">
        <v>80</v>
      </c>
    </row>
    <row r="424" spans="2:51" s="13" customFormat="1" ht="12">
      <c r="B424" s="163"/>
      <c r="D424" s="164" t="s">
        <v>161</v>
      </c>
      <c r="E424" s="165" t="s">
        <v>3</v>
      </c>
      <c r="F424" s="166" t="s">
        <v>768</v>
      </c>
      <c r="H424" s="167">
        <v>16.224</v>
      </c>
      <c r="I424" s="168"/>
      <c r="L424" s="163"/>
      <c r="M424" s="169"/>
      <c r="N424" s="170"/>
      <c r="O424" s="170"/>
      <c r="P424" s="170"/>
      <c r="Q424" s="170"/>
      <c r="R424" s="170"/>
      <c r="S424" s="170"/>
      <c r="T424" s="171"/>
      <c r="AT424" s="165" t="s">
        <v>161</v>
      </c>
      <c r="AU424" s="165" t="s">
        <v>80</v>
      </c>
      <c r="AV424" s="13" t="s">
        <v>80</v>
      </c>
      <c r="AW424" s="13" t="s">
        <v>33</v>
      </c>
      <c r="AX424" s="13" t="s">
        <v>78</v>
      </c>
      <c r="AY424" s="165" t="s">
        <v>149</v>
      </c>
    </row>
    <row r="425" spans="1:65" s="2" customFormat="1" ht="16.5" customHeight="1">
      <c r="A425" s="34"/>
      <c r="B425" s="144"/>
      <c r="C425" s="190" t="s">
        <v>769</v>
      </c>
      <c r="D425" s="190" t="s">
        <v>411</v>
      </c>
      <c r="E425" s="191" t="s">
        <v>759</v>
      </c>
      <c r="F425" s="192" t="s">
        <v>760</v>
      </c>
      <c r="G425" s="193" t="s">
        <v>155</v>
      </c>
      <c r="H425" s="194">
        <v>19.81</v>
      </c>
      <c r="I425" s="195"/>
      <c r="J425" s="196">
        <f>ROUND(I425*H425,2)</f>
        <v>0</v>
      </c>
      <c r="K425" s="192" t="s">
        <v>156</v>
      </c>
      <c r="L425" s="197"/>
      <c r="M425" s="198" t="s">
        <v>3</v>
      </c>
      <c r="N425" s="199" t="s">
        <v>42</v>
      </c>
      <c r="O425" s="55"/>
      <c r="P425" s="154">
        <f>O425*H425</f>
        <v>0</v>
      </c>
      <c r="Q425" s="154">
        <v>0.0021</v>
      </c>
      <c r="R425" s="154">
        <f>Q425*H425</f>
        <v>0.04160099999999999</v>
      </c>
      <c r="S425" s="154">
        <v>0</v>
      </c>
      <c r="T425" s="155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6" t="s">
        <v>446</v>
      </c>
      <c r="AT425" s="156" t="s">
        <v>411</v>
      </c>
      <c r="AU425" s="156" t="s">
        <v>80</v>
      </c>
      <c r="AY425" s="19" t="s">
        <v>149</v>
      </c>
      <c r="BE425" s="157">
        <f>IF(N425="základní",J425,0)</f>
        <v>0</v>
      </c>
      <c r="BF425" s="157">
        <f>IF(N425="snížená",J425,0)</f>
        <v>0</v>
      </c>
      <c r="BG425" s="157">
        <f>IF(N425="zákl. přenesená",J425,0)</f>
        <v>0</v>
      </c>
      <c r="BH425" s="157">
        <f>IF(N425="sníž. přenesená",J425,0)</f>
        <v>0</v>
      </c>
      <c r="BI425" s="157">
        <f>IF(N425="nulová",J425,0)</f>
        <v>0</v>
      </c>
      <c r="BJ425" s="19" t="s">
        <v>78</v>
      </c>
      <c r="BK425" s="157">
        <f>ROUND(I425*H425,2)</f>
        <v>0</v>
      </c>
      <c r="BL425" s="19" t="s">
        <v>227</v>
      </c>
      <c r="BM425" s="156" t="s">
        <v>770</v>
      </c>
    </row>
    <row r="426" spans="2:51" s="13" customFormat="1" ht="12">
      <c r="B426" s="163"/>
      <c r="D426" s="164" t="s">
        <v>161</v>
      </c>
      <c r="F426" s="166" t="s">
        <v>771</v>
      </c>
      <c r="H426" s="167">
        <v>19.81</v>
      </c>
      <c r="I426" s="168"/>
      <c r="L426" s="163"/>
      <c r="M426" s="169"/>
      <c r="N426" s="170"/>
      <c r="O426" s="170"/>
      <c r="P426" s="170"/>
      <c r="Q426" s="170"/>
      <c r="R426" s="170"/>
      <c r="S426" s="170"/>
      <c r="T426" s="171"/>
      <c r="AT426" s="165" t="s">
        <v>161</v>
      </c>
      <c r="AU426" s="165" t="s">
        <v>80</v>
      </c>
      <c r="AV426" s="13" t="s">
        <v>80</v>
      </c>
      <c r="AW426" s="13" t="s">
        <v>4</v>
      </c>
      <c r="AX426" s="13" t="s">
        <v>78</v>
      </c>
      <c r="AY426" s="165" t="s">
        <v>149</v>
      </c>
    </row>
    <row r="427" spans="1:65" s="2" customFormat="1" ht="16.5" customHeight="1">
      <c r="A427" s="34"/>
      <c r="B427" s="144"/>
      <c r="C427" s="145" t="s">
        <v>772</v>
      </c>
      <c r="D427" s="145" t="s">
        <v>152</v>
      </c>
      <c r="E427" s="146" t="s">
        <v>773</v>
      </c>
      <c r="F427" s="147" t="s">
        <v>774</v>
      </c>
      <c r="G427" s="148" t="s">
        <v>155</v>
      </c>
      <c r="H427" s="149">
        <v>189.089</v>
      </c>
      <c r="I427" s="150"/>
      <c r="J427" s="151">
        <f>ROUND(I427*H427,2)</f>
        <v>0</v>
      </c>
      <c r="K427" s="147" t="s">
        <v>156</v>
      </c>
      <c r="L427" s="35"/>
      <c r="M427" s="152" t="s">
        <v>3</v>
      </c>
      <c r="N427" s="153" t="s">
        <v>42</v>
      </c>
      <c r="O427" s="55"/>
      <c r="P427" s="154">
        <f>O427*H427</f>
        <v>0</v>
      </c>
      <c r="Q427" s="154">
        <v>0</v>
      </c>
      <c r="R427" s="154">
        <f>Q427*H427</f>
        <v>0</v>
      </c>
      <c r="S427" s="154">
        <v>0</v>
      </c>
      <c r="T427" s="155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56" t="s">
        <v>227</v>
      </c>
      <c r="AT427" s="156" t="s">
        <v>152</v>
      </c>
      <c r="AU427" s="156" t="s">
        <v>80</v>
      </c>
      <c r="AY427" s="19" t="s">
        <v>149</v>
      </c>
      <c r="BE427" s="157">
        <f>IF(N427="základní",J427,0)</f>
        <v>0</v>
      </c>
      <c r="BF427" s="157">
        <f>IF(N427="snížená",J427,0)</f>
        <v>0</v>
      </c>
      <c r="BG427" s="157">
        <f>IF(N427="zákl. přenesená",J427,0)</f>
        <v>0</v>
      </c>
      <c r="BH427" s="157">
        <f>IF(N427="sníž. přenesená",J427,0)</f>
        <v>0</v>
      </c>
      <c r="BI427" s="157">
        <f>IF(N427="nulová",J427,0)</f>
        <v>0</v>
      </c>
      <c r="BJ427" s="19" t="s">
        <v>78</v>
      </c>
      <c r="BK427" s="157">
        <f>ROUND(I427*H427,2)</f>
        <v>0</v>
      </c>
      <c r="BL427" s="19" t="s">
        <v>227</v>
      </c>
      <c r="BM427" s="156" t="s">
        <v>775</v>
      </c>
    </row>
    <row r="428" spans="1:47" s="2" customFormat="1" ht="12">
      <c r="A428" s="34"/>
      <c r="B428" s="35"/>
      <c r="C428" s="34"/>
      <c r="D428" s="158" t="s">
        <v>159</v>
      </c>
      <c r="E428" s="34"/>
      <c r="F428" s="159" t="s">
        <v>776</v>
      </c>
      <c r="G428" s="34"/>
      <c r="H428" s="34"/>
      <c r="I428" s="160"/>
      <c r="J428" s="34"/>
      <c r="K428" s="34"/>
      <c r="L428" s="35"/>
      <c r="M428" s="161"/>
      <c r="N428" s="162"/>
      <c r="O428" s="55"/>
      <c r="P428" s="55"/>
      <c r="Q428" s="55"/>
      <c r="R428" s="55"/>
      <c r="S428" s="55"/>
      <c r="T428" s="56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9" t="s">
        <v>159</v>
      </c>
      <c r="AU428" s="19" t="s">
        <v>80</v>
      </c>
    </row>
    <row r="429" spans="1:65" s="2" customFormat="1" ht="16.5" customHeight="1">
      <c r="A429" s="34"/>
      <c r="B429" s="144"/>
      <c r="C429" s="190" t="s">
        <v>777</v>
      </c>
      <c r="D429" s="190" t="s">
        <v>411</v>
      </c>
      <c r="E429" s="191" t="s">
        <v>778</v>
      </c>
      <c r="F429" s="192" t="s">
        <v>779</v>
      </c>
      <c r="G429" s="193" t="s">
        <v>155</v>
      </c>
      <c r="H429" s="194">
        <v>198.543</v>
      </c>
      <c r="I429" s="195"/>
      <c r="J429" s="196">
        <f>ROUND(I429*H429,2)</f>
        <v>0</v>
      </c>
      <c r="K429" s="192" t="s">
        <v>156</v>
      </c>
      <c r="L429" s="197"/>
      <c r="M429" s="198" t="s">
        <v>3</v>
      </c>
      <c r="N429" s="199" t="s">
        <v>42</v>
      </c>
      <c r="O429" s="55"/>
      <c r="P429" s="154">
        <f>O429*H429</f>
        <v>0</v>
      </c>
      <c r="Q429" s="154">
        <v>0.0003</v>
      </c>
      <c r="R429" s="154">
        <f>Q429*H429</f>
        <v>0.059562899999999995</v>
      </c>
      <c r="S429" s="154">
        <v>0</v>
      </c>
      <c r="T429" s="155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56" t="s">
        <v>446</v>
      </c>
      <c r="AT429" s="156" t="s">
        <v>411</v>
      </c>
      <c r="AU429" s="156" t="s">
        <v>80</v>
      </c>
      <c r="AY429" s="19" t="s">
        <v>149</v>
      </c>
      <c r="BE429" s="157">
        <f>IF(N429="základní",J429,0)</f>
        <v>0</v>
      </c>
      <c r="BF429" s="157">
        <f>IF(N429="snížená",J429,0)</f>
        <v>0</v>
      </c>
      <c r="BG429" s="157">
        <f>IF(N429="zákl. přenesená",J429,0)</f>
        <v>0</v>
      </c>
      <c r="BH429" s="157">
        <f>IF(N429="sníž. přenesená",J429,0)</f>
        <v>0</v>
      </c>
      <c r="BI429" s="157">
        <f>IF(N429="nulová",J429,0)</f>
        <v>0</v>
      </c>
      <c r="BJ429" s="19" t="s">
        <v>78</v>
      </c>
      <c r="BK429" s="157">
        <f>ROUND(I429*H429,2)</f>
        <v>0</v>
      </c>
      <c r="BL429" s="19" t="s">
        <v>227</v>
      </c>
      <c r="BM429" s="156" t="s">
        <v>780</v>
      </c>
    </row>
    <row r="430" spans="2:51" s="13" customFormat="1" ht="12">
      <c r="B430" s="163"/>
      <c r="D430" s="164" t="s">
        <v>161</v>
      </c>
      <c r="F430" s="166" t="s">
        <v>781</v>
      </c>
      <c r="H430" s="167">
        <v>198.543</v>
      </c>
      <c r="I430" s="168"/>
      <c r="L430" s="163"/>
      <c r="M430" s="169"/>
      <c r="N430" s="170"/>
      <c r="O430" s="170"/>
      <c r="P430" s="170"/>
      <c r="Q430" s="170"/>
      <c r="R430" s="170"/>
      <c r="S430" s="170"/>
      <c r="T430" s="171"/>
      <c r="AT430" s="165" t="s">
        <v>161</v>
      </c>
      <c r="AU430" s="165" t="s">
        <v>80</v>
      </c>
      <c r="AV430" s="13" t="s">
        <v>80</v>
      </c>
      <c r="AW430" s="13" t="s">
        <v>4</v>
      </c>
      <c r="AX430" s="13" t="s">
        <v>78</v>
      </c>
      <c r="AY430" s="165" t="s">
        <v>149</v>
      </c>
    </row>
    <row r="431" spans="1:65" s="2" customFormat="1" ht="16.5" customHeight="1">
      <c r="A431" s="34"/>
      <c r="B431" s="144"/>
      <c r="C431" s="145" t="s">
        <v>782</v>
      </c>
      <c r="D431" s="145" t="s">
        <v>152</v>
      </c>
      <c r="E431" s="146" t="s">
        <v>783</v>
      </c>
      <c r="F431" s="147" t="s">
        <v>784</v>
      </c>
      <c r="G431" s="148" t="s">
        <v>155</v>
      </c>
      <c r="H431" s="149">
        <v>189.089</v>
      </c>
      <c r="I431" s="150"/>
      <c r="J431" s="151">
        <f>ROUND(I431*H431,2)</f>
        <v>0</v>
      </c>
      <c r="K431" s="147" t="s">
        <v>156</v>
      </c>
      <c r="L431" s="35"/>
      <c r="M431" s="152" t="s">
        <v>3</v>
      </c>
      <c r="N431" s="153" t="s">
        <v>42</v>
      </c>
      <c r="O431" s="55"/>
      <c r="P431" s="154">
        <f>O431*H431</f>
        <v>0</v>
      </c>
      <c r="Q431" s="154">
        <v>0</v>
      </c>
      <c r="R431" s="154">
        <f>Q431*H431</f>
        <v>0</v>
      </c>
      <c r="S431" s="154">
        <v>0</v>
      </c>
      <c r="T431" s="155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56" t="s">
        <v>227</v>
      </c>
      <c r="AT431" s="156" t="s">
        <v>152</v>
      </c>
      <c r="AU431" s="156" t="s">
        <v>80</v>
      </c>
      <c r="AY431" s="19" t="s">
        <v>149</v>
      </c>
      <c r="BE431" s="157">
        <f>IF(N431="základní",J431,0)</f>
        <v>0</v>
      </c>
      <c r="BF431" s="157">
        <f>IF(N431="snížená",J431,0)</f>
        <v>0</v>
      </c>
      <c r="BG431" s="157">
        <f>IF(N431="zákl. přenesená",J431,0)</f>
        <v>0</v>
      </c>
      <c r="BH431" s="157">
        <f>IF(N431="sníž. přenesená",J431,0)</f>
        <v>0</v>
      </c>
      <c r="BI431" s="157">
        <f>IF(N431="nulová",J431,0)</f>
        <v>0</v>
      </c>
      <c r="BJ431" s="19" t="s">
        <v>78</v>
      </c>
      <c r="BK431" s="157">
        <f>ROUND(I431*H431,2)</f>
        <v>0</v>
      </c>
      <c r="BL431" s="19" t="s">
        <v>227</v>
      </c>
      <c r="BM431" s="156" t="s">
        <v>785</v>
      </c>
    </row>
    <row r="432" spans="1:47" s="2" customFormat="1" ht="12">
      <c r="A432" s="34"/>
      <c r="B432" s="35"/>
      <c r="C432" s="34"/>
      <c r="D432" s="158" t="s">
        <v>159</v>
      </c>
      <c r="E432" s="34"/>
      <c r="F432" s="159" t="s">
        <v>786</v>
      </c>
      <c r="G432" s="34"/>
      <c r="H432" s="34"/>
      <c r="I432" s="160"/>
      <c r="J432" s="34"/>
      <c r="K432" s="34"/>
      <c r="L432" s="35"/>
      <c r="M432" s="161"/>
      <c r="N432" s="162"/>
      <c r="O432" s="55"/>
      <c r="P432" s="55"/>
      <c r="Q432" s="55"/>
      <c r="R432" s="55"/>
      <c r="S432" s="55"/>
      <c r="T432" s="56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9" t="s">
        <v>159</v>
      </c>
      <c r="AU432" s="19" t="s">
        <v>80</v>
      </c>
    </row>
    <row r="433" spans="1:65" s="2" customFormat="1" ht="16.5" customHeight="1">
      <c r="A433" s="34"/>
      <c r="B433" s="144"/>
      <c r="C433" s="190" t="s">
        <v>787</v>
      </c>
      <c r="D433" s="190" t="s">
        <v>411</v>
      </c>
      <c r="E433" s="191" t="s">
        <v>778</v>
      </c>
      <c r="F433" s="192" t="s">
        <v>779</v>
      </c>
      <c r="G433" s="193" t="s">
        <v>155</v>
      </c>
      <c r="H433" s="194">
        <v>198.543</v>
      </c>
      <c r="I433" s="195"/>
      <c r="J433" s="196">
        <f>ROUND(I433*H433,2)</f>
        <v>0</v>
      </c>
      <c r="K433" s="192" t="s">
        <v>156</v>
      </c>
      <c r="L433" s="197"/>
      <c r="M433" s="198" t="s">
        <v>3</v>
      </c>
      <c r="N433" s="199" t="s">
        <v>42</v>
      </c>
      <c r="O433" s="55"/>
      <c r="P433" s="154">
        <f>O433*H433</f>
        <v>0</v>
      </c>
      <c r="Q433" s="154">
        <v>0.0003</v>
      </c>
      <c r="R433" s="154">
        <f>Q433*H433</f>
        <v>0.059562899999999995</v>
      </c>
      <c r="S433" s="154">
        <v>0</v>
      </c>
      <c r="T433" s="155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56" t="s">
        <v>446</v>
      </c>
      <c r="AT433" s="156" t="s">
        <v>411</v>
      </c>
      <c r="AU433" s="156" t="s">
        <v>80</v>
      </c>
      <c r="AY433" s="19" t="s">
        <v>149</v>
      </c>
      <c r="BE433" s="157">
        <f>IF(N433="základní",J433,0)</f>
        <v>0</v>
      </c>
      <c r="BF433" s="157">
        <f>IF(N433="snížená",J433,0)</f>
        <v>0</v>
      </c>
      <c r="BG433" s="157">
        <f>IF(N433="zákl. přenesená",J433,0)</f>
        <v>0</v>
      </c>
      <c r="BH433" s="157">
        <f>IF(N433="sníž. přenesená",J433,0)</f>
        <v>0</v>
      </c>
      <c r="BI433" s="157">
        <f>IF(N433="nulová",J433,0)</f>
        <v>0</v>
      </c>
      <c r="BJ433" s="19" t="s">
        <v>78</v>
      </c>
      <c r="BK433" s="157">
        <f>ROUND(I433*H433,2)</f>
        <v>0</v>
      </c>
      <c r="BL433" s="19" t="s">
        <v>227</v>
      </c>
      <c r="BM433" s="156" t="s">
        <v>788</v>
      </c>
    </row>
    <row r="434" spans="2:51" s="13" customFormat="1" ht="12">
      <c r="B434" s="163"/>
      <c r="D434" s="164" t="s">
        <v>161</v>
      </c>
      <c r="F434" s="166" t="s">
        <v>781</v>
      </c>
      <c r="H434" s="167">
        <v>198.543</v>
      </c>
      <c r="I434" s="168"/>
      <c r="L434" s="163"/>
      <c r="M434" s="169"/>
      <c r="N434" s="170"/>
      <c r="O434" s="170"/>
      <c r="P434" s="170"/>
      <c r="Q434" s="170"/>
      <c r="R434" s="170"/>
      <c r="S434" s="170"/>
      <c r="T434" s="171"/>
      <c r="AT434" s="165" t="s">
        <v>161</v>
      </c>
      <c r="AU434" s="165" t="s">
        <v>80</v>
      </c>
      <c r="AV434" s="13" t="s">
        <v>80</v>
      </c>
      <c r="AW434" s="13" t="s">
        <v>4</v>
      </c>
      <c r="AX434" s="13" t="s">
        <v>78</v>
      </c>
      <c r="AY434" s="165" t="s">
        <v>149</v>
      </c>
    </row>
    <row r="435" spans="1:65" s="2" customFormat="1" ht="16.5" customHeight="1">
      <c r="A435" s="34"/>
      <c r="B435" s="144"/>
      <c r="C435" s="145" t="s">
        <v>789</v>
      </c>
      <c r="D435" s="145" t="s">
        <v>152</v>
      </c>
      <c r="E435" s="146" t="s">
        <v>790</v>
      </c>
      <c r="F435" s="147" t="s">
        <v>791</v>
      </c>
      <c r="G435" s="148" t="s">
        <v>155</v>
      </c>
      <c r="H435" s="149">
        <v>16.224</v>
      </c>
      <c r="I435" s="150"/>
      <c r="J435" s="151">
        <f>ROUND(I435*H435,2)</f>
        <v>0</v>
      </c>
      <c r="K435" s="147" t="s">
        <v>156</v>
      </c>
      <c r="L435" s="35"/>
      <c r="M435" s="152" t="s">
        <v>3</v>
      </c>
      <c r="N435" s="153" t="s">
        <v>42</v>
      </c>
      <c r="O435" s="55"/>
      <c r="P435" s="154">
        <f>O435*H435</f>
        <v>0</v>
      </c>
      <c r="Q435" s="154">
        <v>0</v>
      </c>
      <c r="R435" s="154">
        <f>Q435*H435</f>
        <v>0</v>
      </c>
      <c r="S435" s="154">
        <v>0</v>
      </c>
      <c r="T435" s="155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6" t="s">
        <v>227</v>
      </c>
      <c r="AT435" s="156" t="s">
        <v>152</v>
      </c>
      <c r="AU435" s="156" t="s">
        <v>80</v>
      </c>
      <c r="AY435" s="19" t="s">
        <v>149</v>
      </c>
      <c r="BE435" s="157">
        <f>IF(N435="základní",J435,0)</f>
        <v>0</v>
      </c>
      <c r="BF435" s="157">
        <f>IF(N435="snížená",J435,0)</f>
        <v>0</v>
      </c>
      <c r="BG435" s="157">
        <f>IF(N435="zákl. přenesená",J435,0)</f>
        <v>0</v>
      </c>
      <c r="BH435" s="157">
        <f>IF(N435="sníž. přenesená",J435,0)</f>
        <v>0</v>
      </c>
      <c r="BI435" s="157">
        <f>IF(N435="nulová",J435,0)</f>
        <v>0</v>
      </c>
      <c r="BJ435" s="19" t="s">
        <v>78</v>
      </c>
      <c r="BK435" s="157">
        <f>ROUND(I435*H435,2)</f>
        <v>0</v>
      </c>
      <c r="BL435" s="19" t="s">
        <v>227</v>
      </c>
      <c r="BM435" s="156" t="s">
        <v>792</v>
      </c>
    </row>
    <row r="436" spans="1:47" s="2" customFormat="1" ht="12">
      <c r="A436" s="34"/>
      <c r="B436" s="35"/>
      <c r="C436" s="34"/>
      <c r="D436" s="158" t="s">
        <v>159</v>
      </c>
      <c r="E436" s="34"/>
      <c r="F436" s="159" t="s">
        <v>793</v>
      </c>
      <c r="G436" s="34"/>
      <c r="H436" s="34"/>
      <c r="I436" s="160"/>
      <c r="J436" s="34"/>
      <c r="K436" s="34"/>
      <c r="L436" s="35"/>
      <c r="M436" s="161"/>
      <c r="N436" s="162"/>
      <c r="O436" s="55"/>
      <c r="P436" s="55"/>
      <c r="Q436" s="55"/>
      <c r="R436" s="55"/>
      <c r="S436" s="55"/>
      <c r="T436" s="56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9" t="s">
        <v>159</v>
      </c>
      <c r="AU436" s="19" t="s">
        <v>80</v>
      </c>
    </row>
    <row r="437" spans="1:65" s="2" customFormat="1" ht="16.5" customHeight="1">
      <c r="A437" s="34"/>
      <c r="B437" s="144"/>
      <c r="C437" s="190" t="s">
        <v>794</v>
      </c>
      <c r="D437" s="190" t="s">
        <v>411</v>
      </c>
      <c r="E437" s="191" t="s">
        <v>778</v>
      </c>
      <c r="F437" s="192" t="s">
        <v>779</v>
      </c>
      <c r="G437" s="193" t="s">
        <v>155</v>
      </c>
      <c r="H437" s="194">
        <v>17.035</v>
      </c>
      <c r="I437" s="195"/>
      <c r="J437" s="196">
        <f>ROUND(I437*H437,2)</f>
        <v>0</v>
      </c>
      <c r="K437" s="192" t="s">
        <v>156</v>
      </c>
      <c r="L437" s="197"/>
      <c r="M437" s="198" t="s">
        <v>3</v>
      </c>
      <c r="N437" s="199" t="s">
        <v>42</v>
      </c>
      <c r="O437" s="55"/>
      <c r="P437" s="154">
        <f>O437*H437</f>
        <v>0</v>
      </c>
      <c r="Q437" s="154">
        <v>0.0003</v>
      </c>
      <c r="R437" s="154">
        <f>Q437*H437</f>
        <v>0.0051105</v>
      </c>
      <c r="S437" s="154">
        <v>0</v>
      </c>
      <c r="T437" s="155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56" t="s">
        <v>446</v>
      </c>
      <c r="AT437" s="156" t="s">
        <v>411</v>
      </c>
      <c r="AU437" s="156" t="s">
        <v>80</v>
      </c>
      <c r="AY437" s="19" t="s">
        <v>149</v>
      </c>
      <c r="BE437" s="157">
        <f>IF(N437="základní",J437,0)</f>
        <v>0</v>
      </c>
      <c r="BF437" s="157">
        <f>IF(N437="snížená",J437,0)</f>
        <v>0</v>
      </c>
      <c r="BG437" s="157">
        <f>IF(N437="zákl. přenesená",J437,0)</f>
        <v>0</v>
      </c>
      <c r="BH437" s="157">
        <f>IF(N437="sníž. přenesená",J437,0)</f>
        <v>0</v>
      </c>
      <c r="BI437" s="157">
        <f>IF(N437="nulová",J437,0)</f>
        <v>0</v>
      </c>
      <c r="BJ437" s="19" t="s">
        <v>78</v>
      </c>
      <c r="BK437" s="157">
        <f>ROUND(I437*H437,2)</f>
        <v>0</v>
      </c>
      <c r="BL437" s="19" t="s">
        <v>227</v>
      </c>
      <c r="BM437" s="156" t="s">
        <v>795</v>
      </c>
    </row>
    <row r="438" spans="2:51" s="13" customFormat="1" ht="12">
      <c r="B438" s="163"/>
      <c r="D438" s="164" t="s">
        <v>161</v>
      </c>
      <c r="F438" s="166" t="s">
        <v>796</v>
      </c>
      <c r="H438" s="167">
        <v>17.035</v>
      </c>
      <c r="I438" s="168"/>
      <c r="L438" s="163"/>
      <c r="M438" s="169"/>
      <c r="N438" s="170"/>
      <c r="O438" s="170"/>
      <c r="P438" s="170"/>
      <c r="Q438" s="170"/>
      <c r="R438" s="170"/>
      <c r="S438" s="170"/>
      <c r="T438" s="171"/>
      <c r="AT438" s="165" t="s">
        <v>161</v>
      </c>
      <c r="AU438" s="165" t="s">
        <v>80</v>
      </c>
      <c r="AV438" s="13" t="s">
        <v>80</v>
      </c>
      <c r="AW438" s="13" t="s">
        <v>4</v>
      </c>
      <c r="AX438" s="13" t="s">
        <v>78</v>
      </c>
      <c r="AY438" s="165" t="s">
        <v>149</v>
      </c>
    </row>
    <row r="439" spans="1:65" s="2" customFormat="1" ht="16.5" customHeight="1">
      <c r="A439" s="34"/>
      <c r="B439" s="144"/>
      <c r="C439" s="145" t="s">
        <v>797</v>
      </c>
      <c r="D439" s="145" t="s">
        <v>152</v>
      </c>
      <c r="E439" s="146" t="s">
        <v>798</v>
      </c>
      <c r="F439" s="147" t="s">
        <v>799</v>
      </c>
      <c r="G439" s="148" t="s">
        <v>155</v>
      </c>
      <c r="H439" s="149">
        <v>16.224</v>
      </c>
      <c r="I439" s="150"/>
      <c r="J439" s="151">
        <f>ROUND(I439*H439,2)</f>
        <v>0</v>
      </c>
      <c r="K439" s="147" t="s">
        <v>156</v>
      </c>
      <c r="L439" s="35"/>
      <c r="M439" s="152" t="s">
        <v>3</v>
      </c>
      <c r="N439" s="153" t="s">
        <v>42</v>
      </c>
      <c r="O439" s="55"/>
      <c r="P439" s="154">
        <f>O439*H439</f>
        <v>0</v>
      </c>
      <c r="Q439" s="154">
        <v>0</v>
      </c>
      <c r="R439" s="154">
        <f>Q439*H439</f>
        <v>0</v>
      </c>
      <c r="S439" s="154">
        <v>0</v>
      </c>
      <c r="T439" s="155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56" t="s">
        <v>227</v>
      </c>
      <c r="AT439" s="156" t="s">
        <v>152</v>
      </c>
      <c r="AU439" s="156" t="s">
        <v>80</v>
      </c>
      <c r="AY439" s="19" t="s">
        <v>149</v>
      </c>
      <c r="BE439" s="157">
        <f>IF(N439="základní",J439,0)</f>
        <v>0</v>
      </c>
      <c r="BF439" s="157">
        <f>IF(N439="snížená",J439,0)</f>
        <v>0</v>
      </c>
      <c r="BG439" s="157">
        <f>IF(N439="zákl. přenesená",J439,0)</f>
        <v>0</v>
      </c>
      <c r="BH439" s="157">
        <f>IF(N439="sníž. přenesená",J439,0)</f>
        <v>0</v>
      </c>
      <c r="BI439" s="157">
        <f>IF(N439="nulová",J439,0)</f>
        <v>0</v>
      </c>
      <c r="BJ439" s="19" t="s">
        <v>78</v>
      </c>
      <c r="BK439" s="157">
        <f>ROUND(I439*H439,2)</f>
        <v>0</v>
      </c>
      <c r="BL439" s="19" t="s">
        <v>227</v>
      </c>
      <c r="BM439" s="156" t="s">
        <v>800</v>
      </c>
    </row>
    <row r="440" spans="1:47" s="2" customFormat="1" ht="12">
      <c r="A440" s="34"/>
      <c r="B440" s="35"/>
      <c r="C440" s="34"/>
      <c r="D440" s="158" t="s">
        <v>159</v>
      </c>
      <c r="E440" s="34"/>
      <c r="F440" s="159" t="s">
        <v>801</v>
      </c>
      <c r="G440" s="34"/>
      <c r="H440" s="34"/>
      <c r="I440" s="160"/>
      <c r="J440" s="34"/>
      <c r="K440" s="34"/>
      <c r="L440" s="35"/>
      <c r="M440" s="161"/>
      <c r="N440" s="162"/>
      <c r="O440" s="55"/>
      <c r="P440" s="55"/>
      <c r="Q440" s="55"/>
      <c r="R440" s="55"/>
      <c r="S440" s="55"/>
      <c r="T440" s="56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9" t="s">
        <v>159</v>
      </c>
      <c r="AU440" s="19" t="s">
        <v>80</v>
      </c>
    </row>
    <row r="441" spans="1:65" s="2" customFormat="1" ht="16.5" customHeight="1">
      <c r="A441" s="34"/>
      <c r="B441" s="144"/>
      <c r="C441" s="190" t="s">
        <v>802</v>
      </c>
      <c r="D441" s="190" t="s">
        <v>411</v>
      </c>
      <c r="E441" s="191" t="s">
        <v>778</v>
      </c>
      <c r="F441" s="192" t="s">
        <v>779</v>
      </c>
      <c r="G441" s="193" t="s">
        <v>155</v>
      </c>
      <c r="H441" s="194">
        <v>17.035</v>
      </c>
      <c r="I441" s="195"/>
      <c r="J441" s="196">
        <f>ROUND(I441*H441,2)</f>
        <v>0</v>
      </c>
      <c r="K441" s="192" t="s">
        <v>156</v>
      </c>
      <c r="L441" s="197"/>
      <c r="M441" s="198" t="s">
        <v>3</v>
      </c>
      <c r="N441" s="199" t="s">
        <v>42</v>
      </c>
      <c r="O441" s="55"/>
      <c r="P441" s="154">
        <f>O441*H441</f>
        <v>0</v>
      </c>
      <c r="Q441" s="154">
        <v>0.0003</v>
      </c>
      <c r="R441" s="154">
        <f>Q441*H441</f>
        <v>0.0051105</v>
      </c>
      <c r="S441" s="154">
        <v>0</v>
      </c>
      <c r="T441" s="155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56" t="s">
        <v>446</v>
      </c>
      <c r="AT441" s="156" t="s">
        <v>411</v>
      </c>
      <c r="AU441" s="156" t="s">
        <v>80</v>
      </c>
      <c r="AY441" s="19" t="s">
        <v>149</v>
      </c>
      <c r="BE441" s="157">
        <f>IF(N441="základní",J441,0)</f>
        <v>0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9" t="s">
        <v>78</v>
      </c>
      <c r="BK441" s="157">
        <f>ROUND(I441*H441,2)</f>
        <v>0</v>
      </c>
      <c r="BL441" s="19" t="s">
        <v>227</v>
      </c>
      <c r="BM441" s="156" t="s">
        <v>803</v>
      </c>
    </row>
    <row r="442" spans="2:51" s="13" customFormat="1" ht="12">
      <c r="B442" s="163"/>
      <c r="D442" s="164" t="s">
        <v>161</v>
      </c>
      <c r="F442" s="166" t="s">
        <v>796</v>
      </c>
      <c r="H442" s="167">
        <v>17.035</v>
      </c>
      <c r="I442" s="168"/>
      <c r="L442" s="163"/>
      <c r="M442" s="169"/>
      <c r="N442" s="170"/>
      <c r="O442" s="170"/>
      <c r="P442" s="170"/>
      <c r="Q442" s="170"/>
      <c r="R442" s="170"/>
      <c r="S442" s="170"/>
      <c r="T442" s="171"/>
      <c r="AT442" s="165" t="s">
        <v>161</v>
      </c>
      <c r="AU442" s="165" t="s">
        <v>80</v>
      </c>
      <c r="AV442" s="13" t="s">
        <v>80</v>
      </c>
      <c r="AW442" s="13" t="s">
        <v>4</v>
      </c>
      <c r="AX442" s="13" t="s">
        <v>78</v>
      </c>
      <c r="AY442" s="165" t="s">
        <v>149</v>
      </c>
    </row>
    <row r="443" spans="1:65" s="2" customFormat="1" ht="24.2" customHeight="1">
      <c r="A443" s="34"/>
      <c r="B443" s="144"/>
      <c r="C443" s="145" t="s">
        <v>804</v>
      </c>
      <c r="D443" s="145" t="s">
        <v>152</v>
      </c>
      <c r="E443" s="146" t="s">
        <v>805</v>
      </c>
      <c r="F443" s="147" t="s">
        <v>806</v>
      </c>
      <c r="G443" s="148" t="s">
        <v>183</v>
      </c>
      <c r="H443" s="149">
        <v>14</v>
      </c>
      <c r="I443" s="150"/>
      <c r="J443" s="151">
        <f>ROUND(I443*H443,2)</f>
        <v>0</v>
      </c>
      <c r="K443" s="147" t="s">
        <v>156</v>
      </c>
      <c r="L443" s="35"/>
      <c r="M443" s="152" t="s">
        <v>3</v>
      </c>
      <c r="N443" s="153" t="s">
        <v>42</v>
      </c>
      <c r="O443" s="55"/>
      <c r="P443" s="154">
        <f>O443*H443</f>
        <v>0</v>
      </c>
      <c r="Q443" s="154">
        <v>2E-05</v>
      </c>
      <c r="R443" s="154">
        <f>Q443*H443</f>
        <v>0.00028000000000000003</v>
      </c>
      <c r="S443" s="154">
        <v>0</v>
      </c>
      <c r="T443" s="155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6" t="s">
        <v>227</v>
      </c>
      <c r="AT443" s="156" t="s">
        <v>152</v>
      </c>
      <c r="AU443" s="156" t="s">
        <v>80</v>
      </c>
      <c r="AY443" s="19" t="s">
        <v>149</v>
      </c>
      <c r="BE443" s="157">
        <f>IF(N443="základní",J443,0)</f>
        <v>0</v>
      </c>
      <c r="BF443" s="157">
        <f>IF(N443="snížená",J443,0)</f>
        <v>0</v>
      </c>
      <c r="BG443" s="157">
        <f>IF(N443="zákl. přenesená",J443,0)</f>
        <v>0</v>
      </c>
      <c r="BH443" s="157">
        <f>IF(N443="sníž. přenesená",J443,0)</f>
        <v>0</v>
      </c>
      <c r="BI443" s="157">
        <f>IF(N443="nulová",J443,0)</f>
        <v>0</v>
      </c>
      <c r="BJ443" s="19" t="s">
        <v>78</v>
      </c>
      <c r="BK443" s="157">
        <f>ROUND(I443*H443,2)</f>
        <v>0</v>
      </c>
      <c r="BL443" s="19" t="s">
        <v>227</v>
      </c>
      <c r="BM443" s="156" t="s">
        <v>807</v>
      </c>
    </row>
    <row r="444" spans="1:47" s="2" customFormat="1" ht="12">
      <c r="A444" s="34"/>
      <c r="B444" s="35"/>
      <c r="C444" s="34"/>
      <c r="D444" s="158" t="s">
        <v>159</v>
      </c>
      <c r="E444" s="34"/>
      <c r="F444" s="159" t="s">
        <v>808</v>
      </c>
      <c r="G444" s="34"/>
      <c r="H444" s="34"/>
      <c r="I444" s="160"/>
      <c r="J444" s="34"/>
      <c r="K444" s="34"/>
      <c r="L444" s="35"/>
      <c r="M444" s="161"/>
      <c r="N444" s="162"/>
      <c r="O444" s="55"/>
      <c r="P444" s="55"/>
      <c r="Q444" s="55"/>
      <c r="R444" s="55"/>
      <c r="S444" s="55"/>
      <c r="T444" s="56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9" t="s">
        <v>159</v>
      </c>
      <c r="AU444" s="19" t="s">
        <v>80</v>
      </c>
    </row>
    <row r="445" spans="2:51" s="15" customFormat="1" ht="12">
      <c r="B445" s="183"/>
      <c r="D445" s="164" t="s">
        <v>161</v>
      </c>
      <c r="E445" s="184" t="s">
        <v>3</v>
      </c>
      <c r="F445" s="185" t="s">
        <v>363</v>
      </c>
      <c r="H445" s="184" t="s">
        <v>3</v>
      </c>
      <c r="I445" s="186"/>
      <c r="L445" s="183"/>
      <c r="M445" s="187"/>
      <c r="N445" s="188"/>
      <c r="O445" s="188"/>
      <c r="P445" s="188"/>
      <c r="Q445" s="188"/>
      <c r="R445" s="188"/>
      <c r="S445" s="188"/>
      <c r="T445" s="189"/>
      <c r="AT445" s="184" t="s">
        <v>161</v>
      </c>
      <c r="AU445" s="184" t="s">
        <v>80</v>
      </c>
      <c r="AV445" s="15" t="s">
        <v>78</v>
      </c>
      <c r="AW445" s="15" t="s">
        <v>33</v>
      </c>
      <c r="AX445" s="15" t="s">
        <v>71</v>
      </c>
      <c r="AY445" s="184" t="s">
        <v>149</v>
      </c>
    </row>
    <row r="446" spans="2:51" s="13" customFormat="1" ht="12">
      <c r="B446" s="163"/>
      <c r="D446" s="164" t="s">
        <v>161</v>
      </c>
      <c r="E446" s="165" t="s">
        <v>3</v>
      </c>
      <c r="F446" s="166" t="s">
        <v>240</v>
      </c>
      <c r="H446" s="167">
        <v>14</v>
      </c>
      <c r="I446" s="168"/>
      <c r="L446" s="163"/>
      <c r="M446" s="169"/>
      <c r="N446" s="170"/>
      <c r="O446" s="170"/>
      <c r="P446" s="170"/>
      <c r="Q446" s="170"/>
      <c r="R446" s="170"/>
      <c r="S446" s="170"/>
      <c r="T446" s="171"/>
      <c r="AT446" s="165" t="s">
        <v>161</v>
      </c>
      <c r="AU446" s="165" t="s">
        <v>80</v>
      </c>
      <c r="AV446" s="13" t="s">
        <v>80</v>
      </c>
      <c r="AW446" s="13" t="s">
        <v>33</v>
      </c>
      <c r="AX446" s="13" t="s">
        <v>78</v>
      </c>
      <c r="AY446" s="165" t="s">
        <v>149</v>
      </c>
    </row>
    <row r="447" spans="1:65" s="2" customFormat="1" ht="24.2" customHeight="1">
      <c r="A447" s="34"/>
      <c r="B447" s="144"/>
      <c r="C447" s="145" t="s">
        <v>809</v>
      </c>
      <c r="D447" s="145" t="s">
        <v>152</v>
      </c>
      <c r="E447" s="146" t="s">
        <v>810</v>
      </c>
      <c r="F447" s="147" t="s">
        <v>811</v>
      </c>
      <c r="G447" s="148" t="s">
        <v>197</v>
      </c>
      <c r="H447" s="149">
        <v>0.634</v>
      </c>
      <c r="I447" s="150"/>
      <c r="J447" s="151">
        <f>ROUND(I447*H447,2)</f>
        <v>0</v>
      </c>
      <c r="K447" s="147" t="s">
        <v>156</v>
      </c>
      <c r="L447" s="35"/>
      <c r="M447" s="152" t="s">
        <v>3</v>
      </c>
      <c r="N447" s="153" t="s">
        <v>42</v>
      </c>
      <c r="O447" s="55"/>
      <c r="P447" s="154">
        <f>O447*H447</f>
        <v>0</v>
      </c>
      <c r="Q447" s="154">
        <v>0</v>
      </c>
      <c r="R447" s="154">
        <f>Q447*H447</f>
        <v>0</v>
      </c>
      <c r="S447" s="154">
        <v>0</v>
      </c>
      <c r="T447" s="155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56" t="s">
        <v>227</v>
      </c>
      <c r="AT447" s="156" t="s">
        <v>152</v>
      </c>
      <c r="AU447" s="156" t="s">
        <v>80</v>
      </c>
      <c r="AY447" s="19" t="s">
        <v>149</v>
      </c>
      <c r="BE447" s="157">
        <f>IF(N447="základní",J447,0)</f>
        <v>0</v>
      </c>
      <c r="BF447" s="157">
        <f>IF(N447="snížená",J447,0)</f>
        <v>0</v>
      </c>
      <c r="BG447" s="157">
        <f>IF(N447="zákl. přenesená",J447,0)</f>
        <v>0</v>
      </c>
      <c r="BH447" s="157">
        <f>IF(N447="sníž. přenesená",J447,0)</f>
        <v>0</v>
      </c>
      <c r="BI447" s="157">
        <f>IF(N447="nulová",J447,0)</f>
        <v>0</v>
      </c>
      <c r="BJ447" s="19" t="s">
        <v>78</v>
      </c>
      <c r="BK447" s="157">
        <f>ROUND(I447*H447,2)</f>
        <v>0</v>
      </c>
      <c r="BL447" s="19" t="s">
        <v>227</v>
      </c>
      <c r="BM447" s="156" t="s">
        <v>812</v>
      </c>
    </row>
    <row r="448" spans="1:47" s="2" customFormat="1" ht="12">
      <c r="A448" s="34"/>
      <c r="B448" s="35"/>
      <c r="C448" s="34"/>
      <c r="D448" s="158" t="s">
        <v>159</v>
      </c>
      <c r="E448" s="34"/>
      <c r="F448" s="159" t="s">
        <v>813</v>
      </c>
      <c r="G448" s="34"/>
      <c r="H448" s="34"/>
      <c r="I448" s="160"/>
      <c r="J448" s="34"/>
      <c r="K448" s="34"/>
      <c r="L448" s="35"/>
      <c r="M448" s="161"/>
      <c r="N448" s="162"/>
      <c r="O448" s="55"/>
      <c r="P448" s="55"/>
      <c r="Q448" s="55"/>
      <c r="R448" s="55"/>
      <c r="S448" s="55"/>
      <c r="T448" s="56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9" t="s">
        <v>159</v>
      </c>
      <c r="AU448" s="19" t="s">
        <v>80</v>
      </c>
    </row>
    <row r="449" spans="2:63" s="12" customFormat="1" ht="22.9" customHeight="1">
      <c r="B449" s="131"/>
      <c r="D449" s="132" t="s">
        <v>70</v>
      </c>
      <c r="E449" s="142" t="s">
        <v>222</v>
      </c>
      <c r="F449" s="142" t="s">
        <v>223</v>
      </c>
      <c r="I449" s="134"/>
      <c r="J449" s="143">
        <f>BK449</f>
        <v>0</v>
      </c>
      <c r="L449" s="131"/>
      <c r="M449" s="136"/>
      <c r="N449" s="137"/>
      <c r="O449" s="137"/>
      <c r="P449" s="138">
        <f>SUM(P450:P465)</f>
        <v>0</v>
      </c>
      <c r="Q449" s="137"/>
      <c r="R449" s="138">
        <f>SUM(R450:R465)</f>
        <v>2.462444</v>
      </c>
      <c r="S449" s="137"/>
      <c r="T449" s="139">
        <f>SUM(T450:T465)</f>
        <v>0</v>
      </c>
      <c r="AR449" s="132" t="s">
        <v>80</v>
      </c>
      <c r="AT449" s="140" t="s">
        <v>70</v>
      </c>
      <c r="AU449" s="140" t="s">
        <v>78</v>
      </c>
      <c r="AY449" s="132" t="s">
        <v>149</v>
      </c>
      <c r="BK449" s="141">
        <f>SUM(BK450:BK465)</f>
        <v>0</v>
      </c>
    </row>
    <row r="450" spans="1:65" s="2" customFormat="1" ht="24.2" customHeight="1">
      <c r="A450" s="34"/>
      <c r="B450" s="144"/>
      <c r="C450" s="145" t="s">
        <v>814</v>
      </c>
      <c r="D450" s="145" t="s">
        <v>152</v>
      </c>
      <c r="E450" s="146" t="s">
        <v>815</v>
      </c>
      <c r="F450" s="147" t="s">
        <v>816</v>
      </c>
      <c r="G450" s="148" t="s">
        <v>155</v>
      </c>
      <c r="H450" s="149">
        <v>193.9</v>
      </c>
      <c r="I450" s="150"/>
      <c r="J450" s="151">
        <f>ROUND(I450*H450,2)</f>
        <v>0</v>
      </c>
      <c r="K450" s="147" t="s">
        <v>156</v>
      </c>
      <c r="L450" s="35"/>
      <c r="M450" s="152" t="s">
        <v>3</v>
      </c>
      <c r="N450" s="153" t="s">
        <v>42</v>
      </c>
      <c r="O450" s="55"/>
      <c r="P450" s="154">
        <f>O450*H450</f>
        <v>0</v>
      </c>
      <c r="Q450" s="154">
        <v>0</v>
      </c>
      <c r="R450" s="154">
        <f>Q450*H450</f>
        <v>0</v>
      </c>
      <c r="S450" s="154">
        <v>0</v>
      </c>
      <c r="T450" s="155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56" t="s">
        <v>227</v>
      </c>
      <c r="AT450" s="156" t="s">
        <v>152</v>
      </c>
      <c r="AU450" s="156" t="s">
        <v>80</v>
      </c>
      <c r="AY450" s="19" t="s">
        <v>149</v>
      </c>
      <c r="BE450" s="157">
        <f>IF(N450="základní",J450,0)</f>
        <v>0</v>
      </c>
      <c r="BF450" s="157">
        <f>IF(N450="snížená",J450,0)</f>
        <v>0</v>
      </c>
      <c r="BG450" s="157">
        <f>IF(N450="zákl. přenesená",J450,0)</f>
        <v>0</v>
      </c>
      <c r="BH450" s="157">
        <f>IF(N450="sníž. přenesená",J450,0)</f>
        <v>0</v>
      </c>
      <c r="BI450" s="157">
        <f>IF(N450="nulová",J450,0)</f>
        <v>0</v>
      </c>
      <c r="BJ450" s="19" t="s">
        <v>78</v>
      </c>
      <c r="BK450" s="157">
        <f>ROUND(I450*H450,2)</f>
        <v>0</v>
      </c>
      <c r="BL450" s="19" t="s">
        <v>227</v>
      </c>
      <c r="BM450" s="156" t="s">
        <v>817</v>
      </c>
    </row>
    <row r="451" spans="1:47" s="2" customFormat="1" ht="12">
      <c r="A451" s="34"/>
      <c r="B451" s="35"/>
      <c r="C451" s="34"/>
      <c r="D451" s="158" t="s">
        <v>159</v>
      </c>
      <c r="E451" s="34"/>
      <c r="F451" s="159" t="s">
        <v>818</v>
      </c>
      <c r="G451" s="34"/>
      <c r="H451" s="34"/>
      <c r="I451" s="160"/>
      <c r="J451" s="34"/>
      <c r="K451" s="34"/>
      <c r="L451" s="35"/>
      <c r="M451" s="161"/>
      <c r="N451" s="162"/>
      <c r="O451" s="55"/>
      <c r="P451" s="55"/>
      <c r="Q451" s="55"/>
      <c r="R451" s="55"/>
      <c r="S451" s="55"/>
      <c r="T451" s="56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9" t="s">
        <v>159</v>
      </c>
      <c r="AU451" s="19" t="s">
        <v>80</v>
      </c>
    </row>
    <row r="452" spans="2:51" s="13" customFormat="1" ht="12">
      <c r="B452" s="163"/>
      <c r="D452" s="164" t="s">
        <v>161</v>
      </c>
      <c r="E452" s="165" t="s">
        <v>3</v>
      </c>
      <c r="F452" s="166" t="s">
        <v>677</v>
      </c>
      <c r="H452" s="167">
        <v>193.9</v>
      </c>
      <c r="I452" s="168"/>
      <c r="L452" s="163"/>
      <c r="M452" s="169"/>
      <c r="N452" s="170"/>
      <c r="O452" s="170"/>
      <c r="P452" s="170"/>
      <c r="Q452" s="170"/>
      <c r="R452" s="170"/>
      <c r="S452" s="170"/>
      <c r="T452" s="171"/>
      <c r="AT452" s="165" t="s">
        <v>161</v>
      </c>
      <c r="AU452" s="165" t="s">
        <v>80</v>
      </c>
      <c r="AV452" s="13" t="s">
        <v>80</v>
      </c>
      <c r="AW452" s="13" t="s">
        <v>33</v>
      </c>
      <c r="AX452" s="13" t="s">
        <v>78</v>
      </c>
      <c r="AY452" s="165" t="s">
        <v>149</v>
      </c>
    </row>
    <row r="453" spans="1:65" s="2" customFormat="1" ht="16.5" customHeight="1">
      <c r="A453" s="34"/>
      <c r="B453" s="144"/>
      <c r="C453" s="190" t="s">
        <v>819</v>
      </c>
      <c r="D453" s="190" t="s">
        <v>411</v>
      </c>
      <c r="E453" s="191" t="s">
        <v>820</v>
      </c>
      <c r="F453" s="192" t="s">
        <v>821</v>
      </c>
      <c r="G453" s="193" t="s">
        <v>155</v>
      </c>
      <c r="H453" s="194">
        <v>395.556</v>
      </c>
      <c r="I453" s="195"/>
      <c r="J453" s="196">
        <f>ROUND(I453*H453,2)</f>
        <v>0</v>
      </c>
      <c r="K453" s="192" t="s">
        <v>156</v>
      </c>
      <c r="L453" s="197"/>
      <c r="M453" s="198" t="s">
        <v>3</v>
      </c>
      <c r="N453" s="199" t="s">
        <v>42</v>
      </c>
      <c r="O453" s="55"/>
      <c r="P453" s="154">
        <f>O453*H453</f>
        <v>0</v>
      </c>
      <c r="Q453" s="154">
        <v>0.0018</v>
      </c>
      <c r="R453" s="154">
        <f>Q453*H453</f>
        <v>0.7120008</v>
      </c>
      <c r="S453" s="154">
        <v>0</v>
      </c>
      <c r="T453" s="155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56" t="s">
        <v>446</v>
      </c>
      <c r="AT453" s="156" t="s">
        <v>411</v>
      </c>
      <c r="AU453" s="156" t="s">
        <v>80</v>
      </c>
      <c r="AY453" s="19" t="s">
        <v>149</v>
      </c>
      <c r="BE453" s="157">
        <f>IF(N453="základní",J453,0)</f>
        <v>0</v>
      </c>
      <c r="BF453" s="157">
        <f>IF(N453="snížená",J453,0)</f>
        <v>0</v>
      </c>
      <c r="BG453" s="157">
        <f>IF(N453="zákl. přenesená",J453,0)</f>
        <v>0</v>
      </c>
      <c r="BH453" s="157">
        <f>IF(N453="sníž. přenesená",J453,0)</f>
        <v>0</v>
      </c>
      <c r="BI453" s="157">
        <f>IF(N453="nulová",J453,0)</f>
        <v>0</v>
      </c>
      <c r="BJ453" s="19" t="s">
        <v>78</v>
      </c>
      <c r="BK453" s="157">
        <f>ROUND(I453*H453,2)</f>
        <v>0</v>
      </c>
      <c r="BL453" s="19" t="s">
        <v>227</v>
      </c>
      <c r="BM453" s="156" t="s">
        <v>822</v>
      </c>
    </row>
    <row r="454" spans="2:51" s="13" customFormat="1" ht="12">
      <c r="B454" s="163"/>
      <c r="D454" s="164" t="s">
        <v>161</v>
      </c>
      <c r="F454" s="166" t="s">
        <v>823</v>
      </c>
      <c r="H454" s="167">
        <v>395.556</v>
      </c>
      <c r="I454" s="168"/>
      <c r="L454" s="163"/>
      <c r="M454" s="169"/>
      <c r="N454" s="170"/>
      <c r="O454" s="170"/>
      <c r="P454" s="170"/>
      <c r="Q454" s="170"/>
      <c r="R454" s="170"/>
      <c r="S454" s="170"/>
      <c r="T454" s="171"/>
      <c r="AT454" s="165" t="s">
        <v>161</v>
      </c>
      <c r="AU454" s="165" t="s">
        <v>80</v>
      </c>
      <c r="AV454" s="13" t="s">
        <v>80</v>
      </c>
      <c r="AW454" s="13" t="s">
        <v>4</v>
      </c>
      <c r="AX454" s="13" t="s">
        <v>78</v>
      </c>
      <c r="AY454" s="165" t="s">
        <v>149</v>
      </c>
    </row>
    <row r="455" spans="1:65" s="2" customFormat="1" ht="24.2" customHeight="1">
      <c r="A455" s="34"/>
      <c r="B455" s="144"/>
      <c r="C455" s="145" t="s">
        <v>824</v>
      </c>
      <c r="D455" s="145" t="s">
        <v>152</v>
      </c>
      <c r="E455" s="146" t="s">
        <v>825</v>
      </c>
      <c r="F455" s="147" t="s">
        <v>826</v>
      </c>
      <c r="G455" s="148" t="s">
        <v>155</v>
      </c>
      <c r="H455" s="149">
        <v>195.014</v>
      </c>
      <c r="I455" s="150"/>
      <c r="J455" s="151">
        <f>ROUND(I455*H455,2)</f>
        <v>0</v>
      </c>
      <c r="K455" s="147" t="s">
        <v>156</v>
      </c>
      <c r="L455" s="35"/>
      <c r="M455" s="152" t="s">
        <v>3</v>
      </c>
      <c r="N455" s="153" t="s">
        <v>42</v>
      </c>
      <c r="O455" s="55"/>
      <c r="P455" s="154">
        <f>O455*H455</f>
        <v>0</v>
      </c>
      <c r="Q455" s="154">
        <v>0</v>
      </c>
      <c r="R455" s="154">
        <f>Q455*H455</f>
        <v>0</v>
      </c>
      <c r="S455" s="154">
        <v>0</v>
      </c>
      <c r="T455" s="155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56" t="s">
        <v>227</v>
      </c>
      <c r="AT455" s="156" t="s">
        <v>152</v>
      </c>
      <c r="AU455" s="156" t="s">
        <v>80</v>
      </c>
      <c r="AY455" s="19" t="s">
        <v>149</v>
      </c>
      <c r="BE455" s="157">
        <f>IF(N455="základní",J455,0)</f>
        <v>0</v>
      </c>
      <c r="BF455" s="157">
        <f>IF(N455="snížená",J455,0)</f>
        <v>0</v>
      </c>
      <c r="BG455" s="157">
        <f>IF(N455="zákl. přenesená",J455,0)</f>
        <v>0</v>
      </c>
      <c r="BH455" s="157">
        <f>IF(N455="sníž. přenesená",J455,0)</f>
        <v>0</v>
      </c>
      <c r="BI455" s="157">
        <f>IF(N455="nulová",J455,0)</f>
        <v>0</v>
      </c>
      <c r="BJ455" s="19" t="s">
        <v>78</v>
      </c>
      <c r="BK455" s="157">
        <f>ROUND(I455*H455,2)</f>
        <v>0</v>
      </c>
      <c r="BL455" s="19" t="s">
        <v>227</v>
      </c>
      <c r="BM455" s="156" t="s">
        <v>827</v>
      </c>
    </row>
    <row r="456" spans="1:47" s="2" customFormat="1" ht="12">
      <c r="A456" s="34"/>
      <c r="B456" s="35"/>
      <c r="C456" s="34"/>
      <c r="D456" s="158" t="s">
        <v>159</v>
      </c>
      <c r="E456" s="34"/>
      <c r="F456" s="159" t="s">
        <v>828</v>
      </c>
      <c r="G456" s="34"/>
      <c r="H456" s="34"/>
      <c r="I456" s="160"/>
      <c r="J456" s="34"/>
      <c r="K456" s="34"/>
      <c r="L456" s="35"/>
      <c r="M456" s="161"/>
      <c r="N456" s="162"/>
      <c r="O456" s="55"/>
      <c r="P456" s="55"/>
      <c r="Q456" s="55"/>
      <c r="R456" s="55"/>
      <c r="S456" s="55"/>
      <c r="T456" s="56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9" t="s">
        <v>159</v>
      </c>
      <c r="AU456" s="19" t="s">
        <v>80</v>
      </c>
    </row>
    <row r="457" spans="2:51" s="13" customFormat="1" ht="12">
      <c r="B457" s="163"/>
      <c r="D457" s="164" t="s">
        <v>161</v>
      </c>
      <c r="E457" s="165" t="s">
        <v>3</v>
      </c>
      <c r="F457" s="166" t="s">
        <v>829</v>
      </c>
      <c r="H457" s="167">
        <v>195.014</v>
      </c>
      <c r="I457" s="168"/>
      <c r="L457" s="163"/>
      <c r="M457" s="169"/>
      <c r="N457" s="170"/>
      <c r="O457" s="170"/>
      <c r="P457" s="170"/>
      <c r="Q457" s="170"/>
      <c r="R457" s="170"/>
      <c r="S457" s="170"/>
      <c r="T457" s="171"/>
      <c r="AT457" s="165" t="s">
        <v>161</v>
      </c>
      <c r="AU457" s="165" t="s">
        <v>80</v>
      </c>
      <c r="AV457" s="13" t="s">
        <v>80</v>
      </c>
      <c r="AW457" s="13" t="s">
        <v>33</v>
      </c>
      <c r="AX457" s="13" t="s">
        <v>78</v>
      </c>
      <c r="AY457" s="165" t="s">
        <v>149</v>
      </c>
    </row>
    <row r="458" spans="1:65" s="2" customFormat="1" ht="16.5" customHeight="1">
      <c r="A458" s="34"/>
      <c r="B458" s="144"/>
      <c r="C458" s="190" t="s">
        <v>830</v>
      </c>
      <c r="D458" s="190" t="s">
        <v>411</v>
      </c>
      <c r="E458" s="191" t="s">
        <v>831</v>
      </c>
      <c r="F458" s="192" t="s">
        <v>832</v>
      </c>
      <c r="G458" s="193" t="s">
        <v>155</v>
      </c>
      <c r="H458" s="194">
        <v>198.914</v>
      </c>
      <c r="I458" s="195"/>
      <c r="J458" s="196">
        <f>ROUND(I458*H458,2)</f>
        <v>0</v>
      </c>
      <c r="K458" s="192" t="s">
        <v>156</v>
      </c>
      <c r="L458" s="197"/>
      <c r="M458" s="198" t="s">
        <v>3</v>
      </c>
      <c r="N458" s="199" t="s">
        <v>42</v>
      </c>
      <c r="O458" s="55"/>
      <c r="P458" s="154">
        <f>O458*H458</f>
        <v>0</v>
      </c>
      <c r="Q458" s="154">
        <v>0.006</v>
      </c>
      <c r="R458" s="154">
        <f>Q458*H458</f>
        <v>1.193484</v>
      </c>
      <c r="S458" s="154">
        <v>0</v>
      </c>
      <c r="T458" s="155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56" t="s">
        <v>446</v>
      </c>
      <c r="AT458" s="156" t="s">
        <v>411</v>
      </c>
      <c r="AU458" s="156" t="s">
        <v>80</v>
      </c>
      <c r="AY458" s="19" t="s">
        <v>149</v>
      </c>
      <c r="BE458" s="157">
        <f>IF(N458="základní",J458,0)</f>
        <v>0</v>
      </c>
      <c r="BF458" s="157">
        <f>IF(N458="snížená",J458,0)</f>
        <v>0</v>
      </c>
      <c r="BG458" s="157">
        <f>IF(N458="zákl. přenesená",J458,0)</f>
        <v>0</v>
      </c>
      <c r="BH458" s="157">
        <f>IF(N458="sníž. přenesená",J458,0)</f>
        <v>0</v>
      </c>
      <c r="BI458" s="157">
        <f>IF(N458="nulová",J458,0)</f>
        <v>0</v>
      </c>
      <c r="BJ458" s="19" t="s">
        <v>78</v>
      </c>
      <c r="BK458" s="157">
        <f>ROUND(I458*H458,2)</f>
        <v>0</v>
      </c>
      <c r="BL458" s="19" t="s">
        <v>227</v>
      </c>
      <c r="BM458" s="156" t="s">
        <v>833</v>
      </c>
    </row>
    <row r="459" spans="2:51" s="13" customFormat="1" ht="12">
      <c r="B459" s="163"/>
      <c r="D459" s="164" t="s">
        <v>161</v>
      </c>
      <c r="F459" s="166" t="s">
        <v>834</v>
      </c>
      <c r="H459" s="167">
        <v>198.914</v>
      </c>
      <c r="I459" s="168"/>
      <c r="L459" s="163"/>
      <c r="M459" s="169"/>
      <c r="N459" s="170"/>
      <c r="O459" s="170"/>
      <c r="P459" s="170"/>
      <c r="Q459" s="170"/>
      <c r="R459" s="170"/>
      <c r="S459" s="170"/>
      <c r="T459" s="171"/>
      <c r="AT459" s="165" t="s">
        <v>161</v>
      </c>
      <c r="AU459" s="165" t="s">
        <v>80</v>
      </c>
      <c r="AV459" s="13" t="s">
        <v>80</v>
      </c>
      <c r="AW459" s="13" t="s">
        <v>4</v>
      </c>
      <c r="AX459" s="13" t="s">
        <v>78</v>
      </c>
      <c r="AY459" s="165" t="s">
        <v>149</v>
      </c>
    </row>
    <row r="460" spans="1:65" s="2" customFormat="1" ht="24.2" customHeight="1">
      <c r="A460" s="34"/>
      <c r="B460" s="144"/>
      <c r="C460" s="145" t="s">
        <v>835</v>
      </c>
      <c r="D460" s="145" t="s">
        <v>152</v>
      </c>
      <c r="E460" s="146" t="s">
        <v>836</v>
      </c>
      <c r="F460" s="147" t="s">
        <v>837</v>
      </c>
      <c r="G460" s="148" t="s">
        <v>155</v>
      </c>
      <c r="H460" s="149">
        <v>195.014</v>
      </c>
      <c r="I460" s="150"/>
      <c r="J460" s="151">
        <f>ROUND(I460*H460,2)</f>
        <v>0</v>
      </c>
      <c r="K460" s="147" t="s">
        <v>156</v>
      </c>
      <c r="L460" s="35"/>
      <c r="M460" s="152" t="s">
        <v>3</v>
      </c>
      <c r="N460" s="153" t="s">
        <v>42</v>
      </c>
      <c r="O460" s="55"/>
      <c r="P460" s="154">
        <f>O460*H460</f>
        <v>0</v>
      </c>
      <c r="Q460" s="154">
        <v>0</v>
      </c>
      <c r="R460" s="154">
        <f>Q460*H460</f>
        <v>0</v>
      </c>
      <c r="S460" s="154">
        <v>0</v>
      </c>
      <c r="T460" s="155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56" t="s">
        <v>227</v>
      </c>
      <c r="AT460" s="156" t="s">
        <v>152</v>
      </c>
      <c r="AU460" s="156" t="s">
        <v>80</v>
      </c>
      <c r="AY460" s="19" t="s">
        <v>149</v>
      </c>
      <c r="BE460" s="157">
        <f>IF(N460="základní",J460,0)</f>
        <v>0</v>
      </c>
      <c r="BF460" s="157">
        <f>IF(N460="snížená",J460,0)</f>
        <v>0</v>
      </c>
      <c r="BG460" s="157">
        <f>IF(N460="zákl. přenesená",J460,0)</f>
        <v>0</v>
      </c>
      <c r="BH460" s="157">
        <f>IF(N460="sníž. přenesená",J460,0)</f>
        <v>0</v>
      </c>
      <c r="BI460" s="157">
        <f>IF(N460="nulová",J460,0)</f>
        <v>0</v>
      </c>
      <c r="BJ460" s="19" t="s">
        <v>78</v>
      </c>
      <c r="BK460" s="157">
        <f>ROUND(I460*H460,2)</f>
        <v>0</v>
      </c>
      <c r="BL460" s="19" t="s">
        <v>227</v>
      </c>
      <c r="BM460" s="156" t="s">
        <v>838</v>
      </c>
    </row>
    <row r="461" spans="1:47" s="2" customFormat="1" ht="12">
      <c r="A461" s="34"/>
      <c r="B461" s="35"/>
      <c r="C461" s="34"/>
      <c r="D461" s="158" t="s">
        <v>159</v>
      </c>
      <c r="E461" s="34"/>
      <c r="F461" s="159" t="s">
        <v>839</v>
      </c>
      <c r="G461" s="34"/>
      <c r="H461" s="34"/>
      <c r="I461" s="160"/>
      <c r="J461" s="34"/>
      <c r="K461" s="34"/>
      <c r="L461" s="35"/>
      <c r="M461" s="161"/>
      <c r="N461" s="162"/>
      <c r="O461" s="55"/>
      <c r="P461" s="55"/>
      <c r="Q461" s="55"/>
      <c r="R461" s="55"/>
      <c r="S461" s="55"/>
      <c r="T461" s="56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9" t="s">
        <v>159</v>
      </c>
      <c r="AU461" s="19" t="s">
        <v>80</v>
      </c>
    </row>
    <row r="462" spans="1:65" s="2" customFormat="1" ht="16.5" customHeight="1">
      <c r="A462" s="34"/>
      <c r="B462" s="144"/>
      <c r="C462" s="190" t="s">
        <v>840</v>
      </c>
      <c r="D462" s="190" t="s">
        <v>411</v>
      </c>
      <c r="E462" s="191" t="s">
        <v>841</v>
      </c>
      <c r="F462" s="192" t="s">
        <v>842</v>
      </c>
      <c r="G462" s="193" t="s">
        <v>155</v>
      </c>
      <c r="H462" s="194">
        <v>198.914</v>
      </c>
      <c r="I462" s="195"/>
      <c r="J462" s="196">
        <f>ROUND(I462*H462,2)</f>
        <v>0</v>
      </c>
      <c r="K462" s="192" t="s">
        <v>156</v>
      </c>
      <c r="L462" s="197"/>
      <c r="M462" s="198" t="s">
        <v>3</v>
      </c>
      <c r="N462" s="199" t="s">
        <v>42</v>
      </c>
      <c r="O462" s="55"/>
      <c r="P462" s="154">
        <f>O462*H462</f>
        <v>0</v>
      </c>
      <c r="Q462" s="154">
        <v>0.0028</v>
      </c>
      <c r="R462" s="154">
        <f>Q462*H462</f>
        <v>0.5569592</v>
      </c>
      <c r="S462" s="154">
        <v>0</v>
      </c>
      <c r="T462" s="155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56" t="s">
        <v>446</v>
      </c>
      <c r="AT462" s="156" t="s">
        <v>411</v>
      </c>
      <c r="AU462" s="156" t="s">
        <v>80</v>
      </c>
      <c r="AY462" s="19" t="s">
        <v>149</v>
      </c>
      <c r="BE462" s="157">
        <f>IF(N462="základní",J462,0)</f>
        <v>0</v>
      </c>
      <c r="BF462" s="157">
        <f>IF(N462="snížená",J462,0)</f>
        <v>0</v>
      </c>
      <c r="BG462" s="157">
        <f>IF(N462="zákl. přenesená",J462,0)</f>
        <v>0</v>
      </c>
      <c r="BH462" s="157">
        <f>IF(N462="sníž. přenesená",J462,0)</f>
        <v>0</v>
      </c>
      <c r="BI462" s="157">
        <f>IF(N462="nulová",J462,0)</f>
        <v>0</v>
      </c>
      <c r="BJ462" s="19" t="s">
        <v>78</v>
      </c>
      <c r="BK462" s="157">
        <f>ROUND(I462*H462,2)</f>
        <v>0</v>
      </c>
      <c r="BL462" s="19" t="s">
        <v>227</v>
      </c>
      <c r="BM462" s="156" t="s">
        <v>843</v>
      </c>
    </row>
    <row r="463" spans="2:51" s="13" customFormat="1" ht="12">
      <c r="B463" s="163"/>
      <c r="D463" s="164" t="s">
        <v>161</v>
      </c>
      <c r="F463" s="166" t="s">
        <v>834</v>
      </c>
      <c r="H463" s="167">
        <v>198.914</v>
      </c>
      <c r="I463" s="168"/>
      <c r="L463" s="163"/>
      <c r="M463" s="169"/>
      <c r="N463" s="170"/>
      <c r="O463" s="170"/>
      <c r="P463" s="170"/>
      <c r="Q463" s="170"/>
      <c r="R463" s="170"/>
      <c r="S463" s="170"/>
      <c r="T463" s="171"/>
      <c r="AT463" s="165" t="s">
        <v>161</v>
      </c>
      <c r="AU463" s="165" t="s">
        <v>80</v>
      </c>
      <c r="AV463" s="13" t="s">
        <v>80</v>
      </c>
      <c r="AW463" s="13" t="s">
        <v>4</v>
      </c>
      <c r="AX463" s="13" t="s">
        <v>78</v>
      </c>
      <c r="AY463" s="165" t="s">
        <v>149</v>
      </c>
    </row>
    <row r="464" spans="1:65" s="2" customFormat="1" ht="24.2" customHeight="1">
      <c r="A464" s="34"/>
      <c r="B464" s="144"/>
      <c r="C464" s="145" t="s">
        <v>844</v>
      </c>
      <c r="D464" s="145" t="s">
        <v>152</v>
      </c>
      <c r="E464" s="146" t="s">
        <v>845</v>
      </c>
      <c r="F464" s="147" t="s">
        <v>846</v>
      </c>
      <c r="G464" s="148" t="s">
        <v>197</v>
      </c>
      <c r="H464" s="149">
        <v>2.462</v>
      </c>
      <c r="I464" s="150"/>
      <c r="J464" s="151">
        <f>ROUND(I464*H464,2)</f>
        <v>0</v>
      </c>
      <c r="K464" s="147" t="s">
        <v>156</v>
      </c>
      <c r="L464" s="35"/>
      <c r="M464" s="152" t="s">
        <v>3</v>
      </c>
      <c r="N464" s="153" t="s">
        <v>42</v>
      </c>
      <c r="O464" s="55"/>
      <c r="P464" s="154">
        <f>O464*H464</f>
        <v>0</v>
      </c>
      <c r="Q464" s="154">
        <v>0</v>
      </c>
      <c r="R464" s="154">
        <f>Q464*H464</f>
        <v>0</v>
      </c>
      <c r="S464" s="154">
        <v>0</v>
      </c>
      <c r="T464" s="155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56" t="s">
        <v>227</v>
      </c>
      <c r="AT464" s="156" t="s">
        <v>152</v>
      </c>
      <c r="AU464" s="156" t="s">
        <v>80</v>
      </c>
      <c r="AY464" s="19" t="s">
        <v>149</v>
      </c>
      <c r="BE464" s="157">
        <f>IF(N464="základní",J464,0)</f>
        <v>0</v>
      </c>
      <c r="BF464" s="157">
        <f>IF(N464="snížená",J464,0)</f>
        <v>0</v>
      </c>
      <c r="BG464" s="157">
        <f>IF(N464="zákl. přenesená",J464,0)</f>
        <v>0</v>
      </c>
      <c r="BH464" s="157">
        <f>IF(N464="sníž. přenesená",J464,0)</f>
        <v>0</v>
      </c>
      <c r="BI464" s="157">
        <f>IF(N464="nulová",J464,0)</f>
        <v>0</v>
      </c>
      <c r="BJ464" s="19" t="s">
        <v>78</v>
      </c>
      <c r="BK464" s="157">
        <f>ROUND(I464*H464,2)</f>
        <v>0</v>
      </c>
      <c r="BL464" s="19" t="s">
        <v>227</v>
      </c>
      <c r="BM464" s="156" t="s">
        <v>847</v>
      </c>
    </row>
    <row r="465" spans="1:47" s="2" customFormat="1" ht="12">
      <c r="A465" s="34"/>
      <c r="B465" s="35"/>
      <c r="C465" s="34"/>
      <c r="D465" s="158" t="s">
        <v>159</v>
      </c>
      <c r="E465" s="34"/>
      <c r="F465" s="159" t="s">
        <v>848</v>
      </c>
      <c r="G465" s="34"/>
      <c r="H465" s="34"/>
      <c r="I465" s="160"/>
      <c r="J465" s="34"/>
      <c r="K465" s="34"/>
      <c r="L465" s="35"/>
      <c r="M465" s="161"/>
      <c r="N465" s="162"/>
      <c r="O465" s="55"/>
      <c r="P465" s="55"/>
      <c r="Q465" s="55"/>
      <c r="R465" s="55"/>
      <c r="S465" s="55"/>
      <c r="T465" s="56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9" t="s">
        <v>159</v>
      </c>
      <c r="AU465" s="19" t="s">
        <v>80</v>
      </c>
    </row>
    <row r="466" spans="2:63" s="12" customFormat="1" ht="22.9" customHeight="1">
      <c r="B466" s="131"/>
      <c r="D466" s="132" t="s">
        <v>70</v>
      </c>
      <c r="E466" s="142" t="s">
        <v>849</v>
      </c>
      <c r="F466" s="142" t="s">
        <v>850</v>
      </c>
      <c r="I466" s="134"/>
      <c r="J466" s="143">
        <f>BK466</f>
        <v>0</v>
      </c>
      <c r="L466" s="131"/>
      <c r="M466" s="136"/>
      <c r="N466" s="137"/>
      <c r="O466" s="137"/>
      <c r="P466" s="138">
        <f>SUM(P467:P534)</f>
        <v>0</v>
      </c>
      <c r="Q466" s="137"/>
      <c r="R466" s="138">
        <f>SUM(R467:R534)</f>
        <v>15.98343498</v>
      </c>
      <c r="S466" s="137"/>
      <c r="T466" s="139">
        <f>SUM(T467:T534)</f>
        <v>0</v>
      </c>
      <c r="AR466" s="132" t="s">
        <v>80</v>
      </c>
      <c r="AT466" s="140" t="s">
        <v>70</v>
      </c>
      <c r="AU466" s="140" t="s">
        <v>78</v>
      </c>
      <c r="AY466" s="132" t="s">
        <v>149</v>
      </c>
      <c r="BK466" s="141">
        <f>SUM(BK467:BK534)</f>
        <v>0</v>
      </c>
    </row>
    <row r="467" spans="1:65" s="2" customFormat="1" ht="24.2" customHeight="1">
      <c r="A467" s="34"/>
      <c r="B467" s="144"/>
      <c r="C467" s="145" t="s">
        <v>851</v>
      </c>
      <c r="D467" s="145" t="s">
        <v>152</v>
      </c>
      <c r="E467" s="146" t="s">
        <v>852</v>
      </c>
      <c r="F467" s="147" t="s">
        <v>853</v>
      </c>
      <c r="G467" s="148" t="s">
        <v>165</v>
      </c>
      <c r="H467" s="149">
        <v>26.291</v>
      </c>
      <c r="I467" s="150"/>
      <c r="J467" s="151">
        <f>ROUND(I467*H467,2)</f>
        <v>0</v>
      </c>
      <c r="K467" s="147" t="s">
        <v>156</v>
      </c>
      <c r="L467" s="35"/>
      <c r="M467" s="152" t="s">
        <v>3</v>
      </c>
      <c r="N467" s="153" t="s">
        <v>42</v>
      </c>
      <c r="O467" s="55"/>
      <c r="P467" s="154">
        <f>O467*H467</f>
        <v>0</v>
      </c>
      <c r="Q467" s="154">
        <v>0.00189</v>
      </c>
      <c r="R467" s="154">
        <f>Q467*H467</f>
        <v>0.04968999</v>
      </c>
      <c r="S467" s="154">
        <v>0</v>
      </c>
      <c r="T467" s="155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56" t="s">
        <v>227</v>
      </c>
      <c r="AT467" s="156" t="s">
        <v>152</v>
      </c>
      <c r="AU467" s="156" t="s">
        <v>80</v>
      </c>
      <c r="AY467" s="19" t="s">
        <v>149</v>
      </c>
      <c r="BE467" s="157">
        <f>IF(N467="základní",J467,0)</f>
        <v>0</v>
      </c>
      <c r="BF467" s="157">
        <f>IF(N467="snížená",J467,0)</f>
        <v>0</v>
      </c>
      <c r="BG467" s="157">
        <f>IF(N467="zákl. přenesená",J467,0)</f>
        <v>0</v>
      </c>
      <c r="BH467" s="157">
        <f>IF(N467="sníž. přenesená",J467,0)</f>
        <v>0</v>
      </c>
      <c r="BI467" s="157">
        <f>IF(N467="nulová",J467,0)</f>
        <v>0</v>
      </c>
      <c r="BJ467" s="19" t="s">
        <v>78</v>
      </c>
      <c r="BK467" s="157">
        <f>ROUND(I467*H467,2)</f>
        <v>0</v>
      </c>
      <c r="BL467" s="19" t="s">
        <v>227</v>
      </c>
      <c r="BM467" s="156" t="s">
        <v>854</v>
      </c>
    </row>
    <row r="468" spans="1:47" s="2" customFormat="1" ht="12">
      <c r="A468" s="34"/>
      <c r="B468" s="35"/>
      <c r="C468" s="34"/>
      <c r="D468" s="158" t="s">
        <v>159</v>
      </c>
      <c r="E468" s="34"/>
      <c r="F468" s="159" t="s">
        <v>855</v>
      </c>
      <c r="G468" s="34"/>
      <c r="H468" s="34"/>
      <c r="I468" s="160"/>
      <c r="J468" s="34"/>
      <c r="K468" s="34"/>
      <c r="L468" s="35"/>
      <c r="M468" s="161"/>
      <c r="N468" s="162"/>
      <c r="O468" s="55"/>
      <c r="P468" s="55"/>
      <c r="Q468" s="55"/>
      <c r="R468" s="55"/>
      <c r="S468" s="55"/>
      <c r="T468" s="56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9" t="s">
        <v>159</v>
      </c>
      <c r="AU468" s="19" t="s">
        <v>80</v>
      </c>
    </row>
    <row r="469" spans="2:51" s="13" customFormat="1" ht="12">
      <c r="B469" s="163"/>
      <c r="D469" s="164" t="s">
        <v>161</v>
      </c>
      <c r="E469" s="165" t="s">
        <v>3</v>
      </c>
      <c r="F469" s="166" t="s">
        <v>856</v>
      </c>
      <c r="H469" s="167">
        <v>26.291</v>
      </c>
      <c r="I469" s="168"/>
      <c r="L469" s="163"/>
      <c r="M469" s="169"/>
      <c r="N469" s="170"/>
      <c r="O469" s="170"/>
      <c r="P469" s="170"/>
      <c r="Q469" s="170"/>
      <c r="R469" s="170"/>
      <c r="S469" s="170"/>
      <c r="T469" s="171"/>
      <c r="AT469" s="165" t="s">
        <v>161</v>
      </c>
      <c r="AU469" s="165" t="s">
        <v>80</v>
      </c>
      <c r="AV469" s="13" t="s">
        <v>80</v>
      </c>
      <c r="AW469" s="13" t="s">
        <v>33</v>
      </c>
      <c r="AX469" s="13" t="s">
        <v>78</v>
      </c>
      <c r="AY469" s="165" t="s">
        <v>149</v>
      </c>
    </row>
    <row r="470" spans="1:65" s="2" customFormat="1" ht="21.75" customHeight="1">
      <c r="A470" s="34"/>
      <c r="B470" s="144"/>
      <c r="C470" s="145" t="s">
        <v>857</v>
      </c>
      <c r="D470" s="145" t="s">
        <v>152</v>
      </c>
      <c r="E470" s="146" t="s">
        <v>858</v>
      </c>
      <c r="F470" s="147" t="s">
        <v>859</v>
      </c>
      <c r="G470" s="148" t="s">
        <v>183</v>
      </c>
      <c r="H470" s="149">
        <v>64</v>
      </c>
      <c r="I470" s="150"/>
      <c r="J470" s="151">
        <f>ROUND(I470*H470,2)</f>
        <v>0</v>
      </c>
      <c r="K470" s="147" t="s">
        <v>156</v>
      </c>
      <c r="L470" s="35"/>
      <c r="M470" s="152" t="s">
        <v>3</v>
      </c>
      <c r="N470" s="153" t="s">
        <v>42</v>
      </c>
      <c r="O470" s="55"/>
      <c r="P470" s="154">
        <f>O470*H470</f>
        <v>0</v>
      </c>
      <c r="Q470" s="154">
        <v>0.00267</v>
      </c>
      <c r="R470" s="154">
        <f>Q470*H470</f>
        <v>0.17088</v>
      </c>
      <c r="S470" s="154">
        <v>0</v>
      </c>
      <c r="T470" s="155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56" t="s">
        <v>227</v>
      </c>
      <c r="AT470" s="156" t="s">
        <v>152</v>
      </c>
      <c r="AU470" s="156" t="s">
        <v>80</v>
      </c>
      <c r="AY470" s="19" t="s">
        <v>149</v>
      </c>
      <c r="BE470" s="157">
        <f>IF(N470="základní",J470,0)</f>
        <v>0</v>
      </c>
      <c r="BF470" s="157">
        <f>IF(N470="snížená",J470,0)</f>
        <v>0</v>
      </c>
      <c r="BG470" s="157">
        <f>IF(N470="zákl. přenesená",J470,0)</f>
        <v>0</v>
      </c>
      <c r="BH470" s="157">
        <f>IF(N470="sníž. přenesená",J470,0)</f>
        <v>0</v>
      </c>
      <c r="BI470" s="157">
        <f>IF(N470="nulová",J470,0)</f>
        <v>0</v>
      </c>
      <c r="BJ470" s="19" t="s">
        <v>78</v>
      </c>
      <c r="BK470" s="157">
        <f>ROUND(I470*H470,2)</f>
        <v>0</v>
      </c>
      <c r="BL470" s="19" t="s">
        <v>227</v>
      </c>
      <c r="BM470" s="156" t="s">
        <v>860</v>
      </c>
    </row>
    <row r="471" spans="1:47" s="2" customFormat="1" ht="12">
      <c r="A471" s="34"/>
      <c r="B471" s="35"/>
      <c r="C471" s="34"/>
      <c r="D471" s="158" t="s">
        <v>159</v>
      </c>
      <c r="E471" s="34"/>
      <c r="F471" s="159" t="s">
        <v>861</v>
      </c>
      <c r="G471" s="34"/>
      <c r="H471" s="34"/>
      <c r="I471" s="160"/>
      <c r="J471" s="34"/>
      <c r="K471" s="34"/>
      <c r="L471" s="35"/>
      <c r="M471" s="161"/>
      <c r="N471" s="162"/>
      <c r="O471" s="55"/>
      <c r="P471" s="55"/>
      <c r="Q471" s="55"/>
      <c r="R471" s="55"/>
      <c r="S471" s="55"/>
      <c r="T471" s="56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9" t="s">
        <v>159</v>
      </c>
      <c r="AU471" s="19" t="s">
        <v>80</v>
      </c>
    </row>
    <row r="472" spans="2:51" s="13" customFormat="1" ht="12">
      <c r="B472" s="163"/>
      <c r="D472" s="164" t="s">
        <v>161</v>
      </c>
      <c r="E472" s="165" t="s">
        <v>3</v>
      </c>
      <c r="F472" s="166" t="s">
        <v>862</v>
      </c>
      <c r="H472" s="167">
        <v>58</v>
      </c>
      <c r="I472" s="168"/>
      <c r="L472" s="163"/>
      <c r="M472" s="169"/>
      <c r="N472" s="170"/>
      <c r="O472" s="170"/>
      <c r="P472" s="170"/>
      <c r="Q472" s="170"/>
      <c r="R472" s="170"/>
      <c r="S472" s="170"/>
      <c r="T472" s="171"/>
      <c r="AT472" s="165" t="s">
        <v>161</v>
      </c>
      <c r="AU472" s="165" t="s">
        <v>80</v>
      </c>
      <c r="AV472" s="13" t="s">
        <v>80</v>
      </c>
      <c r="AW472" s="13" t="s">
        <v>33</v>
      </c>
      <c r="AX472" s="13" t="s">
        <v>71</v>
      </c>
      <c r="AY472" s="165" t="s">
        <v>149</v>
      </c>
    </row>
    <row r="473" spans="2:51" s="13" customFormat="1" ht="12">
      <c r="B473" s="163"/>
      <c r="D473" s="164" t="s">
        <v>161</v>
      </c>
      <c r="E473" s="165" t="s">
        <v>3</v>
      </c>
      <c r="F473" s="166" t="s">
        <v>863</v>
      </c>
      <c r="H473" s="167">
        <v>6</v>
      </c>
      <c r="I473" s="168"/>
      <c r="L473" s="163"/>
      <c r="M473" s="169"/>
      <c r="N473" s="170"/>
      <c r="O473" s="170"/>
      <c r="P473" s="170"/>
      <c r="Q473" s="170"/>
      <c r="R473" s="170"/>
      <c r="S473" s="170"/>
      <c r="T473" s="171"/>
      <c r="AT473" s="165" t="s">
        <v>161</v>
      </c>
      <c r="AU473" s="165" t="s">
        <v>80</v>
      </c>
      <c r="AV473" s="13" t="s">
        <v>80</v>
      </c>
      <c r="AW473" s="13" t="s">
        <v>33</v>
      </c>
      <c r="AX473" s="13" t="s">
        <v>71</v>
      </c>
      <c r="AY473" s="165" t="s">
        <v>149</v>
      </c>
    </row>
    <row r="474" spans="2:51" s="14" customFormat="1" ht="12">
      <c r="B474" s="175"/>
      <c r="D474" s="164" t="s">
        <v>161</v>
      </c>
      <c r="E474" s="176" t="s">
        <v>3</v>
      </c>
      <c r="F474" s="177" t="s">
        <v>273</v>
      </c>
      <c r="H474" s="178">
        <v>64</v>
      </c>
      <c r="I474" s="179"/>
      <c r="L474" s="175"/>
      <c r="M474" s="180"/>
      <c r="N474" s="181"/>
      <c r="O474" s="181"/>
      <c r="P474" s="181"/>
      <c r="Q474" s="181"/>
      <c r="R474" s="181"/>
      <c r="S474" s="181"/>
      <c r="T474" s="182"/>
      <c r="AT474" s="176" t="s">
        <v>161</v>
      </c>
      <c r="AU474" s="176" t="s">
        <v>80</v>
      </c>
      <c r="AV474" s="14" t="s">
        <v>157</v>
      </c>
      <c r="AW474" s="14" t="s">
        <v>33</v>
      </c>
      <c r="AX474" s="14" t="s">
        <v>78</v>
      </c>
      <c r="AY474" s="176" t="s">
        <v>149</v>
      </c>
    </row>
    <row r="475" spans="1:65" s="2" customFormat="1" ht="16.5" customHeight="1">
      <c r="A475" s="34"/>
      <c r="B475" s="144"/>
      <c r="C475" s="190" t="s">
        <v>864</v>
      </c>
      <c r="D475" s="190" t="s">
        <v>411</v>
      </c>
      <c r="E475" s="191" t="s">
        <v>865</v>
      </c>
      <c r="F475" s="192" t="s">
        <v>866</v>
      </c>
      <c r="G475" s="193" t="s">
        <v>197</v>
      </c>
      <c r="H475" s="194">
        <v>0.101</v>
      </c>
      <c r="I475" s="195"/>
      <c r="J475" s="196">
        <f>ROUND(I475*H475,2)</f>
        <v>0</v>
      </c>
      <c r="K475" s="192" t="s">
        <v>156</v>
      </c>
      <c r="L475" s="197"/>
      <c r="M475" s="198" t="s">
        <v>3</v>
      </c>
      <c r="N475" s="199" t="s">
        <v>42</v>
      </c>
      <c r="O475" s="55"/>
      <c r="P475" s="154">
        <f>O475*H475</f>
        <v>0</v>
      </c>
      <c r="Q475" s="154">
        <v>1</v>
      </c>
      <c r="R475" s="154">
        <f>Q475*H475</f>
        <v>0.101</v>
      </c>
      <c r="S475" s="154">
        <v>0</v>
      </c>
      <c r="T475" s="155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56" t="s">
        <v>446</v>
      </c>
      <c r="AT475" s="156" t="s">
        <v>411</v>
      </c>
      <c r="AU475" s="156" t="s">
        <v>80</v>
      </c>
      <c r="AY475" s="19" t="s">
        <v>149</v>
      </c>
      <c r="BE475" s="157">
        <f>IF(N475="základní",J475,0)</f>
        <v>0</v>
      </c>
      <c r="BF475" s="157">
        <f>IF(N475="snížená",J475,0)</f>
        <v>0</v>
      </c>
      <c r="BG475" s="157">
        <f>IF(N475="zákl. přenesená",J475,0)</f>
        <v>0</v>
      </c>
      <c r="BH475" s="157">
        <f>IF(N475="sníž. přenesená",J475,0)</f>
        <v>0</v>
      </c>
      <c r="BI475" s="157">
        <f>IF(N475="nulová",J475,0)</f>
        <v>0</v>
      </c>
      <c r="BJ475" s="19" t="s">
        <v>78</v>
      </c>
      <c r="BK475" s="157">
        <f>ROUND(I475*H475,2)</f>
        <v>0</v>
      </c>
      <c r="BL475" s="19" t="s">
        <v>227</v>
      </c>
      <c r="BM475" s="156" t="s">
        <v>867</v>
      </c>
    </row>
    <row r="476" spans="2:51" s="13" customFormat="1" ht="12">
      <c r="B476" s="163"/>
      <c r="D476" s="164" t="s">
        <v>161</v>
      </c>
      <c r="E476" s="165" t="s">
        <v>3</v>
      </c>
      <c r="F476" s="166" t="s">
        <v>868</v>
      </c>
      <c r="H476" s="167">
        <v>0.092</v>
      </c>
      <c r="I476" s="168"/>
      <c r="L476" s="163"/>
      <c r="M476" s="169"/>
      <c r="N476" s="170"/>
      <c r="O476" s="170"/>
      <c r="P476" s="170"/>
      <c r="Q476" s="170"/>
      <c r="R476" s="170"/>
      <c r="S476" s="170"/>
      <c r="T476" s="171"/>
      <c r="AT476" s="165" t="s">
        <v>161</v>
      </c>
      <c r="AU476" s="165" t="s">
        <v>80</v>
      </c>
      <c r="AV476" s="13" t="s">
        <v>80</v>
      </c>
      <c r="AW476" s="13" t="s">
        <v>33</v>
      </c>
      <c r="AX476" s="13" t="s">
        <v>78</v>
      </c>
      <c r="AY476" s="165" t="s">
        <v>149</v>
      </c>
    </row>
    <row r="477" spans="2:51" s="13" customFormat="1" ht="12">
      <c r="B477" s="163"/>
      <c r="D477" s="164" t="s">
        <v>161</v>
      </c>
      <c r="F477" s="166" t="s">
        <v>869</v>
      </c>
      <c r="H477" s="167">
        <v>0.101</v>
      </c>
      <c r="I477" s="168"/>
      <c r="L477" s="163"/>
      <c r="M477" s="169"/>
      <c r="N477" s="170"/>
      <c r="O477" s="170"/>
      <c r="P477" s="170"/>
      <c r="Q477" s="170"/>
      <c r="R477" s="170"/>
      <c r="S477" s="170"/>
      <c r="T477" s="171"/>
      <c r="AT477" s="165" t="s">
        <v>161</v>
      </c>
      <c r="AU477" s="165" t="s">
        <v>80</v>
      </c>
      <c r="AV477" s="13" t="s">
        <v>80</v>
      </c>
      <c r="AW477" s="13" t="s">
        <v>4</v>
      </c>
      <c r="AX477" s="13" t="s">
        <v>78</v>
      </c>
      <c r="AY477" s="165" t="s">
        <v>149</v>
      </c>
    </row>
    <row r="478" spans="1:65" s="2" customFormat="1" ht="16.5" customHeight="1">
      <c r="A478" s="34"/>
      <c r="B478" s="144"/>
      <c r="C478" s="190" t="s">
        <v>870</v>
      </c>
      <c r="D478" s="190" t="s">
        <v>411</v>
      </c>
      <c r="E478" s="191" t="s">
        <v>871</v>
      </c>
      <c r="F478" s="192" t="s">
        <v>872</v>
      </c>
      <c r="G478" s="193" t="s">
        <v>183</v>
      </c>
      <c r="H478" s="194">
        <v>6</v>
      </c>
      <c r="I478" s="195"/>
      <c r="J478" s="196">
        <f>ROUND(I478*H478,2)</f>
        <v>0</v>
      </c>
      <c r="K478" s="192" t="s">
        <v>156</v>
      </c>
      <c r="L478" s="197"/>
      <c r="M478" s="198" t="s">
        <v>3</v>
      </c>
      <c r="N478" s="199" t="s">
        <v>42</v>
      </c>
      <c r="O478" s="55"/>
      <c r="P478" s="154">
        <f>O478*H478</f>
        <v>0</v>
      </c>
      <c r="Q478" s="154">
        <v>0.0015</v>
      </c>
      <c r="R478" s="154">
        <f>Q478*H478</f>
        <v>0.009000000000000001</v>
      </c>
      <c r="S478" s="154">
        <v>0</v>
      </c>
      <c r="T478" s="155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6" t="s">
        <v>446</v>
      </c>
      <c r="AT478" s="156" t="s">
        <v>411</v>
      </c>
      <c r="AU478" s="156" t="s">
        <v>80</v>
      </c>
      <c r="AY478" s="19" t="s">
        <v>149</v>
      </c>
      <c r="BE478" s="157">
        <f>IF(N478="základní",J478,0)</f>
        <v>0</v>
      </c>
      <c r="BF478" s="157">
        <f>IF(N478="snížená",J478,0)</f>
        <v>0</v>
      </c>
      <c r="BG478" s="157">
        <f>IF(N478="zákl. přenesená",J478,0)</f>
        <v>0</v>
      </c>
      <c r="BH478" s="157">
        <f>IF(N478="sníž. přenesená",J478,0)</f>
        <v>0</v>
      </c>
      <c r="BI478" s="157">
        <f>IF(N478="nulová",J478,0)</f>
        <v>0</v>
      </c>
      <c r="BJ478" s="19" t="s">
        <v>78</v>
      </c>
      <c r="BK478" s="157">
        <f>ROUND(I478*H478,2)</f>
        <v>0</v>
      </c>
      <c r="BL478" s="19" t="s">
        <v>227</v>
      </c>
      <c r="BM478" s="156" t="s">
        <v>873</v>
      </c>
    </row>
    <row r="479" spans="1:65" s="2" customFormat="1" ht="24.2" customHeight="1">
      <c r="A479" s="34"/>
      <c r="B479" s="144"/>
      <c r="C479" s="145" t="s">
        <v>874</v>
      </c>
      <c r="D479" s="145" t="s">
        <v>152</v>
      </c>
      <c r="E479" s="146" t="s">
        <v>875</v>
      </c>
      <c r="F479" s="147" t="s">
        <v>876</v>
      </c>
      <c r="G479" s="148" t="s">
        <v>243</v>
      </c>
      <c r="H479" s="149">
        <v>112.5</v>
      </c>
      <c r="I479" s="150"/>
      <c r="J479" s="151">
        <f>ROUND(I479*H479,2)</f>
        <v>0</v>
      </c>
      <c r="K479" s="147" t="s">
        <v>156</v>
      </c>
      <c r="L479" s="35"/>
      <c r="M479" s="152" t="s">
        <v>3</v>
      </c>
      <c r="N479" s="153" t="s">
        <v>42</v>
      </c>
      <c r="O479" s="55"/>
      <c r="P479" s="154">
        <f>O479*H479</f>
        <v>0</v>
      </c>
      <c r="Q479" s="154">
        <v>0</v>
      </c>
      <c r="R479" s="154">
        <f>Q479*H479</f>
        <v>0</v>
      </c>
      <c r="S479" s="154">
        <v>0</v>
      </c>
      <c r="T479" s="155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56" t="s">
        <v>227</v>
      </c>
      <c r="AT479" s="156" t="s">
        <v>152</v>
      </c>
      <c r="AU479" s="156" t="s">
        <v>80</v>
      </c>
      <c r="AY479" s="19" t="s">
        <v>149</v>
      </c>
      <c r="BE479" s="157">
        <f>IF(N479="základní",J479,0)</f>
        <v>0</v>
      </c>
      <c r="BF479" s="157">
        <f>IF(N479="snížená",J479,0)</f>
        <v>0</v>
      </c>
      <c r="BG479" s="157">
        <f>IF(N479="zákl. přenesená",J479,0)</f>
        <v>0</v>
      </c>
      <c r="BH479" s="157">
        <f>IF(N479="sníž. přenesená",J479,0)</f>
        <v>0</v>
      </c>
      <c r="BI479" s="157">
        <f>IF(N479="nulová",J479,0)</f>
        <v>0</v>
      </c>
      <c r="BJ479" s="19" t="s">
        <v>78</v>
      </c>
      <c r="BK479" s="157">
        <f>ROUND(I479*H479,2)</f>
        <v>0</v>
      </c>
      <c r="BL479" s="19" t="s">
        <v>227</v>
      </c>
      <c r="BM479" s="156" t="s">
        <v>877</v>
      </c>
    </row>
    <row r="480" spans="1:47" s="2" customFormat="1" ht="12">
      <c r="A480" s="34"/>
      <c r="B480" s="35"/>
      <c r="C480" s="34"/>
      <c r="D480" s="158" t="s">
        <v>159</v>
      </c>
      <c r="E480" s="34"/>
      <c r="F480" s="159" t="s">
        <v>878</v>
      </c>
      <c r="G480" s="34"/>
      <c r="H480" s="34"/>
      <c r="I480" s="160"/>
      <c r="J480" s="34"/>
      <c r="K480" s="34"/>
      <c r="L480" s="35"/>
      <c r="M480" s="161"/>
      <c r="N480" s="162"/>
      <c r="O480" s="55"/>
      <c r="P480" s="55"/>
      <c r="Q480" s="55"/>
      <c r="R480" s="55"/>
      <c r="S480" s="55"/>
      <c r="T480" s="56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9" t="s">
        <v>159</v>
      </c>
      <c r="AU480" s="19" t="s">
        <v>80</v>
      </c>
    </row>
    <row r="481" spans="2:51" s="13" customFormat="1" ht="12">
      <c r="B481" s="163"/>
      <c r="D481" s="164" t="s">
        <v>161</v>
      </c>
      <c r="E481" s="165" t="s">
        <v>3</v>
      </c>
      <c r="F481" s="166" t="s">
        <v>879</v>
      </c>
      <c r="H481" s="167">
        <v>15</v>
      </c>
      <c r="I481" s="168"/>
      <c r="L481" s="163"/>
      <c r="M481" s="169"/>
      <c r="N481" s="170"/>
      <c r="O481" s="170"/>
      <c r="P481" s="170"/>
      <c r="Q481" s="170"/>
      <c r="R481" s="170"/>
      <c r="S481" s="170"/>
      <c r="T481" s="171"/>
      <c r="AT481" s="165" t="s">
        <v>161</v>
      </c>
      <c r="AU481" s="165" t="s">
        <v>80</v>
      </c>
      <c r="AV481" s="13" t="s">
        <v>80</v>
      </c>
      <c r="AW481" s="13" t="s">
        <v>33</v>
      </c>
      <c r="AX481" s="13" t="s">
        <v>71</v>
      </c>
      <c r="AY481" s="165" t="s">
        <v>149</v>
      </c>
    </row>
    <row r="482" spans="2:51" s="13" customFormat="1" ht="12">
      <c r="B482" s="163"/>
      <c r="D482" s="164" t="s">
        <v>161</v>
      </c>
      <c r="E482" s="165" t="s">
        <v>3</v>
      </c>
      <c r="F482" s="166" t="s">
        <v>880</v>
      </c>
      <c r="H482" s="167">
        <v>59.5</v>
      </c>
      <c r="I482" s="168"/>
      <c r="L482" s="163"/>
      <c r="M482" s="169"/>
      <c r="N482" s="170"/>
      <c r="O482" s="170"/>
      <c r="P482" s="170"/>
      <c r="Q482" s="170"/>
      <c r="R482" s="170"/>
      <c r="S482" s="170"/>
      <c r="T482" s="171"/>
      <c r="AT482" s="165" t="s">
        <v>161</v>
      </c>
      <c r="AU482" s="165" t="s">
        <v>80</v>
      </c>
      <c r="AV482" s="13" t="s">
        <v>80</v>
      </c>
      <c r="AW482" s="13" t="s">
        <v>33</v>
      </c>
      <c r="AX482" s="13" t="s">
        <v>71</v>
      </c>
      <c r="AY482" s="165" t="s">
        <v>149</v>
      </c>
    </row>
    <row r="483" spans="2:51" s="13" customFormat="1" ht="12">
      <c r="B483" s="163"/>
      <c r="D483" s="164" t="s">
        <v>161</v>
      </c>
      <c r="E483" s="165" t="s">
        <v>3</v>
      </c>
      <c r="F483" s="166" t="s">
        <v>881</v>
      </c>
      <c r="H483" s="167">
        <v>20</v>
      </c>
      <c r="I483" s="168"/>
      <c r="L483" s="163"/>
      <c r="M483" s="169"/>
      <c r="N483" s="170"/>
      <c r="O483" s="170"/>
      <c r="P483" s="170"/>
      <c r="Q483" s="170"/>
      <c r="R483" s="170"/>
      <c r="S483" s="170"/>
      <c r="T483" s="171"/>
      <c r="AT483" s="165" t="s">
        <v>161</v>
      </c>
      <c r="AU483" s="165" t="s">
        <v>80</v>
      </c>
      <c r="AV483" s="13" t="s">
        <v>80</v>
      </c>
      <c r="AW483" s="13" t="s">
        <v>33</v>
      </c>
      <c r="AX483" s="13" t="s">
        <v>71</v>
      </c>
      <c r="AY483" s="165" t="s">
        <v>149</v>
      </c>
    </row>
    <row r="484" spans="2:51" s="13" customFormat="1" ht="12">
      <c r="B484" s="163"/>
      <c r="D484" s="164" t="s">
        <v>161</v>
      </c>
      <c r="E484" s="165" t="s">
        <v>3</v>
      </c>
      <c r="F484" s="166" t="s">
        <v>882</v>
      </c>
      <c r="H484" s="167">
        <v>18</v>
      </c>
      <c r="I484" s="168"/>
      <c r="L484" s="163"/>
      <c r="M484" s="169"/>
      <c r="N484" s="170"/>
      <c r="O484" s="170"/>
      <c r="P484" s="170"/>
      <c r="Q484" s="170"/>
      <c r="R484" s="170"/>
      <c r="S484" s="170"/>
      <c r="T484" s="171"/>
      <c r="AT484" s="165" t="s">
        <v>161</v>
      </c>
      <c r="AU484" s="165" t="s">
        <v>80</v>
      </c>
      <c r="AV484" s="13" t="s">
        <v>80</v>
      </c>
      <c r="AW484" s="13" t="s">
        <v>33</v>
      </c>
      <c r="AX484" s="13" t="s">
        <v>71</v>
      </c>
      <c r="AY484" s="165" t="s">
        <v>149</v>
      </c>
    </row>
    <row r="485" spans="2:51" s="14" customFormat="1" ht="12">
      <c r="B485" s="175"/>
      <c r="D485" s="164" t="s">
        <v>161</v>
      </c>
      <c r="E485" s="176" t="s">
        <v>3</v>
      </c>
      <c r="F485" s="177" t="s">
        <v>273</v>
      </c>
      <c r="H485" s="178">
        <v>112.5</v>
      </c>
      <c r="I485" s="179"/>
      <c r="L485" s="175"/>
      <c r="M485" s="180"/>
      <c r="N485" s="181"/>
      <c r="O485" s="181"/>
      <c r="P485" s="181"/>
      <c r="Q485" s="181"/>
      <c r="R485" s="181"/>
      <c r="S485" s="181"/>
      <c r="T485" s="182"/>
      <c r="AT485" s="176" t="s">
        <v>161</v>
      </c>
      <c r="AU485" s="176" t="s">
        <v>80</v>
      </c>
      <c r="AV485" s="14" t="s">
        <v>157</v>
      </c>
      <c r="AW485" s="14" t="s">
        <v>33</v>
      </c>
      <c r="AX485" s="14" t="s">
        <v>78</v>
      </c>
      <c r="AY485" s="176" t="s">
        <v>149</v>
      </c>
    </row>
    <row r="486" spans="1:65" s="2" customFormat="1" ht="16.5" customHeight="1">
      <c r="A486" s="34"/>
      <c r="B486" s="144"/>
      <c r="C486" s="190" t="s">
        <v>883</v>
      </c>
      <c r="D486" s="190" t="s">
        <v>411</v>
      </c>
      <c r="E486" s="191" t="s">
        <v>884</v>
      </c>
      <c r="F486" s="192" t="s">
        <v>885</v>
      </c>
      <c r="G486" s="193" t="s">
        <v>165</v>
      </c>
      <c r="H486" s="194">
        <v>1.865</v>
      </c>
      <c r="I486" s="195"/>
      <c r="J486" s="196">
        <f>ROUND(I486*H486,2)</f>
        <v>0</v>
      </c>
      <c r="K486" s="192" t="s">
        <v>156</v>
      </c>
      <c r="L486" s="197"/>
      <c r="M486" s="198" t="s">
        <v>3</v>
      </c>
      <c r="N486" s="199" t="s">
        <v>42</v>
      </c>
      <c r="O486" s="55"/>
      <c r="P486" s="154">
        <f>O486*H486</f>
        <v>0</v>
      </c>
      <c r="Q486" s="154">
        <v>0.55</v>
      </c>
      <c r="R486" s="154">
        <f>Q486*H486</f>
        <v>1.0257500000000002</v>
      </c>
      <c r="S486" s="154">
        <v>0</v>
      </c>
      <c r="T486" s="155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56" t="s">
        <v>446</v>
      </c>
      <c r="AT486" s="156" t="s">
        <v>411</v>
      </c>
      <c r="AU486" s="156" t="s">
        <v>80</v>
      </c>
      <c r="AY486" s="19" t="s">
        <v>149</v>
      </c>
      <c r="BE486" s="157">
        <f>IF(N486="základní",J486,0)</f>
        <v>0</v>
      </c>
      <c r="BF486" s="157">
        <f>IF(N486="snížená",J486,0)</f>
        <v>0</v>
      </c>
      <c r="BG486" s="157">
        <f>IF(N486="zákl. přenesená",J486,0)</f>
        <v>0</v>
      </c>
      <c r="BH486" s="157">
        <f>IF(N486="sníž. přenesená",J486,0)</f>
        <v>0</v>
      </c>
      <c r="BI486" s="157">
        <f>IF(N486="nulová",J486,0)</f>
        <v>0</v>
      </c>
      <c r="BJ486" s="19" t="s">
        <v>78</v>
      </c>
      <c r="BK486" s="157">
        <f>ROUND(I486*H486,2)</f>
        <v>0</v>
      </c>
      <c r="BL486" s="19" t="s">
        <v>227</v>
      </c>
      <c r="BM486" s="156" t="s">
        <v>886</v>
      </c>
    </row>
    <row r="487" spans="2:51" s="13" customFormat="1" ht="12">
      <c r="B487" s="163"/>
      <c r="D487" s="164" t="s">
        <v>161</v>
      </c>
      <c r="E487" s="165" t="s">
        <v>3</v>
      </c>
      <c r="F487" s="166" t="s">
        <v>887</v>
      </c>
      <c r="H487" s="167">
        <v>0.24</v>
      </c>
      <c r="I487" s="168"/>
      <c r="L487" s="163"/>
      <c r="M487" s="169"/>
      <c r="N487" s="170"/>
      <c r="O487" s="170"/>
      <c r="P487" s="170"/>
      <c r="Q487" s="170"/>
      <c r="R487" s="170"/>
      <c r="S487" s="170"/>
      <c r="T487" s="171"/>
      <c r="AT487" s="165" t="s">
        <v>161</v>
      </c>
      <c r="AU487" s="165" t="s">
        <v>80</v>
      </c>
      <c r="AV487" s="13" t="s">
        <v>80</v>
      </c>
      <c r="AW487" s="13" t="s">
        <v>33</v>
      </c>
      <c r="AX487" s="13" t="s">
        <v>71</v>
      </c>
      <c r="AY487" s="165" t="s">
        <v>149</v>
      </c>
    </row>
    <row r="488" spans="2:51" s="13" customFormat="1" ht="12">
      <c r="B488" s="163"/>
      <c r="D488" s="164" t="s">
        <v>161</v>
      </c>
      <c r="E488" s="165" t="s">
        <v>3</v>
      </c>
      <c r="F488" s="166" t="s">
        <v>888</v>
      </c>
      <c r="H488" s="167">
        <v>0.952</v>
      </c>
      <c r="I488" s="168"/>
      <c r="L488" s="163"/>
      <c r="M488" s="169"/>
      <c r="N488" s="170"/>
      <c r="O488" s="170"/>
      <c r="P488" s="170"/>
      <c r="Q488" s="170"/>
      <c r="R488" s="170"/>
      <c r="S488" s="170"/>
      <c r="T488" s="171"/>
      <c r="AT488" s="165" t="s">
        <v>161</v>
      </c>
      <c r="AU488" s="165" t="s">
        <v>80</v>
      </c>
      <c r="AV488" s="13" t="s">
        <v>80</v>
      </c>
      <c r="AW488" s="13" t="s">
        <v>33</v>
      </c>
      <c r="AX488" s="13" t="s">
        <v>71</v>
      </c>
      <c r="AY488" s="165" t="s">
        <v>149</v>
      </c>
    </row>
    <row r="489" spans="2:51" s="13" customFormat="1" ht="12">
      <c r="B489" s="163"/>
      <c r="D489" s="164" t="s">
        <v>161</v>
      </c>
      <c r="E489" s="165" t="s">
        <v>3</v>
      </c>
      <c r="F489" s="166" t="s">
        <v>889</v>
      </c>
      <c r="H489" s="167">
        <v>0.32</v>
      </c>
      <c r="I489" s="168"/>
      <c r="L489" s="163"/>
      <c r="M489" s="169"/>
      <c r="N489" s="170"/>
      <c r="O489" s="170"/>
      <c r="P489" s="170"/>
      <c r="Q489" s="170"/>
      <c r="R489" s="170"/>
      <c r="S489" s="170"/>
      <c r="T489" s="171"/>
      <c r="AT489" s="165" t="s">
        <v>161</v>
      </c>
      <c r="AU489" s="165" t="s">
        <v>80</v>
      </c>
      <c r="AV489" s="13" t="s">
        <v>80</v>
      </c>
      <c r="AW489" s="13" t="s">
        <v>33</v>
      </c>
      <c r="AX489" s="13" t="s">
        <v>71</v>
      </c>
      <c r="AY489" s="165" t="s">
        <v>149</v>
      </c>
    </row>
    <row r="490" spans="2:51" s="13" customFormat="1" ht="12">
      <c r="B490" s="163"/>
      <c r="D490" s="164" t="s">
        <v>161</v>
      </c>
      <c r="E490" s="165" t="s">
        <v>3</v>
      </c>
      <c r="F490" s="166" t="s">
        <v>890</v>
      </c>
      <c r="H490" s="167">
        <v>0.353</v>
      </c>
      <c r="I490" s="168"/>
      <c r="L490" s="163"/>
      <c r="M490" s="169"/>
      <c r="N490" s="170"/>
      <c r="O490" s="170"/>
      <c r="P490" s="170"/>
      <c r="Q490" s="170"/>
      <c r="R490" s="170"/>
      <c r="S490" s="170"/>
      <c r="T490" s="171"/>
      <c r="AT490" s="165" t="s">
        <v>161</v>
      </c>
      <c r="AU490" s="165" t="s">
        <v>80</v>
      </c>
      <c r="AV490" s="13" t="s">
        <v>80</v>
      </c>
      <c r="AW490" s="13" t="s">
        <v>33</v>
      </c>
      <c r="AX490" s="13" t="s">
        <v>71</v>
      </c>
      <c r="AY490" s="165" t="s">
        <v>149</v>
      </c>
    </row>
    <row r="491" spans="2:51" s="14" customFormat="1" ht="12">
      <c r="B491" s="175"/>
      <c r="D491" s="164" t="s">
        <v>161</v>
      </c>
      <c r="E491" s="176" t="s">
        <v>3</v>
      </c>
      <c r="F491" s="177" t="s">
        <v>273</v>
      </c>
      <c r="H491" s="178">
        <v>1.865</v>
      </c>
      <c r="I491" s="179"/>
      <c r="L491" s="175"/>
      <c r="M491" s="180"/>
      <c r="N491" s="181"/>
      <c r="O491" s="181"/>
      <c r="P491" s="181"/>
      <c r="Q491" s="181"/>
      <c r="R491" s="181"/>
      <c r="S491" s="181"/>
      <c r="T491" s="182"/>
      <c r="AT491" s="176" t="s">
        <v>161</v>
      </c>
      <c r="AU491" s="176" t="s">
        <v>80</v>
      </c>
      <c r="AV491" s="14" t="s">
        <v>157</v>
      </c>
      <c r="AW491" s="14" t="s">
        <v>33</v>
      </c>
      <c r="AX491" s="14" t="s">
        <v>78</v>
      </c>
      <c r="AY491" s="176" t="s">
        <v>149</v>
      </c>
    </row>
    <row r="492" spans="1:65" s="2" customFormat="1" ht="24.2" customHeight="1">
      <c r="A492" s="34"/>
      <c r="B492" s="144"/>
      <c r="C492" s="145" t="s">
        <v>891</v>
      </c>
      <c r="D492" s="145" t="s">
        <v>152</v>
      </c>
      <c r="E492" s="146" t="s">
        <v>892</v>
      </c>
      <c r="F492" s="147" t="s">
        <v>893</v>
      </c>
      <c r="G492" s="148" t="s">
        <v>243</v>
      </c>
      <c r="H492" s="149">
        <v>352</v>
      </c>
      <c r="I492" s="150"/>
      <c r="J492" s="151">
        <f>ROUND(I492*H492,2)</f>
        <v>0</v>
      </c>
      <c r="K492" s="147" t="s">
        <v>156</v>
      </c>
      <c r="L492" s="35"/>
      <c r="M492" s="152" t="s">
        <v>3</v>
      </c>
      <c r="N492" s="153" t="s">
        <v>42</v>
      </c>
      <c r="O492" s="55"/>
      <c r="P492" s="154">
        <f>O492*H492</f>
        <v>0</v>
      </c>
      <c r="Q492" s="154">
        <v>0</v>
      </c>
      <c r="R492" s="154">
        <f>Q492*H492</f>
        <v>0</v>
      </c>
      <c r="S492" s="154">
        <v>0</v>
      </c>
      <c r="T492" s="155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56" t="s">
        <v>227</v>
      </c>
      <c r="AT492" s="156" t="s">
        <v>152</v>
      </c>
      <c r="AU492" s="156" t="s">
        <v>80</v>
      </c>
      <c r="AY492" s="19" t="s">
        <v>149</v>
      </c>
      <c r="BE492" s="157">
        <f>IF(N492="základní",J492,0)</f>
        <v>0</v>
      </c>
      <c r="BF492" s="157">
        <f>IF(N492="snížená",J492,0)</f>
        <v>0</v>
      </c>
      <c r="BG492" s="157">
        <f>IF(N492="zákl. přenesená",J492,0)</f>
        <v>0</v>
      </c>
      <c r="BH492" s="157">
        <f>IF(N492="sníž. přenesená",J492,0)</f>
        <v>0</v>
      </c>
      <c r="BI492" s="157">
        <f>IF(N492="nulová",J492,0)</f>
        <v>0</v>
      </c>
      <c r="BJ492" s="19" t="s">
        <v>78</v>
      </c>
      <c r="BK492" s="157">
        <f>ROUND(I492*H492,2)</f>
        <v>0</v>
      </c>
      <c r="BL492" s="19" t="s">
        <v>227</v>
      </c>
      <c r="BM492" s="156" t="s">
        <v>894</v>
      </c>
    </row>
    <row r="493" spans="1:47" s="2" customFormat="1" ht="12">
      <c r="A493" s="34"/>
      <c r="B493" s="35"/>
      <c r="C493" s="34"/>
      <c r="D493" s="158" t="s">
        <v>159</v>
      </c>
      <c r="E493" s="34"/>
      <c r="F493" s="159" t="s">
        <v>895</v>
      </c>
      <c r="G493" s="34"/>
      <c r="H493" s="34"/>
      <c r="I493" s="160"/>
      <c r="J493" s="34"/>
      <c r="K493" s="34"/>
      <c r="L493" s="35"/>
      <c r="M493" s="161"/>
      <c r="N493" s="162"/>
      <c r="O493" s="55"/>
      <c r="P493" s="55"/>
      <c r="Q493" s="55"/>
      <c r="R493" s="55"/>
      <c r="S493" s="55"/>
      <c r="T493" s="56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9" t="s">
        <v>159</v>
      </c>
      <c r="AU493" s="19" t="s">
        <v>80</v>
      </c>
    </row>
    <row r="494" spans="2:51" s="13" customFormat="1" ht="12">
      <c r="B494" s="163"/>
      <c r="D494" s="164" t="s">
        <v>161</v>
      </c>
      <c r="E494" s="165" t="s">
        <v>3</v>
      </c>
      <c r="F494" s="166" t="s">
        <v>896</v>
      </c>
      <c r="H494" s="167">
        <v>72</v>
      </c>
      <c r="I494" s="168"/>
      <c r="L494" s="163"/>
      <c r="M494" s="169"/>
      <c r="N494" s="170"/>
      <c r="O494" s="170"/>
      <c r="P494" s="170"/>
      <c r="Q494" s="170"/>
      <c r="R494" s="170"/>
      <c r="S494" s="170"/>
      <c r="T494" s="171"/>
      <c r="AT494" s="165" t="s">
        <v>161</v>
      </c>
      <c r="AU494" s="165" t="s">
        <v>80</v>
      </c>
      <c r="AV494" s="13" t="s">
        <v>80</v>
      </c>
      <c r="AW494" s="13" t="s">
        <v>33</v>
      </c>
      <c r="AX494" s="13" t="s">
        <v>71</v>
      </c>
      <c r="AY494" s="165" t="s">
        <v>149</v>
      </c>
    </row>
    <row r="495" spans="2:51" s="13" customFormat="1" ht="12">
      <c r="B495" s="163"/>
      <c r="D495" s="164" t="s">
        <v>161</v>
      </c>
      <c r="E495" s="165" t="s">
        <v>3</v>
      </c>
      <c r="F495" s="166" t="s">
        <v>897</v>
      </c>
      <c r="H495" s="167">
        <v>280</v>
      </c>
      <c r="I495" s="168"/>
      <c r="L495" s="163"/>
      <c r="M495" s="169"/>
      <c r="N495" s="170"/>
      <c r="O495" s="170"/>
      <c r="P495" s="170"/>
      <c r="Q495" s="170"/>
      <c r="R495" s="170"/>
      <c r="S495" s="170"/>
      <c r="T495" s="171"/>
      <c r="AT495" s="165" t="s">
        <v>161</v>
      </c>
      <c r="AU495" s="165" t="s">
        <v>80</v>
      </c>
      <c r="AV495" s="13" t="s">
        <v>80</v>
      </c>
      <c r="AW495" s="13" t="s">
        <v>33</v>
      </c>
      <c r="AX495" s="13" t="s">
        <v>71</v>
      </c>
      <c r="AY495" s="165" t="s">
        <v>149</v>
      </c>
    </row>
    <row r="496" spans="2:51" s="14" customFormat="1" ht="12">
      <c r="B496" s="175"/>
      <c r="D496" s="164" t="s">
        <v>161</v>
      </c>
      <c r="E496" s="176" t="s">
        <v>3</v>
      </c>
      <c r="F496" s="177" t="s">
        <v>273</v>
      </c>
      <c r="H496" s="178">
        <v>352</v>
      </c>
      <c r="I496" s="179"/>
      <c r="L496" s="175"/>
      <c r="M496" s="180"/>
      <c r="N496" s="181"/>
      <c r="O496" s="181"/>
      <c r="P496" s="181"/>
      <c r="Q496" s="181"/>
      <c r="R496" s="181"/>
      <c r="S496" s="181"/>
      <c r="T496" s="182"/>
      <c r="AT496" s="176" t="s">
        <v>161</v>
      </c>
      <c r="AU496" s="176" t="s">
        <v>80</v>
      </c>
      <c r="AV496" s="14" t="s">
        <v>157</v>
      </c>
      <c r="AW496" s="14" t="s">
        <v>33</v>
      </c>
      <c r="AX496" s="14" t="s">
        <v>78</v>
      </c>
      <c r="AY496" s="176" t="s">
        <v>149</v>
      </c>
    </row>
    <row r="497" spans="1:65" s="2" customFormat="1" ht="16.5" customHeight="1">
      <c r="A497" s="34"/>
      <c r="B497" s="144"/>
      <c r="C497" s="190" t="s">
        <v>898</v>
      </c>
      <c r="D497" s="190" t="s">
        <v>411</v>
      </c>
      <c r="E497" s="191" t="s">
        <v>899</v>
      </c>
      <c r="F497" s="192" t="s">
        <v>900</v>
      </c>
      <c r="G497" s="193" t="s">
        <v>165</v>
      </c>
      <c r="H497" s="194">
        <v>9.012</v>
      </c>
      <c r="I497" s="195"/>
      <c r="J497" s="196">
        <f>ROUND(I497*H497,2)</f>
        <v>0</v>
      </c>
      <c r="K497" s="192" t="s">
        <v>156</v>
      </c>
      <c r="L497" s="197"/>
      <c r="M497" s="198" t="s">
        <v>3</v>
      </c>
      <c r="N497" s="199" t="s">
        <v>42</v>
      </c>
      <c r="O497" s="55"/>
      <c r="P497" s="154">
        <f>O497*H497</f>
        <v>0</v>
      </c>
      <c r="Q497" s="154">
        <v>0.55</v>
      </c>
      <c r="R497" s="154">
        <f>Q497*H497</f>
        <v>4.956600000000001</v>
      </c>
      <c r="S497" s="154">
        <v>0</v>
      </c>
      <c r="T497" s="155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56" t="s">
        <v>446</v>
      </c>
      <c r="AT497" s="156" t="s">
        <v>411</v>
      </c>
      <c r="AU497" s="156" t="s">
        <v>80</v>
      </c>
      <c r="AY497" s="19" t="s">
        <v>149</v>
      </c>
      <c r="BE497" s="157">
        <f>IF(N497="základní",J497,0)</f>
        <v>0</v>
      </c>
      <c r="BF497" s="157">
        <f>IF(N497="snížená",J497,0)</f>
        <v>0</v>
      </c>
      <c r="BG497" s="157">
        <f>IF(N497="zákl. přenesená",J497,0)</f>
        <v>0</v>
      </c>
      <c r="BH497" s="157">
        <f>IF(N497="sníž. přenesená",J497,0)</f>
        <v>0</v>
      </c>
      <c r="BI497" s="157">
        <f>IF(N497="nulová",J497,0)</f>
        <v>0</v>
      </c>
      <c r="BJ497" s="19" t="s">
        <v>78</v>
      </c>
      <c r="BK497" s="157">
        <f>ROUND(I497*H497,2)</f>
        <v>0</v>
      </c>
      <c r="BL497" s="19" t="s">
        <v>227</v>
      </c>
      <c r="BM497" s="156" t="s">
        <v>901</v>
      </c>
    </row>
    <row r="498" spans="2:51" s="13" customFormat="1" ht="12">
      <c r="B498" s="163"/>
      <c r="D498" s="164" t="s">
        <v>161</v>
      </c>
      <c r="E498" s="165" t="s">
        <v>3</v>
      </c>
      <c r="F498" s="166" t="s">
        <v>902</v>
      </c>
      <c r="H498" s="167">
        <v>1.62</v>
      </c>
      <c r="I498" s="168"/>
      <c r="L498" s="163"/>
      <c r="M498" s="169"/>
      <c r="N498" s="170"/>
      <c r="O498" s="170"/>
      <c r="P498" s="170"/>
      <c r="Q498" s="170"/>
      <c r="R498" s="170"/>
      <c r="S498" s="170"/>
      <c r="T498" s="171"/>
      <c r="AT498" s="165" t="s">
        <v>161</v>
      </c>
      <c r="AU498" s="165" t="s">
        <v>80</v>
      </c>
      <c r="AV498" s="13" t="s">
        <v>80</v>
      </c>
      <c r="AW498" s="13" t="s">
        <v>33</v>
      </c>
      <c r="AX498" s="13" t="s">
        <v>71</v>
      </c>
      <c r="AY498" s="165" t="s">
        <v>149</v>
      </c>
    </row>
    <row r="499" spans="2:51" s="13" customFormat="1" ht="12">
      <c r="B499" s="163"/>
      <c r="D499" s="164" t="s">
        <v>161</v>
      </c>
      <c r="E499" s="165" t="s">
        <v>3</v>
      </c>
      <c r="F499" s="166" t="s">
        <v>903</v>
      </c>
      <c r="H499" s="167">
        <v>7.392</v>
      </c>
      <c r="I499" s="168"/>
      <c r="L499" s="163"/>
      <c r="M499" s="169"/>
      <c r="N499" s="170"/>
      <c r="O499" s="170"/>
      <c r="P499" s="170"/>
      <c r="Q499" s="170"/>
      <c r="R499" s="170"/>
      <c r="S499" s="170"/>
      <c r="T499" s="171"/>
      <c r="AT499" s="165" t="s">
        <v>161</v>
      </c>
      <c r="AU499" s="165" t="s">
        <v>80</v>
      </c>
      <c r="AV499" s="13" t="s">
        <v>80</v>
      </c>
      <c r="AW499" s="13" t="s">
        <v>33</v>
      </c>
      <c r="AX499" s="13" t="s">
        <v>71</v>
      </c>
      <c r="AY499" s="165" t="s">
        <v>149</v>
      </c>
    </row>
    <row r="500" spans="2:51" s="14" customFormat="1" ht="12">
      <c r="B500" s="175"/>
      <c r="D500" s="164" t="s">
        <v>161</v>
      </c>
      <c r="E500" s="176" t="s">
        <v>3</v>
      </c>
      <c r="F500" s="177" t="s">
        <v>273</v>
      </c>
      <c r="H500" s="178">
        <v>9.012</v>
      </c>
      <c r="I500" s="179"/>
      <c r="L500" s="175"/>
      <c r="M500" s="180"/>
      <c r="N500" s="181"/>
      <c r="O500" s="181"/>
      <c r="P500" s="181"/>
      <c r="Q500" s="181"/>
      <c r="R500" s="181"/>
      <c r="S500" s="181"/>
      <c r="T500" s="182"/>
      <c r="AT500" s="176" t="s">
        <v>161</v>
      </c>
      <c r="AU500" s="176" t="s">
        <v>80</v>
      </c>
      <c r="AV500" s="14" t="s">
        <v>157</v>
      </c>
      <c r="AW500" s="14" t="s">
        <v>33</v>
      </c>
      <c r="AX500" s="14" t="s">
        <v>78</v>
      </c>
      <c r="AY500" s="176" t="s">
        <v>149</v>
      </c>
    </row>
    <row r="501" spans="1:65" s="2" customFormat="1" ht="24.2" customHeight="1">
      <c r="A501" s="34"/>
      <c r="B501" s="144"/>
      <c r="C501" s="145" t="s">
        <v>904</v>
      </c>
      <c r="D501" s="145" t="s">
        <v>152</v>
      </c>
      <c r="E501" s="146" t="s">
        <v>905</v>
      </c>
      <c r="F501" s="147" t="s">
        <v>906</v>
      </c>
      <c r="G501" s="148" t="s">
        <v>243</v>
      </c>
      <c r="H501" s="149">
        <v>15.2</v>
      </c>
      <c r="I501" s="150"/>
      <c r="J501" s="151">
        <f>ROUND(I501*H501,2)</f>
        <v>0</v>
      </c>
      <c r="K501" s="147" t="s">
        <v>156</v>
      </c>
      <c r="L501" s="35"/>
      <c r="M501" s="152" t="s">
        <v>3</v>
      </c>
      <c r="N501" s="153" t="s">
        <v>42</v>
      </c>
      <c r="O501" s="55"/>
      <c r="P501" s="154">
        <f>O501*H501</f>
        <v>0</v>
      </c>
      <c r="Q501" s="154">
        <v>0</v>
      </c>
      <c r="R501" s="154">
        <f>Q501*H501</f>
        <v>0</v>
      </c>
      <c r="S501" s="154">
        <v>0</v>
      </c>
      <c r="T501" s="155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56" t="s">
        <v>227</v>
      </c>
      <c r="AT501" s="156" t="s">
        <v>152</v>
      </c>
      <c r="AU501" s="156" t="s">
        <v>80</v>
      </c>
      <c r="AY501" s="19" t="s">
        <v>149</v>
      </c>
      <c r="BE501" s="157">
        <f>IF(N501="základní",J501,0)</f>
        <v>0</v>
      </c>
      <c r="BF501" s="157">
        <f>IF(N501="snížená",J501,0)</f>
        <v>0</v>
      </c>
      <c r="BG501" s="157">
        <f>IF(N501="zákl. přenesená",J501,0)</f>
        <v>0</v>
      </c>
      <c r="BH501" s="157">
        <f>IF(N501="sníž. přenesená",J501,0)</f>
        <v>0</v>
      </c>
      <c r="BI501" s="157">
        <f>IF(N501="nulová",J501,0)</f>
        <v>0</v>
      </c>
      <c r="BJ501" s="19" t="s">
        <v>78</v>
      </c>
      <c r="BK501" s="157">
        <f>ROUND(I501*H501,2)</f>
        <v>0</v>
      </c>
      <c r="BL501" s="19" t="s">
        <v>227</v>
      </c>
      <c r="BM501" s="156" t="s">
        <v>907</v>
      </c>
    </row>
    <row r="502" spans="1:47" s="2" customFormat="1" ht="12">
      <c r="A502" s="34"/>
      <c r="B502" s="35"/>
      <c r="C502" s="34"/>
      <c r="D502" s="158" t="s">
        <v>159</v>
      </c>
      <c r="E502" s="34"/>
      <c r="F502" s="159" t="s">
        <v>908</v>
      </c>
      <c r="G502" s="34"/>
      <c r="H502" s="34"/>
      <c r="I502" s="160"/>
      <c r="J502" s="34"/>
      <c r="K502" s="34"/>
      <c r="L502" s="35"/>
      <c r="M502" s="161"/>
      <c r="N502" s="162"/>
      <c r="O502" s="55"/>
      <c r="P502" s="55"/>
      <c r="Q502" s="55"/>
      <c r="R502" s="55"/>
      <c r="S502" s="55"/>
      <c r="T502" s="56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9" t="s">
        <v>159</v>
      </c>
      <c r="AU502" s="19" t="s">
        <v>80</v>
      </c>
    </row>
    <row r="503" spans="2:51" s="13" customFormat="1" ht="12">
      <c r="B503" s="163"/>
      <c r="D503" s="164" t="s">
        <v>161</v>
      </c>
      <c r="E503" s="165" t="s">
        <v>3</v>
      </c>
      <c r="F503" s="166" t="s">
        <v>909</v>
      </c>
      <c r="H503" s="167">
        <v>15.2</v>
      </c>
      <c r="I503" s="168"/>
      <c r="L503" s="163"/>
      <c r="M503" s="169"/>
      <c r="N503" s="170"/>
      <c r="O503" s="170"/>
      <c r="P503" s="170"/>
      <c r="Q503" s="170"/>
      <c r="R503" s="170"/>
      <c r="S503" s="170"/>
      <c r="T503" s="171"/>
      <c r="AT503" s="165" t="s">
        <v>161</v>
      </c>
      <c r="AU503" s="165" t="s">
        <v>80</v>
      </c>
      <c r="AV503" s="13" t="s">
        <v>80</v>
      </c>
      <c r="AW503" s="13" t="s">
        <v>33</v>
      </c>
      <c r="AX503" s="13" t="s">
        <v>78</v>
      </c>
      <c r="AY503" s="165" t="s">
        <v>149</v>
      </c>
    </row>
    <row r="504" spans="1:65" s="2" customFormat="1" ht="16.5" customHeight="1">
      <c r="A504" s="34"/>
      <c r="B504" s="144"/>
      <c r="C504" s="190" t="s">
        <v>910</v>
      </c>
      <c r="D504" s="190" t="s">
        <v>411</v>
      </c>
      <c r="E504" s="191" t="s">
        <v>911</v>
      </c>
      <c r="F504" s="192" t="s">
        <v>912</v>
      </c>
      <c r="G504" s="193" t="s">
        <v>165</v>
      </c>
      <c r="H504" s="194">
        <v>0.468</v>
      </c>
      <c r="I504" s="195"/>
      <c r="J504" s="196">
        <f>ROUND(I504*H504,2)</f>
        <v>0</v>
      </c>
      <c r="K504" s="192" t="s">
        <v>156</v>
      </c>
      <c r="L504" s="197"/>
      <c r="M504" s="198" t="s">
        <v>3</v>
      </c>
      <c r="N504" s="199" t="s">
        <v>42</v>
      </c>
      <c r="O504" s="55"/>
      <c r="P504" s="154">
        <f>O504*H504</f>
        <v>0</v>
      </c>
      <c r="Q504" s="154">
        <v>0.55</v>
      </c>
      <c r="R504" s="154">
        <f>Q504*H504</f>
        <v>0.2574</v>
      </c>
      <c r="S504" s="154">
        <v>0</v>
      </c>
      <c r="T504" s="155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56" t="s">
        <v>446</v>
      </c>
      <c r="AT504" s="156" t="s">
        <v>411</v>
      </c>
      <c r="AU504" s="156" t="s">
        <v>80</v>
      </c>
      <c r="AY504" s="19" t="s">
        <v>149</v>
      </c>
      <c r="BE504" s="157">
        <f>IF(N504="základní",J504,0)</f>
        <v>0</v>
      </c>
      <c r="BF504" s="157">
        <f>IF(N504="snížená",J504,0)</f>
        <v>0</v>
      </c>
      <c r="BG504" s="157">
        <f>IF(N504="zákl. přenesená",J504,0)</f>
        <v>0</v>
      </c>
      <c r="BH504" s="157">
        <f>IF(N504="sníž. přenesená",J504,0)</f>
        <v>0</v>
      </c>
      <c r="BI504" s="157">
        <f>IF(N504="nulová",J504,0)</f>
        <v>0</v>
      </c>
      <c r="BJ504" s="19" t="s">
        <v>78</v>
      </c>
      <c r="BK504" s="157">
        <f>ROUND(I504*H504,2)</f>
        <v>0</v>
      </c>
      <c r="BL504" s="19" t="s">
        <v>227</v>
      </c>
      <c r="BM504" s="156" t="s">
        <v>913</v>
      </c>
    </row>
    <row r="505" spans="2:51" s="13" customFormat="1" ht="12">
      <c r="B505" s="163"/>
      <c r="D505" s="164" t="s">
        <v>161</v>
      </c>
      <c r="E505" s="165" t="s">
        <v>3</v>
      </c>
      <c r="F505" s="166" t="s">
        <v>914</v>
      </c>
      <c r="H505" s="167">
        <v>0.468</v>
      </c>
      <c r="I505" s="168"/>
      <c r="L505" s="163"/>
      <c r="M505" s="169"/>
      <c r="N505" s="170"/>
      <c r="O505" s="170"/>
      <c r="P505" s="170"/>
      <c r="Q505" s="170"/>
      <c r="R505" s="170"/>
      <c r="S505" s="170"/>
      <c r="T505" s="171"/>
      <c r="AT505" s="165" t="s">
        <v>161</v>
      </c>
      <c r="AU505" s="165" t="s">
        <v>80</v>
      </c>
      <c r="AV505" s="13" t="s">
        <v>80</v>
      </c>
      <c r="AW505" s="13" t="s">
        <v>33</v>
      </c>
      <c r="AX505" s="13" t="s">
        <v>78</v>
      </c>
      <c r="AY505" s="165" t="s">
        <v>149</v>
      </c>
    </row>
    <row r="506" spans="1:65" s="2" customFormat="1" ht="24.2" customHeight="1">
      <c r="A506" s="34"/>
      <c r="B506" s="144"/>
      <c r="C506" s="145" t="s">
        <v>915</v>
      </c>
      <c r="D506" s="145" t="s">
        <v>152</v>
      </c>
      <c r="E506" s="146" t="s">
        <v>916</v>
      </c>
      <c r="F506" s="147" t="s">
        <v>917</v>
      </c>
      <c r="G506" s="148" t="s">
        <v>155</v>
      </c>
      <c r="H506" s="149">
        <v>519.04</v>
      </c>
      <c r="I506" s="150"/>
      <c r="J506" s="151">
        <f>ROUND(I506*H506,2)</f>
        <v>0</v>
      </c>
      <c r="K506" s="147" t="s">
        <v>156</v>
      </c>
      <c r="L506" s="35"/>
      <c r="M506" s="152" t="s">
        <v>3</v>
      </c>
      <c r="N506" s="153" t="s">
        <v>42</v>
      </c>
      <c r="O506" s="55"/>
      <c r="P506" s="154">
        <f>O506*H506</f>
        <v>0</v>
      </c>
      <c r="Q506" s="154">
        <v>0</v>
      </c>
      <c r="R506" s="154">
        <f>Q506*H506</f>
        <v>0</v>
      </c>
      <c r="S506" s="154">
        <v>0</v>
      </c>
      <c r="T506" s="155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56" t="s">
        <v>227</v>
      </c>
      <c r="AT506" s="156" t="s">
        <v>152</v>
      </c>
      <c r="AU506" s="156" t="s">
        <v>80</v>
      </c>
      <c r="AY506" s="19" t="s">
        <v>149</v>
      </c>
      <c r="BE506" s="157">
        <f>IF(N506="základní",J506,0)</f>
        <v>0</v>
      </c>
      <c r="BF506" s="157">
        <f>IF(N506="snížená",J506,0)</f>
        <v>0</v>
      </c>
      <c r="BG506" s="157">
        <f>IF(N506="zákl. přenesená",J506,0)</f>
        <v>0</v>
      </c>
      <c r="BH506" s="157">
        <f>IF(N506="sníž. přenesená",J506,0)</f>
        <v>0</v>
      </c>
      <c r="BI506" s="157">
        <f>IF(N506="nulová",J506,0)</f>
        <v>0</v>
      </c>
      <c r="BJ506" s="19" t="s">
        <v>78</v>
      </c>
      <c r="BK506" s="157">
        <f>ROUND(I506*H506,2)</f>
        <v>0</v>
      </c>
      <c r="BL506" s="19" t="s">
        <v>227</v>
      </c>
      <c r="BM506" s="156" t="s">
        <v>918</v>
      </c>
    </row>
    <row r="507" spans="1:47" s="2" customFormat="1" ht="12">
      <c r="A507" s="34"/>
      <c r="B507" s="35"/>
      <c r="C507" s="34"/>
      <c r="D507" s="158" t="s">
        <v>159</v>
      </c>
      <c r="E507" s="34"/>
      <c r="F507" s="159" t="s">
        <v>919</v>
      </c>
      <c r="G507" s="34"/>
      <c r="H507" s="34"/>
      <c r="I507" s="160"/>
      <c r="J507" s="34"/>
      <c r="K507" s="34"/>
      <c r="L507" s="35"/>
      <c r="M507" s="161"/>
      <c r="N507" s="162"/>
      <c r="O507" s="55"/>
      <c r="P507" s="55"/>
      <c r="Q507" s="55"/>
      <c r="R507" s="55"/>
      <c r="S507" s="55"/>
      <c r="T507" s="56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T507" s="19" t="s">
        <v>159</v>
      </c>
      <c r="AU507" s="19" t="s">
        <v>80</v>
      </c>
    </row>
    <row r="508" spans="2:51" s="13" customFormat="1" ht="12">
      <c r="B508" s="163"/>
      <c r="D508" s="164" t="s">
        <v>161</v>
      </c>
      <c r="E508" s="165" t="s">
        <v>3</v>
      </c>
      <c r="F508" s="166" t="s">
        <v>920</v>
      </c>
      <c r="H508" s="167">
        <v>460</v>
      </c>
      <c r="I508" s="168"/>
      <c r="L508" s="163"/>
      <c r="M508" s="169"/>
      <c r="N508" s="170"/>
      <c r="O508" s="170"/>
      <c r="P508" s="170"/>
      <c r="Q508" s="170"/>
      <c r="R508" s="170"/>
      <c r="S508" s="170"/>
      <c r="T508" s="171"/>
      <c r="AT508" s="165" t="s">
        <v>161</v>
      </c>
      <c r="AU508" s="165" t="s">
        <v>80</v>
      </c>
      <c r="AV508" s="13" t="s">
        <v>80</v>
      </c>
      <c r="AW508" s="13" t="s">
        <v>33</v>
      </c>
      <c r="AX508" s="13" t="s">
        <v>71</v>
      </c>
      <c r="AY508" s="165" t="s">
        <v>149</v>
      </c>
    </row>
    <row r="509" spans="2:51" s="13" customFormat="1" ht="12">
      <c r="B509" s="163"/>
      <c r="D509" s="164" t="s">
        <v>161</v>
      </c>
      <c r="E509" s="165" t="s">
        <v>3</v>
      </c>
      <c r="F509" s="166" t="s">
        <v>921</v>
      </c>
      <c r="H509" s="167">
        <v>52.2</v>
      </c>
      <c r="I509" s="168"/>
      <c r="L509" s="163"/>
      <c r="M509" s="169"/>
      <c r="N509" s="170"/>
      <c r="O509" s="170"/>
      <c r="P509" s="170"/>
      <c r="Q509" s="170"/>
      <c r="R509" s="170"/>
      <c r="S509" s="170"/>
      <c r="T509" s="171"/>
      <c r="AT509" s="165" t="s">
        <v>161</v>
      </c>
      <c r="AU509" s="165" t="s">
        <v>80</v>
      </c>
      <c r="AV509" s="13" t="s">
        <v>80</v>
      </c>
      <c r="AW509" s="13" t="s">
        <v>33</v>
      </c>
      <c r="AX509" s="13" t="s">
        <v>71</v>
      </c>
      <c r="AY509" s="165" t="s">
        <v>149</v>
      </c>
    </row>
    <row r="510" spans="2:51" s="13" customFormat="1" ht="12">
      <c r="B510" s="163"/>
      <c r="D510" s="164" t="s">
        <v>161</v>
      </c>
      <c r="E510" s="165" t="s">
        <v>3</v>
      </c>
      <c r="F510" s="166" t="s">
        <v>922</v>
      </c>
      <c r="H510" s="167">
        <v>6.84</v>
      </c>
      <c r="I510" s="168"/>
      <c r="L510" s="163"/>
      <c r="M510" s="169"/>
      <c r="N510" s="170"/>
      <c r="O510" s="170"/>
      <c r="P510" s="170"/>
      <c r="Q510" s="170"/>
      <c r="R510" s="170"/>
      <c r="S510" s="170"/>
      <c r="T510" s="171"/>
      <c r="AT510" s="165" t="s">
        <v>161</v>
      </c>
      <c r="AU510" s="165" t="s">
        <v>80</v>
      </c>
      <c r="AV510" s="13" t="s">
        <v>80</v>
      </c>
      <c r="AW510" s="13" t="s">
        <v>33</v>
      </c>
      <c r="AX510" s="13" t="s">
        <v>71</v>
      </c>
      <c r="AY510" s="165" t="s">
        <v>149</v>
      </c>
    </row>
    <row r="511" spans="2:51" s="14" customFormat="1" ht="12">
      <c r="B511" s="175"/>
      <c r="D511" s="164" t="s">
        <v>161</v>
      </c>
      <c r="E511" s="176" t="s">
        <v>3</v>
      </c>
      <c r="F511" s="177" t="s">
        <v>273</v>
      </c>
      <c r="H511" s="178">
        <v>519.04</v>
      </c>
      <c r="I511" s="179"/>
      <c r="L511" s="175"/>
      <c r="M511" s="180"/>
      <c r="N511" s="181"/>
      <c r="O511" s="181"/>
      <c r="P511" s="181"/>
      <c r="Q511" s="181"/>
      <c r="R511" s="181"/>
      <c r="S511" s="181"/>
      <c r="T511" s="182"/>
      <c r="AT511" s="176" t="s">
        <v>161</v>
      </c>
      <c r="AU511" s="176" t="s">
        <v>80</v>
      </c>
      <c r="AV511" s="14" t="s">
        <v>157</v>
      </c>
      <c r="AW511" s="14" t="s">
        <v>33</v>
      </c>
      <c r="AX511" s="14" t="s">
        <v>78</v>
      </c>
      <c r="AY511" s="176" t="s">
        <v>149</v>
      </c>
    </row>
    <row r="512" spans="1:65" s="2" customFormat="1" ht="16.5" customHeight="1">
      <c r="A512" s="34"/>
      <c r="B512" s="144"/>
      <c r="C512" s="190" t="s">
        <v>923</v>
      </c>
      <c r="D512" s="190" t="s">
        <v>411</v>
      </c>
      <c r="E512" s="191" t="s">
        <v>924</v>
      </c>
      <c r="F512" s="192" t="s">
        <v>925</v>
      </c>
      <c r="G512" s="193" t="s">
        <v>165</v>
      </c>
      <c r="H512" s="194">
        <v>14.274</v>
      </c>
      <c r="I512" s="195"/>
      <c r="J512" s="196">
        <f>ROUND(I512*H512,2)</f>
        <v>0</v>
      </c>
      <c r="K512" s="192" t="s">
        <v>156</v>
      </c>
      <c r="L512" s="197"/>
      <c r="M512" s="198" t="s">
        <v>3</v>
      </c>
      <c r="N512" s="199" t="s">
        <v>42</v>
      </c>
      <c r="O512" s="55"/>
      <c r="P512" s="154">
        <f>O512*H512</f>
        <v>0</v>
      </c>
      <c r="Q512" s="154">
        <v>0.55</v>
      </c>
      <c r="R512" s="154">
        <f>Q512*H512</f>
        <v>7.8507</v>
      </c>
      <c r="S512" s="154">
        <v>0</v>
      </c>
      <c r="T512" s="155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56" t="s">
        <v>446</v>
      </c>
      <c r="AT512" s="156" t="s">
        <v>411</v>
      </c>
      <c r="AU512" s="156" t="s">
        <v>80</v>
      </c>
      <c r="AY512" s="19" t="s">
        <v>149</v>
      </c>
      <c r="BE512" s="157">
        <f>IF(N512="základní",J512,0)</f>
        <v>0</v>
      </c>
      <c r="BF512" s="157">
        <f>IF(N512="snížená",J512,0)</f>
        <v>0</v>
      </c>
      <c r="BG512" s="157">
        <f>IF(N512="zákl. přenesená",J512,0)</f>
        <v>0</v>
      </c>
      <c r="BH512" s="157">
        <f>IF(N512="sníž. přenesená",J512,0)</f>
        <v>0</v>
      </c>
      <c r="BI512" s="157">
        <f>IF(N512="nulová",J512,0)</f>
        <v>0</v>
      </c>
      <c r="BJ512" s="19" t="s">
        <v>78</v>
      </c>
      <c r="BK512" s="157">
        <f>ROUND(I512*H512,2)</f>
        <v>0</v>
      </c>
      <c r="BL512" s="19" t="s">
        <v>227</v>
      </c>
      <c r="BM512" s="156" t="s">
        <v>926</v>
      </c>
    </row>
    <row r="513" spans="2:51" s="13" customFormat="1" ht="12">
      <c r="B513" s="163"/>
      <c r="D513" s="164" t="s">
        <v>161</v>
      </c>
      <c r="E513" s="165" t="s">
        <v>3</v>
      </c>
      <c r="F513" s="166" t="s">
        <v>927</v>
      </c>
      <c r="H513" s="167">
        <v>12.976</v>
      </c>
      <c r="I513" s="168"/>
      <c r="L513" s="163"/>
      <c r="M513" s="169"/>
      <c r="N513" s="170"/>
      <c r="O513" s="170"/>
      <c r="P513" s="170"/>
      <c r="Q513" s="170"/>
      <c r="R513" s="170"/>
      <c r="S513" s="170"/>
      <c r="T513" s="171"/>
      <c r="AT513" s="165" t="s">
        <v>161</v>
      </c>
      <c r="AU513" s="165" t="s">
        <v>80</v>
      </c>
      <c r="AV513" s="13" t="s">
        <v>80</v>
      </c>
      <c r="AW513" s="13" t="s">
        <v>33</v>
      </c>
      <c r="AX513" s="13" t="s">
        <v>78</v>
      </c>
      <c r="AY513" s="165" t="s">
        <v>149</v>
      </c>
    </row>
    <row r="514" spans="2:51" s="13" customFormat="1" ht="12">
      <c r="B514" s="163"/>
      <c r="D514" s="164" t="s">
        <v>161</v>
      </c>
      <c r="F514" s="166" t="s">
        <v>928</v>
      </c>
      <c r="H514" s="167">
        <v>14.274</v>
      </c>
      <c r="I514" s="168"/>
      <c r="L514" s="163"/>
      <c r="M514" s="169"/>
      <c r="N514" s="170"/>
      <c r="O514" s="170"/>
      <c r="P514" s="170"/>
      <c r="Q514" s="170"/>
      <c r="R514" s="170"/>
      <c r="S514" s="170"/>
      <c r="T514" s="171"/>
      <c r="AT514" s="165" t="s">
        <v>161</v>
      </c>
      <c r="AU514" s="165" t="s">
        <v>80</v>
      </c>
      <c r="AV514" s="13" t="s">
        <v>80</v>
      </c>
      <c r="AW514" s="13" t="s">
        <v>4</v>
      </c>
      <c r="AX514" s="13" t="s">
        <v>78</v>
      </c>
      <c r="AY514" s="165" t="s">
        <v>149</v>
      </c>
    </row>
    <row r="515" spans="1:65" s="2" customFormat="1" ht="16.5" customHeight="1">
      <c r="A515" s="34"/>
      <c r="B515" s="144"/>
      <c r="C515" s="145" t="s">
        <v>929</v>
      </c>
      <c r="D515" s="145" t="s">
        <v>152</v>
      </c>
      <c r="E515" s="146" t="s">
        <v>930</v>
      </c>
      <c r="F515" s="147" t="s">
        <v>931</v>
      </c>
      <c r="G515" s="148" t="s">
        <v>243</v>
      </c>
      <c r="H515" s="149">
        <v>280</v>
      </c>
      <c r="I515" s="150"/>
      <c r="J515" s="151">
        <f>ROUND(I515*H515,2)</f>
        <v>0</v>
      </c>
      <c r="K515" s="147" t="s">
        <v>156</v>
      </c>
      <c r="L515" s="35"/>
      <c r="M515" s="152" t="s">
        <v>3</v>
      </c>
      <c r="N515" s="153" t="s">
        <v>42</v>
      </c>
      <c r="O515" s="55"/>
      <c r="P515" s="154">
        <f>O515*H515</f>
        <v>0</v>
      </c>
      <c r="Q515" s="154">
        <v>2E-05</v>
      </c>
      <c r="R515" s="154">
        <f>Q515*H515</f>
        <v>0.005600000000000001</v>
      </c>
      <c r="S515" s="154">
        <v>0</v>
      </c>
      <c r="T515" s="155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56" t="s">
        <v>227</v>
      </c>
      <c r="AT515" s="156" t="s">
        <v>152</v>
      </c>
      <c r="AU515" s="156" t="s">
        <v>80</v>
      </c>
      <c r="AY515" s="19" t="s">
        <v>149</v>
      </c>
      <c r="BE515" s="157">
        <f>IF(N515="základní",J515,0)</f>
        <v>0</v>
      </c>
      <c r="BF515" s="157">
        <f>IF(N515="snížená",J515,0)</f>
        <v>0</v>
      </c>
      <c r="BG515" s="157">
        <f>IF(N515="zákl. přenesená",J515,0)</f>
        <v>0</v>
      </c>
      <c r="BH515" s="157">
        <f>IF(N515="sníž. přenesená",J515,0)</f>
        <v>0</v>
      </c>
      <c r="BI515" s="157">
        <f>IF(N515="nulová",J515,0)</f>
        <v>0</v>
      </c>
      <c r="BJ515" s="19" t="s">
        <v>78</v>
      </c>
      <c r="BK515" s="157">
        <f>ROUND(I515*H515,2)</f>
        <v>0</v>
      </c>
      <c r="BL515" s="19" t="s">
        <v>227</v>
      </c>
      <c r="BM515" s="156" t="s">
        <v>932</v>
      </c>
    </row>
    <row r="516" spans="1:47" s="2" customFormat="1" ht="12">
      <c r="A516" s="34"/>
      <c r="B516" s="35"/>
      <c r="C516" s="34"/>
      <c r="D516" s="158" t="s">
        <v>159</v>
      </c>
      <c r="E516" s="34"/>
      <c r="F516" s="159" t="s">
        <v>933</v>
      </c>
      <c r="G516" s="34"/>
      <c r="H516" s="34"/>
      <c r="I516" s="160"/>
      <c r="J516" s="34"/>
      <c r="K516" s="34"/>
      <c r="L516" s="35"/>
      <c r="M516" s="161"/>
      <c r="N516" s="162"/>
      <c r="O516" s="55"/>
      <c r="P516" s="55"/>
      <c r="Q516" s="55"/>
      <c r="R516" s="55"/>
      <c r="S516" s="55"/>
      <c r="T516" s="56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T516" s="19" t="s">
        <v>159</v>
      </c>
      <c r="AU516" s="19" t="s">
        <v>80</v>
      </c>
    </row>
    <row r="517" spans="2:51" s="13" customFormat="1" ht="12">
      <c r="B517" s="163"/>
      <c r="D517" s="164" t="s">
        <v>161</v>
      </c>
      <c r="E517" s="165" t="s">
        <v>3</v>
      </c>
      <c r="F517" s="166" t="s">
        <v>897</v>
      </c>
      <c r="H517" s="167">
        <v>280</v>
      </c>
      <c r="I517" s="168"/>
      <c r="L517" s="163"/>
      <c r="M517" s="169"/>
      <c r="N517" s="170"/>
      <c r="O517" s="170"/>
      <c r="P517" s="170"/>
      <c r="Q517" s="170"/>
      <c r="R517" s="170"/>
      <c r="S517" s="170"/>
      <c r="T517" s="171"/>
      <c r="AT517" s="165" t="s">
        <v>161</v>
      </c>
      <c r="AU517" s="165" t="s">
        <v>80</v>
      </c>
      <c r="AV517" s="13" t="s">
        <v>80</v>
      </c>
      <c r="AW517" s="13" t="s">
        <v>33</v>
      </c>
      <c r="AX517" s="13" t="s">
        <v>78</v>
      </c>
      <c r="AY517" s="165" t="s">
        <v>149</v>
      </c>
    </row>
    <row r="518" spans="1:65" s="2" customFormat="1" ht="16.5" customHeight="1">
      <c r="A518" s="34"/>
      <c r="B518" s="144"/>
      <c r="C518" s="190" t="s">
        <v>934</v>
      </c>
      <c r="D518" s="190" t="s">
        <v>411</v>
      </c>
      <c r="E518" s="191" t="s">
        <v>935</v>
      </c>
      <c r="F518" s="192" t="s">
        <v>936</v>
      </c>
      <c r="G518" s="193" t="s">
        <v>165</v>
      </c>
      <c r="H518" s="194">
        <v>0.672</v>
      </c>
      <c r="I518" s="195"/>
      <c r="J518" s="196">
        <f>ROUND(I518*H518,2)</f>
        <v>0</v>
      </c>
      <c r="K518" s="192" t="s">
        <v>156</v>
      </c>
      <c r="L518" s="197"/>
      <c r="M518" s="198" t="s">
        <v>3</v>
      </c>
      <c r="N518" s="199" t="s">
        <v>42</v>
      </c>
      <c r="O518" s="55"/>
      <c r="P518" s="154">
        <f>O518*H518</f>
        <v>0</v>
      </c>
      <c r="Q518" s="154">
        <v>0.55</v>
      </c>
      <c r="R518" s="154">
        <f>Q518*H518</f>
        <v>0.36960000000000004</v>
      </c>
      <c r="S518" s="154">
        <v>0</v>
      </c>
      <c r="T518" s="155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56" t="s">
        <v>446</v>
      </c>
      <c r="AT518" s="156" t="s">
        <v>411</v>
      </c>
      <c r="AU518" s="156" t="s">
        <v>80</v>
      </c>
      <c r="AY518" s="19" t="s">
        <v>149</v>
      </c>
      <c r="BE518" s="157">
        <f>IF(N518="základní",J518,0)</f>
        <v>0</v>
      </c>
      <c r="BF518" s="157">
        <f>IF(N518="snížená",J518,0)</f>
        <v>0</v>
      </c>
      <c r="BG518" s="157">
        <f>IF(N518="zákl. přenesená",J518,0)</f>
        <v>0</v>
      </c>
      <c r="BH518" s="157">
        <f>IF(N518="sníž. přenesená",J518,0)</f>
        <v>0</v>
      </c>
      <c r="BI518" s="157">
        <f>IF(N518="nulová",J518,0)</f>
        <v>0</v>
      </c>
      <c r="BJ518" s="19" t="s">
        <v>78</v>
      </c>
      <c r="BK518" s="157">
        <f>ROUND(I518*H518,2)</f>
        <v>0</v>
      </c>
      <c r="BL518" s="19" t="s">
        <v>227</v>
      </c>
      <c r="BM518" s="156" t="s">
        <v>937</v>
      </c>
    </row>
    <row r="519" spans="2:51" s="13" customFormat="1" ht="12">
      <c r="B519" s="163"/>
      <c r="D519" s="164" t="s">
        <v>161</v>
      </c>
      <c r="E519" s="165" t="s">
        <v>3</v>
      </c>
      <c r="F519" s="166" t="s">
        <v>938</v>
      </c>
      <c r="H519" s="167">
        <v>0.672</v>
      </c>
      <c r="I519" s="168"/>
      <c r="L519" s="163"/>
      <c r="M519" s="169"/>
      <c r="N519" s="170"/>
      <c r="O519" s="170"/>
      <c r="P519" s="170"/>
      <c r="Q519" s="170"/>
      <c r="R519" s="170"/>
      <c r="S519" s="170"/>
      <c r="T519" s="171"/>
      <c r="AT519" s="165" t="s">
        <v>161</v>
      </c>
      <c r="AU519" s="165" t="s">
        <v>80</v>
      </c>
      <c r="AV519" s="13" t="s">
        <v>80</v>
      </c>
      <c r="AW519" s="13" t="s">
        <v>33</v>
      </c>
      <c r="AX519" s="13" t="s">
        <v>78</v>
      </c>
      <c r="AY519" s="165" t="s">
        <v>149</v>
      </c>
    </row>
    <row r="520" spans="1:65" s="2" customFormat="1" ht="21.75" customHeight="1">
      <c r="A520" s="34"/>
      <c r="B520" s="144"/>
      <c r="C520" s="145" t="s">
        <v>939</v>
      </c>
      <c r="D520" s="145" t="s">
        <v>152</v>
      </c>
      <c r="E520" s="146" t="s">
        <v>940</v>
      </c>
      <c r="F520" s="147" t="s">
        <v>941</v>
      </c>
      <c r="G520" s="148" t="s">
        <v>165</v>
      </c>
      <c r="H520" s="149">
        <v>26.291</v>
      </c>
      <c r="I520" s="150"/>
      <c r="J520" s="151">
        <f>ROUND(I520*H520,2)</f>
        <v>0</v>
      </c>
      <c r="K520" s="147" t="s">
        <v>156</v>
      </c>
      <c r="L520" s="35"/>
      <c r="M520" s="152" t="s">
        <v>3</v>
      </c>
      <c r="N520" s="153" t="s">
        <v>42</v>
      </c>
      <c r="O520" s="55"/>
      <c r="P520" s="154">
        <f>O520*H520</f>
        <v>0</v>
      </c>
      <c r="Q520" s="154">
        <v>0.02337</v>
      </c>
      <c r="R520" s="154">
        <f>Q520*H520</f>
        <v>0.61442067</v>
      </c>
      <c r="S520" s="154">
        <v>0</v>
      </c>
      <c r="T520" s="155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56" t="s">
        <v>227</v>
      </c>
      <c r="AT520" s="156" t="s">
        <v>152</v>
      </c>
      <c r="AU520" s="156" t="s">
        <v>80</v>
      </c>
      <c r="AY520" s="19" t="s">
        <v>149</v>
      </c>
      <c r="BE520" s="157">
        <f>IF(N520="základní",J520,0)</f>
        <v>0</v>
      </c>
      <c r="BF520" s="157">
        <f>IF(N520="snížená",J520,0)</f>
        <v>0</v>
      </c>
      <c r="BG520" s="157">
        <f>IF(N520="zákl. přenesená",J520,0)</f>
        <v>0</v>
      </c>
      <c r="BH520" s="157">
        <f>IF(N520="sníž. přenesená",J520,0)</f>
        <v>0</v>
      </c>
      <c r="BI520" s="157">
        <f>IF(N520="nulová",J520,0)</f>
        <v>0</v>
      </c>
      <c r="BJ520" s="19" t="s">
        <v>78</v>
      </c>
      <c r="BK520" s="157">
        <f>ROUND(I520*H520,2)</f>
        <v>0</v>
      </c>
      <c r="BL520" s="19" t="s">
        <v>227</v>
      </c>
      <c r="BM520" s="156" t="s">
        <v>942</v>
      </c>
    </row>
    <row r="521" spans="1:47" s="2" customFormat="1" ht="12">
      <c r="A521" s="34"/>
      <c r="B521" s="35"/>
      <c r="C521" s="34"/>
      <c r="D521" s="158" t="s">
        <v>159</v>
      </c>
      <c r="E521" s="34"/>
      <c r="F521" s="159" t="s">
        <v>943</v>
      </c>
      <c r="G521" s="34"/>
      <c r="H521" s="34"/>
      <c r="I521" s="160"/>
      <c r="J521" s="34"/>
      <c r="K521" s="34"/>
      <c r="L521" s="35"/>
      <c r="M521" s="161"/>
      <c r="N521" s="162"/>
      <c r="O521" s="55"/>
      <c r="P521" s="55"/>
      <c r="Q521" s="55"/>
      <c r="R521" s="55"/>
      <c r="S521" s="55"/>
      <c r="T521" s="56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9" t="s">
        <v>159</v>
      </c>
      <c r="AU521" s="19" t="s">
        <v>80</v>
      </c>
    </row>
    <row r="522" spans="1:65" s="2" customFormat="1" ht="21.75" customHeight="1">
      <c r="A522" s="34"/>
      <c r="B522" s="144"/>
      <c r="C522" s="145" t="s">
        <v>944</v>
      </c>
      <c r="D522" s="145" t="s">
        <v>152</v>
      </c>
      <c r="E522" s="146" t="s">
        <v>945</v>
      </c>
      <c r="F522" s="147" t="s">
        <v>946</v>
      </c>
      <c r="G522" s="148" t="s">
        <v>155</v>
      </c>
      <c r="H522" s="149">
        <v>70.54</v>
      </c>
      <c r="I522" s="150"/>
      <c r="J522" s="151">
        <f>ROUND(I522*H522,2)</f>
        <v>0</v>
      </c>
      <c r="K522" s="147" t="s">
        <v>156</v>
      </c>
      <c r="L522" s="35"/>
      <c r="M522" s="152" t="s">
        <v>3</v>
      </c>
      <c r="N522" s="153" t="s">
        <v>42</v>
      </c>
      <c r="O522" s="55"/>
      <c r="P522" s="154">
        <f>O522*H522</f>
        <v>0</v>
      </c>
      <c r="Q522" s="154">
        <v>0</v>
      </c>
      <c r="R522" s="154">
        <f>Q522*H522</f>
        <v>0</v>
      </c>
      <c r="S522" s="154">
        <v>0</v>
      </c>
      <c r="T522" s="155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56" t="s">
        <v>227</v>
      </c>
      <c r="AT522" s="156" t="s">
        <v>152</v>
      </c>
      <c r="AU522" s="156" t="s">
        <v>80</v>
      </c>
      <c r="AY522" s="19" t="s">
        <v>149</v>
      </c>
      <c r="BE522" s="157">
        <f>IF(N522="základní",J522,0)</f>
        <v>0</v>
      </c>
      <c r="BF522" s="157">
        <f>IF(N522="snížená",J522,0)</f>
        <v>0</v>
      </c>
      <c r="BG522" s="157">
        <f>IF(N522="zákl. přenesená",J522,0)</f>
        <v>0</v>
      </c>
      <c r="BH522" s="157">
        <f>IF(N522="sníž. přenesená",J522,0)</f>
        <v>0</v>
      </c>
      <c r="BI522" s="157">
        <f>IF(N522="nulová",J522,0)</f>
        <v>0</v>
      </c>
      <c r="BJ522" s="19" t="s">
        <v>78</v>
      </c>
      <c r="BK522" s="157">
        <f>ROUND(I522*H522,2)</f>
        <v>0</v>
      </c>
      <c r="BL522" s="19" t="s">
        <v>227</v>
      </c>
      <c r="BM522" s="156" t="s">
        <v>947</v>
      </c>
    </row>
    <row r="523" spans="1:47" s="2" customFormat="1" ht="12">
      <c r="A523" s="34"/>
      <c r="B523" s="35"/>
      <c r="C523" s="34"/>
      <c r="D523" s="158" t="s">
        <v>159</v>
      </c>
      <c r="E523" s="34"/>
      <c r="F523" s="159" t="s">
        <v>948</v>
      </c>
      <c r="G523" s="34"/>
      <c r="H523" s="34"/>
      <c r="I523" s="160"/>
      <c r="J523" s="34"/>
      <c r="K523" s="34"/>
      <c r="L523" s="35"/>
      <c r="M523" s="161"/>
      <c r="N523" s="162"/>
      <c r="O523" s="55"/>
      <c r="P523" s="55"/>
      <c r="Q523" s="55"/>
      <c r="R523" s="55"/>
      <c r="S523" s="55"/>
      <c r="T523" s="56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9" t="s">
        <v>159</v>
      </c>
      <c r="AU523" s="19" t="s">
        <v>80</v>
      </c>
    </row>
    <row r="524" spans="2:51" s="13" customFormat="1" ht="12">
      <c r="B524" s="163"/>
      <c r="D524" s="164" t="s">
        <v>161</v>
      </c>
      <c r="E524" s="165" t="s">
        <v>3</v>
      </c>
      <c r="F524" s="166" t="s">
        <v>949</v>
      </c>
      <c r="H524" s="167">
        <v>7</v>
      </c>
      <c r="I524" s="168"/>
      <c r="L524" s="163"/>
      <c r="M524" s="169"/>
      <c r="N524" s="170"/>
      <c r="O524" s="170"/>
      <c r="P524" s="170"/>
      <c r="Q524" s="170"/>
      <c r="R524" s="170"/>
      <c r="S524" s="170"/>
      <c r="T524" s="171"/>
      <c r="AT524" s="165" t="s">
        <v>161</v>
      </c>
      <c r="AU524" s="165" t="s">
        <v>80</v>
      </c>
      <c r="AV524" s="13" t="s">
        <v>80</v>
      </c>
      <c r="AW524" s="13" t="s">
        <v>33</v>
      </c>
      <c r="AX524" s="13" t="s">
        <v>71</v>
      </c>
      <c r="AY524" s="165" t="s">
        <v>149</v>
      </c>
    </row>
    <row r="525" spans="2:51" s="13" customFormat="1" ht="12">
      <c r="B525" s="163"/>
      <c r="D525" s="164" t="s">
        <v>161</v>
      </c>
      <c r="E525" s="165" t="s">
        <v>3</v>
      </c>
      <c r="F525" s="166" t="s">
        <v>950</v>
      </c>
      <c r="H525" s="167">
        <v>45.06</v>
      </c>
      <c r="I525" s="168"/>
      <c r="L525" s="163"/>
      <c r="M525" s="169"/>
      <c r="N525" s="170"/>
      <c r="O525" s="170"/>
      <c r="P525" s="170"/>
      <c r="Q525" s="170"/>
      <c r="R525" s="170"/>
      <c r="S525" s="170"/>
      <c r="T525" s="171"/>
      <c r="AT525" s="165" t="s">
        <v>161</v>
      </c>
      <c r="AU525" s="165" t="s">
        <v>80</v>
      </c>
      <c r="AV525" s="13" t="s">
        <v>80</v>
      </c>
      <c r="AW525" s="13" t="s">
        <v>33</v>
      </c>
      <c r="AX525" s="13" t="s">
        <v>71</v>
      </c>
      <c r="AY525" s="165" t="s">
        <v>149</v>
      </c>
    </row>
    <row r="526" spans="2:51" s="13" customFormat="1" ht="12">
      <c r="B526" s="163"/>
      <c r="D526" s="164" t="s">
        <v>161</v>
      </c>
      <c r="E526" s="165" t="s">
        <v>3</v>
      </c>
      <c r="F526" s="166" t="s">
        <v>951</v>
      </c>
      <c r="H526" s="167">
        <v>18.48</v>
      </c>
      <c r="I526" s="168"/>
      <c r="L526" s="163"/>
      <c r="M526" s="169"/>
      <c r="N526" s="170"/>
      <c r="O526" s="170"/>
      <c r="P526" s="170"/>
      <c r="Q526" s="170"/>
      <c r="R526" s="170"/>
      <c r="S526" s="170"/>
      <c r="T526" s="171"/>
      <c r="AT526" s="165" t="s">
        <v>161</v>
      </c>
      <c r="AU526" s="165" t="s">
        <v>80</v>
      </c>
      <c r="AV526" s="13" t="s">
        <v>80</v>
      </c>
      <c r="AW526" s="13" t="s">
        <v>33</v>
      </c>
      <c r="AX526" s="13" t="s">
        <v>71</v>
      </c>
      <c r="AY526" s="165" t="s">
        <v>149</v>
      </c>
    </row>
    <row r="527" spans="2:51" s="14" customFormat="1" ht="12">
      <c r="B527" s="175"/>
      <c r="D527" s="164" t="s">
        <v>161</v>
      </c>
      <c r="E527" s="176" t="s">
        <v>3</v>
      </c>
      <c r="F527" s="177" t="s">
        <v>273</v>
      </c>
      <c r="H527" s="178">
        <v>70.54</v>
      </c>
      <c r="I527" s="179"/>
      <c r="L527" s="175"/>
      <c r="M527" s="180"/>
      <c r="N527" s="181"/>
      <c r="O527" s="181"/>
      <c r="P527" s="181"/>
      <c r="Q527" s="181"/>
      <c r="R527" s="181"/>
      <c r="S527" s="181"/>
      <c r="T527" s="182"/>
      <c r="AT527" s="176" t="s">
        <v>161</v>
      </c>
      <c r="AU527" s="176" t="s">
        <v>80</v>
      </c>
      <c r="AV527" s="14" t="s">
        <v>157</v>
      </c>
      <c r="AW527" s="14" t="s">
        <v>33</v>
      </c>
      <c r="AX527" s="14" t="s">
        <v>78</v>
      </c>
      <c r="AY527" s="176" t="s">
        <v>149</v>
      </c>
    </row>
    <row r="528" spans="1:65" s="2" customFormat="1" ht="16.5" customHeight="1">
      <c r="A528" s="34"/>
      <c r="B528" s="144"/>
      <c r="C528" s="190" t="s">
        <v>952</v>
      </c>
      <c r="D528" s="190" t="s">
        <v>411</v>
      </c>
      <c r="E528" s="191" t="s">
        <v>953</v>
      </c>
      <c r="F528" s="192" t="s">
        <v>954</v>
      </c>
      <c r="G528" s="193" t="s">
        <v>155</v>
      </c>
      <c r="H528" s="194">
        <v>77.594</v>
      </c>
      <c r="I528" s="195"/>
      <c r="J528" s="196">
        <f>ROUND(I528*H528,2)</f>
        <v>0</v>
      </c>
      <c r="K528" s="192" t="s">
        <v>156</v>
      </c>
      <c r="L528" s="197"/>
      <c r="M528" s="198" t="s">
        <v>3</v>
      </c>
      <c r="N528" s="199" t="s">
        <v>42</v>
      </c>
      <c r="O528" s="55"/>
      <c r="P528" s="154">
        <f>O528*H528</f>
        <v>0</v>
      </c>
      <c r="Q528" s="154">
        <v>0.00735</v>
      </c>
      <c r="R528" s="154">
        <f>Q528*H528</f>
        <v>0.5703159</v>
      </c>
      <c r="S528" s="154">
        <v>0</v>
      </c>
      <c r="T528" s="155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56" t="s">
        <v>446</v>
      </c>
      <c r="AT528" s="156" t="s">
        <v>411</v>
      </c>
      <c r="AU528" s="156" t="s">
        <v>80</v>
      </c>
      <c r="AY528" s="19" t="s">
        <v>149</v>
      </c>
      <c r="BE528" s="157">
        <f>IF(N528="základní",J528,0)</f>
        <v>0</v>
      </c>
      <c r="BF528" s="157">
        <f>IF(N528="snížená",J528,0)</f>
        <v>0</v>
      </c>
      <c r="BG528" s="157">
        <f>IF(N528="zákl. přenesená",J528,0)</f>
        <v>0</v>
      </c>
      <c r="BH528" s="157">
        <f>IF(N528="sníž. přenesená",J528,0)</f>
        <v>0</v>
      </c>
      <c r="BI528" s="157">
        <f>IF(N528="nulová",J528,0)</f>
        <v>0</v>
      </c>
      <c r="BJ528" s="19" t="s">
        <v>78</v>
      </c>
      <c r="BK528" s="157">
        <f>ROUND(I528*H528,2)</f>
        <v>0</v>
      </c>
      <c r="BL528" s="19" t="s">
        <v>227</v>
      </c>
      <c r="BM528" s="156" t="s">
        <v>955</v>
      </c>
    </row>
    <row r="529" spans="2:51" s="13" customFormat="1" ht="12">
      <c r="B529" s="163"/>
      <c r="D529" s="164" t="s">
        <v>161</v>
      </c>
      <c r="F529" s="166" t="s">
        <v>956</v>
      </c>
      <c r="H529" s="167">
        <v>77.594</v>
      </c>
      <c r="I529" s="168"/>
      <c r="L529" s="163"/>
      <c r="M529" s="169"/>
      <c r="N529" s="170"/>
      <c r="O529" s="170"/>
      <c r="P529" s="170"/>
      <c r="Q529" s="170"/>
      <c r="R529" s="170"/>
      <c r="S529" s="170"/>
      <c r="T529" s="171"/>
      <c r="AT529" s="165" t="s">
        <v>161</v>
      </c>
      <c r="AU529" s="165" t="s">
        <v>80</v>
      </c>
      <c r="AV529" s="13" t="s">
        <v>80</v>
      </c>
      <c r="AW529" s="13" t="s">
        <v>4</v>
      </c>
      <c r="AX529" s="13" t="s">
        <v>78</v>
      </c>
      <c r="AY529" s="165" t="s">
        <v>149</v>
      </c>
    </row>
    <row r="530" spans="1:65" s="2" customFormat="1" ht="16.5" customHeight="1">
      <c r="A530" s="34"/>
      <c r="B530" s="144"/>
      <c r="C530" s="145" t="s">
        <v>957</v>
      </c>
      <c r="D530" s="145" t="s">
        <v>152</v>
      </c>
      <c r="E530" s="146" t="s">
        <v>958</v>
      </c>
      <c r="F530" s="147" t="s">
        <v>959</v>
      </c>
      <c r="G530" s="148" t="s">
        <v>165</v>
      </c>
      <c r="H530" s="149">
        <v>0.882</v>
      </c>
      <c r="I530" s="150"/>
      <c r="J530" s="151">
        <f>ROUND(I530*H530,2)</f>
        <v>0</v>
      </c>
      <c r="K530" s="147" t="s">
        <v>156</v>
      </c>
      <c r="L530" s="35"/>
      <c r="M530" s="152" t="s">
        <v>3</v>
      </c>
      <c r="N530" s="153" t="s">
        <v>42</v>
      </c>
      <c r="O530" s="55"/>
      <c r="P530" s="154">
        <f>O530*H530</f>
        <v>0</v>
      </c>
      <c r="Q530" s="154">
        <v>0.00281</v>
      </c>
      <c r="R530" s="154">
        <f>Q530*H530</f>
        <v>0.00247842</v>
      </c>
      <c r="S530" s="154">
        <v>0</v>
      </c>
      <c r="T530" s="155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56" t="s">
        <v>227</v>
      </c>
      <c r="AT530" s="156" t="s">
        <v>152</v>
      </c>
      <c r="AU530" s="156" t="s">
        <v>80</v>
      </c>
      <c r="AY530" s="19" t="s">
        <v>149</v>
      </c>
      <c r="BE530" s="157">
        <f>IF(N530="základní",J530,0)</f>
        <v>0</v>
      </c>
      <c r="BF530" s="157">
        <f>IF(N530="snížená",J530,0)</f>
        <v>0</v>
      </c>
      <c r="BG530" s="157">
        <f>IF(N530="zákl. přenesená",J530,0)</f>
        <v>0</v>
      </c>
      <c r="BH530" s="157">
        <f>IF(N530="sníž. přenesená",J530,0)</f>
        <v>0</v>
      </c>
      <c r="BI530" s="157">
        <f>IF(N530="nulová",J530,0)</f>
        <v>0</v>
      </c>
      <c r="BJ530" s="19" t="s">
        <v>78</v>
      </c>
      <c r="BK530" s="157">
        <f>ROUND(I530*H530,2)</f>
        <v>0</v>
      </c>
      <c r="BL530" s="19" t="s">
        <v>227</v>
      </c>
      <c r="BM530" s="156" t="s">
        <v>960</v>
      </c>
    </row>
    <row r="531" spans="1:47" s="2" customFormat="1" ht="12">
      <c r="A531" s="34"/>
      <c r="B531" s="35"/>
      <c r="C531" s="34"/>
      <c r="D531" s="158" t="s">
        <v>159</v>
      </c>
      <c r="E531" s="34"/>
      <c r="F531" s="159" t="s">
        <v>961</v>
      </c>
      <c r="G531" s="34"/>
      <c r="H531" s="34"/>
      <c r="I531" s="160"/>
      <c r="J531" s="34"/>
      <c r="K531" s="34"/>
      <c r="L531" s="35"/>
      <c r="M531" s="161"/>
      <c r="N531" s="162"/>
      <c r="O531" s="55"/>
      <c r="P531" s="55"/>
      <c r="Q531" s="55"/>
      <c r="R531" s="55"/>
      <c r="S531" s="55"/>
      <c r="T531" s="56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9" t="s">
        <v>159</v>
      </c>
      <c r="AU531" s="19" t="s">
        <v>80</v>
      </c>
    </row>
    <row r="532" spans="2:51" s="13" customFormat="1" ht="12">
      <c r="B532" s="163"/>
      <c r="D532" s="164" t="s">
        <v>161</v>
      </c>
      <c r="E532" s="165" t="s">
        <v>3</v>
      </c>
      <c r="F532" s="166" t="s">
        <v>962</v>
      </c>
      <c r="H532" s="167">
        <v>0.882</v>
      </c>
      <c r="I532" s="168"/>
      <c r="L532" s="163"/>
      <c r="M532" s="169"/>
      <c r="N532" s="170"/>
      <c r="O532" s="170"/>
      <c r="P532" s="170"/>
      <c r="Q532" s="170"/>
      <c r="R532" s="170"/>
      <c r="S532" s="170"/>
      <c r="T532" s="171"/>
      <c r="AT532" s="165" t="s">
        <v>161</v>
      </c>
      <c r="AU532" s="165" t="s">
        <v>80</v>
      </c>
      <c r="AV532" s="13" t="s">
        <v>80</v>
      </c>
      <c r="AW532" s="13" t="s">
        <v>33</v>
      </c>
      <c r="AX532" s="13" t="s">
        <v>78</v>
      </c>
      <c r="AY532" s="165" t="s">
        <v>149</v>
      </c>
    </row>
    <row r="533" spans="1:65" s="2" customFormat="1" ht="24.2" customHeight="1">
      <c r="A533" s="34"/>
      <c r="B533" s="144"/>
      <c r="C533" s="145" t="s">
        <v>963</v>
      </c>
      <c r="D533" s="145" t="s">
        <v>152</v>
      </c>
      <c r="E533" s="146" t="s">
        <v>964</v>
      </c>
      <c r="F533" s="147" t="s">
        <v>965</v>
      </c>
      <c r="G533" s="148" t="s">
        <v>197</v>
      </c>
      <c r="H533" s="149">
        <v>15.983</v>
      </c>
      <c r="I533" s="150"/>
      <c r="J533" s="151">
        <f>ROUND(I533*H533,2)</f>
        <v>0</v>
      </c>
      <c r="K533" s="147" t="s">
        <v>156</v>
      </c>
      <c r="L533" s="35"/>
      <c r="M533" s="152" t="s">
        <v>3</v>
      </c>
      <c r="N533" s="153" t="s">
        <v>42</v>
      </c>
      <c r="O533" s="55"/>
      <c r="P533" s="154">
        <f>O533*H533</f>
        <v>0</v>
      </c>
      <c r="Q533" s="154">
        <v>0</v>
      </c>
      <c r="R533" s="154">
        <f>Q533*H533</f>
        <v>0</v>
      </c>
      <c r="S533" s="154">
        <v>0</v>
      </c>
      <c r="T533" s="155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56" t="s">
        <v>227</v>
      </c>
      <c r="AT533" s="156" t="s">
        <v>152</v>
      </c>
      <c r="AU533" s="156" t="s">
        <v>80</v>
      </c>
      <c r="AY533" s="19" t="s">
        <v>149</v>
      </c>
      <c r="BE533" s="157">
        <f>IF(N533="základní",J533,0)</f>
        <v>0</v>
      </c>
      <c r="BF533" s="157">
        <f>IF(N533="snížená",J533,0)</f>
        <v>0</v>
      </c>
      <c r="BG533" s="157">
        <f>IF(N533="zákl. přenesená",J533,0)</f>
        <v>0</v>
      </c>
      <c r="BH533" s="157">
        <f>IF(N533="sníž. přenesená",J533,0)</f>
        <v>0</v>
      </c>
      <c r="BI533" s="157">
        <f>IF(N533="nulová",J533,0)</f>
        <v>0</v>
      </c>
      <c r="BJ533" s="19" t="s">
        <v>78</v>
      </c>
      <c r="BK533" s="157">
        <f>ROUND(I533*H533,2)</f>
        <v>0</v>
      </c>
      <c r="BL533" s="19" t="s">
        <v>227</v>
      </c>
      <c r="BM533" s="156" t="s">
        <v>966</v>
      </c>
    </row>
    <row r="534" spans="1:47" s="2" customFormat="1" ht="12">
      <c r="A534" s="34"/>
      <c r="B534" s="35"/>
      <c r="C534" s="34"/>
      <c r="D534" s="158" t="s">
        <v>159</v>
      </c>
      <c r="E534" s="34"/>
      <c r="F534" s="159" t="s">
        <v>967</v>
      </c>
      <c r="G534" s="34"/>
      <c r="H534" s="34"/>
      <c r="I534" s="160"/>
      <c r="J534" s="34"/>
      <c r="K534" s="34"/>
      <c r="L534" s="35"/>
      <c r="M534" s="161"/>
      <c r="N534" s="162"/>
      <c r="O534" s="55"/>
      <c r="P534" s="55"/>
      <c r="Q534" s="55"/>
      <c r="R534" s="55"/>
      <c r="S534" s="55"/>
      <c r="T534" s="56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T534" s="19" t="s">
        <v>159</v>
      </c>
      <c r="AU534" s="19" t="s">
        <v>80</v>
      </c>
    </row>
    <row r="535" spans="2:63" s="12" customFormat="1" ht="22.9" customHeight="1">
      <c r="B535" s="131"/>
      <c r="D535" s="132" t="s">
        <v>70</v>
      </c>
      <c r="E535" s="142" t="s">
        <v>230</v>
      </c>
      <c r="F535" s="142" t="s">
        <v>231</v>
      </c>
      <c r="I535" s="134"/>
      <c r="J535" s="143">
        <f>BK535</f>
        <v>0</v>
      </c>
      <c r="L535" s="131"/>
      <c r="M535" s="136"/>
      <c r="N535" s="137"/>
      <c r="O535" s="137"/>
      <c r="P535" s="138">
        <f>SUM(P536:P557)</f>
        <v>0</v>
      </c>
      <c r="Q535" s="137"/>
      <c r="R535" s="138">
        <f>SUM(R536:R557)</f>
        <v>0.8727966699999999</v>
      </c>
      <c r="S535" s="137"/>
      <c r="T535" s="139">
        <f>SUM(T536:T557)</f>
        <v>0</v>
      </c>
      <c r="AR535" s="132" t="s">
        <v>80</v>
      </c>
      <c r="AT535" s="140" t="s">
        <v>70</v>
      </c>
      <c r="AU535" s="140" t="s">
        <v>78</v>
      </c>
      <c r="AY535" s="132" t="s">
        <v>149</v>
      </c>
      <c r="BK535" s="141">
        <f>SUM(BK536:BK557)</f>
        <v>0</v>
      </c>
    </row>
    <row r="536" spans="1:65" s="2" customFormat="1" ht="24.2" customHeight="1">
      <c r="A536" s="34"/>
      <c r="B536" s="144"/>
      <c r="C536" s="145" t="s">
        <v>968</v>
      </c>
      <c r="D536" s="145" t="s">
        <v>152</v>
      </c>
      <c r="E536" s="146" t="s">
        <v>969</v>
      </c>
      <c r="F536" s="147" t="s">
        <v>970</v>
      </c>
      <c r="G536" s="148" t="s">
        <v>155</v>
      </c>
      <c r="H536" s="149">
        <v>26.84</v>
      </c>
      <c r="I536" s="150"/>
      <c r="J536" s="151">
        <f>ROUND(I536*H536,2)</f>
        <v>0</v>
      </c>
      <c r="K536" s="147" t="s">
        <v>156</v>
      </c>
      <c r="L536" s="35"/>
      <c r="M536" s="152" t="s">
        <v>3</v>
      </c>
      <c r="N536" s="153" t="s">
        <v>42</v>
      </c>
      <c r="O536" s="55"/>
      <c r="P536" s="154">
        <f>O536*H536</f>
        <v>0</v>
      </c>
      <c r="Q536" s="154">
        <v>0.0118</v>
      </c>
      <c r="R536" s="154">
        <f>Q536*H536</f>
        <v>0.316712</v>
      </c>
      <c r="S536" s="154">
        <v>0</v>
      </c>
      <c r="T536" s="155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56" t="s">
        <v>227</v>
      </c>
      <c r="AT536" s="156" t="s">
        <v>152</v>
      </c>
      <c r="AU536" s="156" t="s">
        <v>80</v>
      </c>
      <c r="AY536" s="19" t="s">
        <v>149</v>
      </c>
      <c r="BE536" s="157">
        <f>IF(N536="základní",J536,0)</f>
        <v>0</v>
      </c>
      <c r="BF536" s="157">
        <f>IF(N536="snížená",J536,0)</f>
        <v>0</v>
      </c>
      <c r="BG536" s="157">
        <f>IF(N536="zákl. přenesená",J536,0)</f>
        <v>0</v>
      </c>
      <c r="BH536" s="157">
        <f>IF(N536="sníž. přenesená",J536,0)</f>
        <v>0</v>
      </c>
      <c r="BI536" s="157">
        <f>IF(N536="nulová",J536,0)</f>
        <v>0</v>
      </c>
      <c r="BJ536" s="19" t="s">
        <v>78</v>
      </c>
      <c r="BK536" s="157">
        <f>ROUND(I536*H536,2)</f>
        <v>0</v>
      </c>
      <c r="BL536" s="19" t="s">
        <v>227</v>
      </c>
      <c r="BM536" s="156" t="s">
        <v>971</v>
      </c>
    </row>
    <row r="537" spans="1:47" s="2" customFormat="1" ht="12">
      <c r="A537" s="34"/>
      <c r="B537" s="35"/>
      <c r="C537" s="34"/>
      <c r="D537" s="158" t="s">
        <v>159</v>
      </c>
      <c r="E537" s="34"/>
      <c r="F537" s="159" t="s">
        <v>972</v>
      </c>
      <c r="G537" s="34"/>
      <c r="H537" s="34"/>
      <c r="I537" s="160"/>
      <c r="J537" s="34"/>
      <c r="K537" s="34"/>
      <c r="L537" s="35"/>
      <c r="M537" s="161"/>
      <c r="N537" s="162"/>
      <c r="O537" s="55"/>
      <c r="P537" s="55"/>
      <c r="Q537" s="55"/>
      <c r="R537" s="55"/>
      <c r="S537" s="55"/>
      <c r="T537" s="56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9" t="s">
        <v>159</v>
      </c>
      <c r="AU537" s="19" t="s">
        <v>80</v>
      </c>
    </row>
    <row r="538" spans="2:51" s="13" customFormat="1" ht="12">
      <c r="B538" s="163"/>
      <c r="D538" s="164" t="s">
        <v>161</v>
      </c>
      <c r="E538" s="165" t="s">
        <v>3</v>
      </c>
      <c r="F538" s="166" t="s">
        <v>973</v>
      </c>
      <c r="H538" s="167">
        <v>18</v>
      </c>
      <c r="I538" s="168"/>
      <c r="L538" s="163"/>
      <c r="M538" s="169"/>
      <c r="N538" s="170"/>
      <c r="O538" s="170"/>
      <c r="P538" s="170"/>
      <c r="Q538" s="170"/>
      <c r="R538" s="170"/>
      <c r="S538" s="170"/>
      <c r="T538" s="171"/>
      <c r="AT538" s="165" t="s">
        <v>161</v>
      </c>
      <c r="AU538" s="165" t="s">
        <v>80</v>
      </c>
      <c r="AV538" s="13" t="s">
        <v>80</v>
      </c>
      <c r="AW538" s="13" t="s">
        <v>33</v>
      </c>
      <c r="AX538" s="13" t="s">
        <v>71</v>
      </c>
      <c r="AY538" s="165" t="s">
        <v>149</v>
      </c>
    </row>
    <row r="539" spans="2:51" s="13" customFormat="1" ht="12">
      <c r="B539" s="163"/>
      <c r="D539" s="164" t="s">
        <v>161</v>
      </c>
      <c r="E539" s="165" t="s">
        <v>3</v>
      </c>
      <c r="F539" s="166" t="s">
        <v>974</v>
      </c>
      <c r="H539" s="167">
        <v>8.84</v>
      </c>
      <c r="I539" s="168"/>
      <c r="L539" s="163"/>
      <c r="M539" s="169"/>
      <c r="N539" s="170"/>
      <c r="O539" s="170"/>
      <c r="P539" s="170"/>
      <c r="Q539" s="170"/>
      <c r="R539" s="170"/>
      <c r="S539" s="170"/>
      <c r="T539" s="171"/>
      <c r="AT539" s="165" t="s">
        <v>161</v>
      </c>
      <c r="AU539" s="165" t="s">
        <v>80</v>
      </c>
      <c r="AV539" s="13" t="s">
        <v>80</v>
      </c>
      <c r="AW539" s="13" t="s">
        <v>33</v>
      </c>
      <c r="AX539" s="13" t="s">
        <v>71</v>
      </c>
      <c r="AY539" s="165" t="s">
        <v>149</v>
      </c>
    </row>
    <row r="540" spans="2:51" s="14" customFormat="1" ht="12">
      <c r="B540" s="175"/>
      <c r="D540" s="164" t="s">
        <v>161</v>
      </c>
      <c r="E540" s="176" t="s">
        <v>3</v>
      </c>
      <c r="F540" s="177" t="s">
        <v>273</v>
      </c>
      <c r="H540" s="178">
        <v>26.84</v>
      </c>
      <c r="I540" s="179"/>
      <c r="L540" s="175"/>
      <c r="M540" s="180"/>
      <c r="N540" s="181"/>
      <c r="O540" s="181"/>
      <c r="P540" s="181"/>
      <c r="Q540" s="181"/>
      <c r="R540" s="181"/>
      <c r="S540" s="181"/>
      <c r="T540" s="182"/>
      <c r="AT540" s="176" t="s">
        <v>161</v>
      </c>
      <c r="AU540" s="176" t="s">
        <v>80</v>
      </c>
      <c r="AV540" s="14" t="s">
        <v>157</v>
      </c>
      <c r="AW540" s="14" t="s">
        <v>33</v>
      </c>
      <c r="AX540" s="14" t="s">
        <v>78</v>
      </c>
      <c r="AY540" s="176" t="s">
        <v>149</v>
      </c>
    </row>
    <row r="541" spans="1:65" s="2" customFormat="1" ht="24.2" customHeight="1">
      <c r="A541" s="34"/>
      <c r="B541" s="144"/>
      <c r="C541" s="145" t="s">
        <v>975</v>
      </c>
      <c r="D541" s="145" t="s">
        <v>152</v>
      </c>
      <c r="E541" s="146" t="s">
        <v>976</v>
      </c>
      <c r="F541" s="147" t="s">
        <v>977</v>
      </c>
      <c r="G541" s="148" t="s">
        <v>155</v>
      </c>
      <c r="H541" s="149">
        <v>26.84</v>
      </c>
      <c r="I541" s="150"/>
      <c r="J541" s="151">
        <f>ROUND(I541*H541,2)</f>
        <v>0</v>
      </c>
      <c r="K541" s="147" t="s">
        <v>156</v>
      </c>
      <c r="L541" s="35"/>
      <c r="M541" s="152" t="s">
        <v>3</v>
      </c>
      <c r="N541" s="153" t="s">
        <v>42</v>
      </c>
      <c r="O541" s="55"/>
      <c r="P541" s="154">
        <f>O541*H541</f>
        <v>0</v>
      </c>
      <c r="Q541" s="154">
        <v>0.0001</v>
      </c>
      <c r="R541" s="154">
        <f>Q541*H541</f>
        <v>0.002684</v>
      </c>
      <c r="S541" s="154">
        <v>0</v>
      </c>
      <c r="T541" s="155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56" t="s">
        <v>227</v>
      </c>
      <c r="AT541" s="156" t="s">
        <v>152</v>
      </c>
      <c r="AU541" s="156" t="s">
        <v>80</v>
      </c>
      <c r="AY541" s="19" t="s">
        <v>149</v>
      </c>
      <c r="BE541" s="157">
        <f>IF(N541="základní",J541,0)</f>
        <v>0</v>
      </c>
      <c r="BF541" s="157">
        <f>IF(N541="snížená",J541,0)</f>
        <v>0</v>
      </c>
      <c r="BG541" s="157">
        <f>IF(N541="zákl. přenesená",J541,0)</f>
        <v>0</v>
      </c>
      <c r="BH541" s="157">
        <f>IF(N541="sníž. přenesená",J541,0)</f>
        <v>0</v>
      </c>
      <c r="BI541" s="157">
        <f>IF(N541="nulová",J541,0)</f>
        <v>0</v>
      </c>
      <c r="BJ541" s="19" t="s">
        <v>78</v>
      </c>
      <c r="BK541" s="157">
        <f>ROUND(I541*H541,2)</f>
        <v>0</v>
      </c>
      <c r="BL541" s="19" t="s">
        <v>227</v>
      </c>
      <c r="BM541" s="156" t="s">
        <v>978</v>
      </c>
    </row>
    <row r="542" spans="1:47" s="2" customFormat="1" ht="12">
      <c r="A542" s="34"/>
      <c r="B542" s="35"/>
      <c r="C542" s="34"/>
      <c r="D542" s="158" t="s">
        <v>159</v>
      </c>
      <c r="E542" s="34"/>
      <c r="F542" s="159" t="s">
        <v>979</v>
      </c>
      <c r="G542" s="34"/>
      <c r="H542" s="34"/>
      <c r="I542" s="160"/>
      <c r="J542" s="34"/>
      <c r="K542" s="34"/>
      <c r="L542" s="35"/>
      <c r="M542" s="161"/>
      <c r="N542" s="162"/>
      <c r="O542" s="55"/>
      <c r="P542" s="55"/>
      <c r="Q542" s="55"/>
      <c r="R542" s="55"/>
      <c r="S542" s="55"/>
      <c r="T542" s="56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9" t="s">
        <v>159</v>
      </c>
      <c r="AU542" s="19" t="s">
        <v>80</v>
      </c>
    </row>
    <row r="543" spans="1:65" s="2" customFormat="1" ht="24.2" customHeight="1">
      <c r="A543" s="34"/>
      <c r="B543" s="144"/>
      <c r="C543" s="145" t="s">
        <v>980</v>
      </c>
      <c r="D543" s="145" t="s">
        <v>152</v>
      </c>
      <c r="E543" s="146" t="s">
        <v>981</v>
      </c>
      <c r="F543" s="147" t="s">
        <v>982</v>
      </c>
      <c r="G543" s="148" t="s">
        <v>155</v>
      </c>
      <c r="H543" s="149">
        <v>222.74</v>
      </c>
      <c r="I543" s="150"/>
      <c r="J543" s="151">
        <f>ROUND(I543*H543,2)</f>
        <v>0</v>
      </c>
      <c r="K543" s="147" t="s">
        <v>156</v>
      </c>
      <c r="L543" s="35"/>
      <c r="M543" s="152" t="s">
        <v>3</v>
      </c>
      <c r="N543" s="153" t="s">
        <v>42</v>
      </c>
      <c r="O543" s="55"/>
      <c r="P543" s="154">
        <f>O543*H543</f>
        <v>0</v>
      </c>
      <c r="Q543" s="154">
        <v>0</v>
      </c>
      <c r="R543" s="154">
        <f>Q543*H543</f>
        <v>0</v>
      </c>
      <c r="S543" s="154">
        <v>0</v>
      </c>
      <c r="T543" s="155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56" t="s">
        <v>227</v>
      </c>
      <c r="AT543" s="156" t="s">
        <v>152</v>
      </c>
      <c r="AU543" s="156" t="s">
        <v>80</v>
      </c>
      <c r="AY543" s="19" t="s">
        <v>149</v>
      </c>
      <c r="BE543" s="157">
        <f>IF(N543="základní",J543,0)</f>
        <v>0</v>
      </c>
      <c r="BF543" s="157">
        <f>IF(N543="snížená",J543,0)</f>
        <v>0</v>
      </c>
      <c r="BG543" s="157">
        <f>IF(N543="zákl. přenesená",J543,0)</f>
        <v>0</v>
      </c>
      <c r="BH543" s="157">
        <f>IF(N543="sníž. přenesená",J543,0)</f>
        <v>0</v>
      </c>
      <c r="BI543" s="157">
        <f>IF(N543="nulová",J543,0)</f>
        <v>0</v>
      </c>
      <c r="BJ543" s="19" t="s">
        <v>78</v>
      </c>
      <c r="BK543" s="157">
        <f>ROUND(I543*H543,2)</f>
        <v>0</v>
      </c>
      <c r="BL543" s="19" t="s">
        <v>227</v>
      </c>
      <c r="BM543" s="156" t="s">
        <v>983</v>
      </c>
    </row>
    <row r="544" spans="1:47" s="2" customFormat="1" ht="12">
      <c r="A544" s="34"/>
      <c r="B544" s="35"/>
      <c r="C544" s="34"/>
      <c r="D544" s="158" t="s">
        <v>159</v>
      </c>
      <c r="E544" s="34"/>
      <c r="F544" s="159" t="s">
        <v>984</v>
      </c>
      <c r="G544" s="34"/>
      <c r="H544" s="34"/>
      <c r="I544" s="160"/>
      <c r="J544" s="34"/>
      <c r="K544" s="34"/>
      <c r="L544" s="35"/>
      <c r="M544" s="161"/>
      <c r="N544" s="162"/>
      <c r="O544" s="55"/>
      <c r="P544" s="55"/>
      <c r="Q544" s="55"/>
      <c r="R544" s="55"/>
      <c r="S544" s="55"/>
      <c r="T544" s="56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9" t="s">
        <v>159</v>
      </c>
      <c r="AU544" s="19" t="s">
        <v>80</v>
      </c>
    </row>
    <row r="545" spans="2:51" s="13" customFormat="1" ht="12">
      <c r="B545" s="163"/>
      <c r="D545" s="164" t="s">
        <v>161</v>
      </c>
      <c r="E545" s="165" t="s">
        <v>3</v>
      </c>
      <c r="F545" s="166" t="s">
        <v>985</v>
      </c>
      <c r="H545" s="167">
        <v>222.74</v>
      </c>
      <c r="I545" s="168"/>
      <c r="L545" s="163"/>
      <c r="M545" s="169"/>
      <c r="N545" s="170"/>
      <c r="O545" s="170"/>
      <c r="P545" s="170"/>
      <c r="Q545" s="170"/>
      <c r="R545" s="170"/>
      <c r="S545" s="170"/>
      <c r="T545" s="171"/>
      <c r="AT545" s="165" t="s">
        <v>161</v>
      </c>
      <c r="AU545" s="165" t="s">
        <v>80</v>
      </c>
      <c r="AV545" s="13" t="s">
        <v>80</v>
      </c>
      <c r="AW545" s="13" t="s">
        <v>33</v>
      </c>
      <c r="AX545" s="13" t="s">
        <v>78</v>
      </c>
      <c r="AY545" s="165" t="s">
        <v>149</v>
      </c>
    </row>
    <row r="546" spans="1:65" s="2" customFormat="1" ht="16.5" customHeight="1">
      <c r="A546" s="34"/>
      <c r="B546" s="144"/>
      <c r="C546" s="190" t="s">
        <v>986</v>
      </c>
      <c r="D546" s="190" t="s">
        <v>411</v>
      </c>
      <c r="E546" s="191" t="s">
        <v>987</v>
      </c>
      <c r="F546" s="192" t="s">
        <v>988</v>
      </c>
      <c r="G546" s="193" t="s">
        <v>155</v>
      </c>
      <c r="H546" s="194">
        <v>250.248</v>
      </c>
      <c r="I546" s="195"/>
      <c r="J546" s="196">
        <f>ROUND(I546*H546,2)</f>
        <v>0</v>
      </c>
      <c r="K546" s="192" t="s">
        <v>156</v>
      </c>
      <c r="L546" s="197"/>
      <c r="M546" s="198" t="s">
        <v>3</v>
      </c>
      <c r="N546" s="199" t="s">
        <v>42</v>
      </c>
      <c r="O546" s="55"/>
      <c r="P546" s="154">
        <f>O546*H546</f>
        <v>0</v>
      </c>
      <c r="Q546" s="154">
        <v>0.00014</v>
      </c>
      <c r="R546" s="154">
        <f>Q546*H546</f>
        <v>0.03503472</v>
      </c>
      <c r="S546" s="154">
        <v>0</v>
      </c>
      <c r="T546" s="155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56" t="s">
        <v>446</v>
      </c>
      <c r="AT546" s="156" t="s">
        <v>411</v>
      </c>
      <c r="AU546" s="156" t="s">
        <v>80</v>
      </c>
      <c r="AY546" s="19" t="s">
        <v>149</v>
      </c>
      <c r="BE546" s="157">
        <f>IF(N546="základní",J546,0)</f>
        <v>0</v>
      </c>
      <c r="BF546" s="157">
        <f>IF(N546="snížená",J546,0)</f>
        <v>0</v>
      </c>
      <c r="BG546" s="157">
        <f>IF(N546="zákl. přenesená",J546,0)</f>
        <v>0</v>
      </c>
      <c r="BH546" s="157">
        <f>IF(N546="sníž. přenesená",J546,0)</f>
        <v>0</v>
      </c>
      <c r="BI546" s="157">
        <f>IF(N546="nulová",J546,0)</f>
        <v>0</v>
      </c>
      <c r="BJ546" s="19" t="s">
        <v>78</v>
      </c>
      <c r="BK546" s="157">
        <f>ROUND(I546*H546,2)</f>
        <v>0</v>
      </c>
      <c r="BL546" s="19" t="s">
        <v>227</v>
      </c>
      <c r="BM546" s="156" t="s">
        <v>989</v>
      </c>
    </row>
    <row r="547" spans="2:51" s="13" customFormat="1" ht="12">
      <c r="B547" s="163"/>
      <c r="D547" s="164" t="s">
        <v>161</v>
      </c>
      <c r="F547" s="166" t="s">
        <v>990</v>
      </c>
      <c r="H547" s="167">
        <v>250.248</v>
      </c>
      <c r="I547" s="168"/>
      <c r="L547" s="163"/>
      <c r="M547" s="169"/>
      <c r="N547" s="170"/>
      <c r="O547" s="170"/>
      <c r="P547" s="170"/>
      <c r="Q547" s="170"/>
      <c r="R547" s="170"/>
      <c r="S547" s="170"/>
      <c r="T547" s="171"/>
      <c r="AT547" s="165" t="s">
        <v>161</v>
      </c>
      <c r="AU547" s="165" t="s">
        <v>80</v>
      </c>
      <c r="AV547" s="13" t="s">
        <v>80</v>
      </c>
      <c r="AW547" s="13" t="s">
        <v>4</v>
      </c>
      <c r="AX547" s="13" t="s">
        <v>78</v>
      </c>
      <c r="AY547" s="165" t="s">
        <v>149</v>
      </c>
    </row>
    <row r="548" spans="1:65" s="2" customFormat="1" ht="24.2" customHeight="1">
      <c r="A548" s="34"/>
      <c r="B548" s="144"/>
      <c r="C548" s="145" t="s">
        <v>991</v>
      </c>
      <c r="D548" s="145" t="s">
        <v>152</v>
      </c>
      <c r="E548" s="146" t="s">
        <v>992</v>
      </c>
      <c r="F548" s="147" t="s">
        <v>993</v>
      </c>
      <c r="G548" s="148" t="s">
        <v>155</v>
      </c>
      <c r="H548" s="149">
        <v>195.9</v>
      </c>
      <c r="I548" s="150"/>
      <c r="J548" s="151">
        <f>ROUND(I548*H548,2)</f>
        <v>0</v>
      </c>
      <c r="K548" s="147" t="s">
        <v>156</v>
      </c>
      <c r="L548" s="35"/>
      <c r="M548" s="152" t="s">
        <v>3</v>
      </c>
      <c r="N548" s="153" t="s">
        <v>42</v>
      </c>
      <c r="O548" s="55"/>
      <c r="P548" s="154">
        <f>O548*H548</f>
        <v>0</v>
      </c>
      <c r="Q548" s="154">
        <v>0.00117</v>
      </c>
      <c r="R548" s="154">
        <f>Q548*H548</f>
        <v>0.22920300000000002</v>
      </c>
      <c r="S548" s="154">
        <v>0</v>
      </c>
      <c r="T548" s="155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6" t="s">
        <v>227</v>
      </c>
      <c r="AT548" s="156" t="s">
        <v>152</v>
      </c>
      <c r="AU548" s="156" t="s">
        <v>80</v>
      </c>
      <c r="AY548" s="19" t="s">
        <v>149</v>
      </c>
      <c r="BE548" s="157">
        <f>IF(N548="základní",J548,0)</f>
        <v>0</v>
      </c>
      <c r="BF548" s="157">
        <f>IF(N548="snížená",J548,0)</f>
        <v>0</v>
      </c>
      <c r="BG548" s="157">
        <f>IF(N548="zákl. přenesená",J548,0)</f>
        <v>0</v>
      </c>
      <c r="BH548" s="157">
        <f>IF(N548="sníž. přenesená",J548,0)</f>
        <v>0</v>
      </c>
      <c r="BI548" s="157">
        <f>IF(N548="nulová",J548,0)</f>
        <v>0</v>
      </c>
      <c r="BJ548" s="19" t="s">
        <v>78</v>
      </c>
      <c r="BK548" s="157">
        <f>ROUND(I548*H548,2)</f>
        <v>0</v>
      </c>
      <c r="BL548" s="19" t="s">
        <v>227</v>
      </c>
      <c r="BM548" s="156" t="s">
        <v>994</v>
      </c>
    </row>
    <row r="549" spans="1:47" s="2" customFormat="1" ht="12">
      <c r="A549" s="34"/>
      <c r="B549" s="35"/>
      <c r="C549" s="34"/>
      <c r="D549" s="158" t="s">
        <v>159</v>
      </c>
      <c r="E549" s="34"/>
      <c r="F549" s="159" t="s">
        <v>995</v>
      </c>
      <c r="G549" s="34"/>
      <c r="H549" s="34"/>
      <c r="I549" s="160"/>
      <c r="J549" s="34"/>
      <c r="K549" s="34"/>
      <c r="L549" s="35"/>
      <c r="M549" s="161"/>
      <c r="N549" s="162"/>
      <c r="O549" s="55"/>
      <c r="P549" s="55"/>
      <c r="Q549" s="55"/>
      <c r="R549" s="55"/>
      <c r="S549" s="55"/>
      <c r="T549" s="56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9" t="s">
        <v>159</v>
      </c>
      <c r="AU549" s="19" t="s">
        <v>80</v>
      </c>
    </row>
    <row r="550" spans="2:51" s="13" customFormat="1" ht="12">
      <c r="B550" s="163"/>
      <c r="D550" s="164" t="s">
        <v>161</v>
      </c>
      <c r="E550" s="165" t="s">
        <v>3</v>
      </c>
      <c r="F550" s="166" t="s">
        <v>996</v>
      </c>
      <c r="H550" s="167">
        <v>195.9</v>
      </c>
      <c r="I550" s="168"/>
      <c r="L550" s="163"/>
      <c r="M550" s="169"/>
      <c r="N550" s="170"/>
      <c r="O550" s="170"/>
      <c r="P550" s="170"/>
      <c r="Q550" s="170"/>
      <c r="R550" s="170"/>
      <c r="S550" s="170"/>
      <c r="T550" s="171"/>
      <c r="AT550" s="165" t="s">
        <v>161</v>
      </c>
      <c r="AU550" s="165" t="s">
        <v>80</v>
      </c>
      <c r="AV550" s="13" t="s">
        <v>80</v>
      </c>
      <c r="AW550" s="13" t="s">
        <v>33</v>
      </c>
      <c r="AX550" s="13" t="s">
        <v>78</v>
      </c>
      <c r="AY550" s="165" t="s">
        <v>149</v>
      </c>
    </row>
    <row r="551" spans="1:65" s="2" customFormat="1" ht="16.5" customHeight="1">
      <c r="A551" s="34"/>
      <c r="B551" s="144"/>
      <c r="C551" s="190" t="s">
        <v>997</v>
      </c>
      <c r="D551" s="190" t="s">
        <v>411</v>
      </c>
      <c r="E551" s="191" t="s">
        <v>998</v>
      </c>
      <c r="F551" s="192" t="s">
        <v>999</v>
      </c>
      <c r="G551" s="193" t="s">
        <v>155</v>
      </c>
      <c r="H551" s="194">
        <v>205.695</v>
      </c>
      <c r="I551" s="195"/>
      <c r="J551" s="196">
        <f>ROUND(I551*H551,2)</f>
        <v>0</v>
      </c>
      <c r="K551" s="192" t="s">
        <v>156</v>
      </c>
      <c r="L551" s="197"/>
      <c r="M551" s="198" t="s">
        <v>3</v>
      </c>
      <c r="N551" s="199" t="s">
        <v>42</v>
      </c>
      <c r="O551" s="55"/>
      <c r="P551" s="154">
        <f>O551*H551</f>
        <v>0</v>
      </c>
      <c r="Q551" s="154">
        <v>0.00121</v>
      </c>
      <c r="R551" s="154">
        <f>Q551*H551</f>
        <v>0.24889094999999997</v>
      </c>
      <c r="S551" s="154">
        <v>0</v>
      </c>
      <c r="T551" s="155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56" t="s">
        <v>446</v>
      </c>
      <c r="AT551" s="156" t="s">
        <v>411</v>
      </c>
      <c r="AU551" s="156" t="s">
        <v>80</v>
      </c>
      <c r="AY551" s="19" t="s">
        <v>149</v>
      </c>
      <c r="BE551" s="157">
        <f>IF(N551="základní",J551,0)</f>
        <v>0</v>
      </c>
      <c r="BF551" s="157">
        <f>IF(N551="snížená",J551,0)</f>
        <v>0</v>
      </c>
      <c r="BG551" s="157">
        <f>IF(N551="zákl. přenesená",J551,0)</f>
        <v>0</v>
      </c>
      <c r="BH551" s="157">
        <f>IF(N551="sníž. přenesená",J551,0)</f>
        <v>0</v>
      </c>
      <c r="BI551" s="157">
        <f>IF(N551="nulová",J551,0)</f>
        <v>0</v>
      </c>
      <c r="BJ551" s="19" t="s">
        <v>78</v>
      </c>
      <c r="BK551" s="157">
        <f>ROUND(I551*H551,2)</f>
        <v>0</v>
      </c>
      <c r="BL551" s="19" t="s">
        <v>227</v>
      </c>
      <c r="BM551" s="156" t="s">
        <v>1000</v>
      </c>
    </row>
    <row r="552" spans="2:51" s="13" customFormat="1" ht="12">
      <c r="B552" s="163"/>
      <c r="D552" s="164" t="s">
        <v>161</v>
      </c>
      <c r="F552" s="166" t="s">
        <v>1001</v>
      </c>
      <c r="H552" s="167">
        <v>205.695</v>
      </c>
      <c r="I552" s="168"/>
      <c r="L552" s="163"/>
      <c r="M552" s="169"/>
      <c r="N552" s="170"/>
      <c r="O552" s="170"/>
      <c r="P552" s="170"/>
      <c r="Q552" s="170"/>
      <c r="R552" s="170"/>
      <c r="S552" s="170"/>
      <c r="T552" s="171"/>
      <c r="AT552" s="165" t="s">
        <v>161</v>
      </c>
      <c r="AU552" s="165" t="s">
        <v>80</v>
      </c>
      <c r="AV552" s="13" t="s">
        <v>80</v>
      </c>
      <c r="AW552" s="13" t="s">
        <v>4</v>
      </c>
      <c r="AX552" s="13" t="s">
        <v>78</v>
      </c>
      <c r="AY552" s="165" t="s">
        <v>149</v>
      </c>
    </row>
    <row r="553" spans="1:65" s="2" customFormat="1" ht="16.5" customHeight="1">
      <c r="A553" s="34"/>
      <c r="B553" s="144"/>
      <c r="C553" s="145" t="s">
        <v>1002</v>
      </c>
      <c r="D553" s="145" t="s">
        <v>152</v>
      </c>
      <c r="E553" s="146" t="s">
        <v>1003</v>
      </c>
      <c r="F553" s="147" t="s">
        <v>1004</v>
      </c>
      <c r="G553" s="148" t="s">
        <v>243</v>
      </c>
      <c r="H553" s="149">
        <v>201.36</v>
      </c>
      <c r="I553" s="150"/>
      <c r="J553" s="151">
        <f>ROUND(I553*H553,2)</f>
        <v>0</v>
      </c>
      <c r="K553" s="147" t="s">
        <v>156</v>
      </c>
      <c r="L553" s="35"/>
      <c r="M553" s="152" t="s">
        <v>3</v>
      </c>
      <c r="N553" s="153" t="s">
        <v>42</v>
      </c>
      <c r="O553" s="55"/>
      <c r="P553" s="154">
        <f>O553*H553</f>
        <v>0</v>
      </c>
      <c r="Q553" s="154">
        <v>0.0002</v>
      </c>
      <c r="R553" s="154">
        <f>Q553*H553</f>
        <v>0.040272</v>
      </c>
      <c r="S553" s="154">
        <v>0</v>
      </c>
      <c r="T553" s="155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56" t="s">
        <v>227</v>
      </c>
      <c r="AT553" s="156" t="s">
        <v>152</v>
      </c>
      <c r="AU553" s="156" t="s">
        <v>80</v>
      </c>
      <c r="AY553" s="19" t="s">
        <v>149</v>
      </c>
      <c r="BE553" s="157">
        <f>IF(N553="základní",J553,0)</f>
        <v>0</v>
      </c>
      <c r="BF553" s="157">
        <f>IF(N553="snížená",J553,0)</f>
        <v>0</v>
      </c>
      <c r="BG553" s="157">
        <f>IF(N553="zákl. přenesená",J553,0)</f>
        <v>0</v>
      </c>
      <c r="BH553" s="157">
        <f>IF(N553="sníž. přenesená",J553,0)</f>
        <v>0</v>
      </c>
      <c r="BI553" s="157">
        <f>IF(N553="nulová",J553,0)</f>
        <v>0</v>
      </c>
      <c r="BJ553" s="19" t="s">
        <v>78</v>
      </c>
      <c r="BK553" s="157">
        <f>ROUND(I553*H553,2)</f>
        <v>0</v>
      </c>
      <c r="BL553" s="19" t="s">
        <v>227</v>
      </c>
      <c r="BM553" s="156" t="s">
        <v>1005</v>
      </c>
    </row>
    <row r="554" spans="1:47" s="2" customFormat="1" ht="12">
      <c r="A554" s="34"/>
      <c r="B554" s="35"/>
      <c r="C554" s="34"/>
      <c r="D554" s="158" t="s">
        <v>159</v>
      </c>
      <c r="E554" s="34"/>
      <c r="F554" s="159" t="s">
        <v>1006</v>
      </c>
      <c r="G554" s="34"/>
      <c r="H554" s="34"/>
      <c r="I554" s="160"/>
      <c r="J554" s="34"/>
      <c r="K554" s="34"/>
      <c r="L554" s="35"/>
      <c r="M554" s="161"/>
      <c r="N554" s="162"/>
      <c r="O554" s="55"/>
      <c r="P554" s="55"/>
      <c r="Q554" s="55"/>
      <c r="R554" s="55"/>
      <c r="S554" s="55"/>
      <c r="T554" s="56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T554" s="19" t="s">
        <v>159</v>
      </c>
      <c r="AU554" s="19" t="s">
        <v>80</v>
      </c>
    </row>
    <row r="555" spans="2:51" s="13" customFormat="1" ht="22.5">
      <c r="B555" s="163"/>
      <c r="D555" s="164" t="s">
        <v>161</v>
      </c>
      <c r="E555" s="165" t="s">
        <v>3</v>
      </c>
      <c r="F555" s="166" t="s">
        <v>1007</v>
      </c>
      <c r="H555" s="167">
        <v>201.36</v>
      </c>
      <c r="I555" s="168"/>
      <c r="L555" s="163"/>
      <c r="M555" s="169"/>
      <c r="N555" s="170"/>
      <c r="O555" s="170"/>
      <c r="P555" s="170"/>
      <c r="Q555" s="170"/>
      <c r="R555" s="170"/>
      <c r="S555" s="170"/>
      <c r="T555" s="171"/>
      <c r="AT555" s="165" t="s">
        <v>161</v>
      </c>
      <c r="AU555" s="165" t="s">
        <v>80</v>
      </c>
      <c r="AV555" s="13" t="s">
        <v>80</v>
      </c>
      <c r="AW555" s="13" t="s">
        <v>33</v>
      </c>
      <c r="AX555" s="13" t="s">
        <v>78</v>
      </c>
      <c r="AY555" s="165" t="s">
        <v>149</v>
      </c>
    </row>
    <row r="556" spans="1:65" s="2" customFormat="1" ht="37.9" customHeight="1">
      <c r="A556" s="34"/>
      <c r="B556" s="144"/>
      <c r="C556" s="145" t="s">
        <v>1008</v>
      </c>
      <c r="D556" s="145" t="s">
        <v>152</v>
      </c>
      <c r="E556" s="146" t="s">
        <v>1009</v>
      </c>
      <c r="F556" s="147" t="s">
        <v>1010</v>
      </c>
      <c r="G556" s="148" t="s">
        <v>197</v>
      </c>
      <c r="H556" s="149">
        <v>0.873</v>
      </c>
      <c r="I556" s="150"/>
      <c r="J556" s="151">
        <f>ROUND(I556*H556,2)</f>
        <v>0</v>
      </c>
      <c r="K556" s="147" t="s">
        <v>156</v>
      </c>
      <c r="L556" s="35"/>
      <c r="M556" s="152" t="s">
        <v>3</v>
      </c>
      <c r="N556" s="153" t="s">
        <v>42</v>
      </c>
      <c r="O556" s="55"/>
      <c r="P556" s="154">
        <f>O556*H556</f>
        <v>0</v>
      </c>
      <c r="Q556" s="154">
        <v>0</v>
      </c>
      <c r="R556" s="154">
        <f>Q556*H556</f>
        <v>0</v>
      </c>
      <c r="S556" s="154">
        <v>0</v>
      </c>
      <c r="T556" s="155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56" t="s">
        <v>227</v>
      </c>
      <c r="AT556" s="156" t="s">
        <v>152</v>
      </c>
      <c r="AU556" s="156" t="s">
        <v>80</v>
      </c>
      <c r="AY556" s="19" t="s">
        <v>149</v>
      </c>
      <c r="BE556" s="157">
        <f>IF(N556="základní",J556,0)</f>
        <v>0</v>
      </c>
      <c r="BF556" s="157">
        <f>IF(N556="snížená",J556,0)</f>
        <v>0</v>
      </c>
      <c r="BG556" s="157">
        <f>IF(N556="zákl. přenesená",J556,0)</f>
        <v>0</v>
      </c>
      <c r="BH556" s="157">
        <f>IF(N556="sníž. přenesená",J556,0)</f>
        <v>0</v>
      </c>
      <c r="BI556" s="157">
        <f>IF(N556="nulová",J556,0)</f>
        <v>0</v>
      </c>
      <c r="BJ556" s="19" t="s">
        <v>78</v>
      </c>
      <c r="BK556" s="157">
        <f>ROUND(I556*H556,2)</f>
        <v>0</v>
      </c>
      <c r="BL556" s="19" t="s">
        <v>227</v>
      </c>
      <c r="BM556" s="156" t="s">
        <v>1011</v>
      </c>
    </row>
    <row r="557" spans="1:47" s="2" customFormat="1" ht="12">
      <c r="A557" s="34"/>
      <c r="B557" s="35"/>
      <c r="C557" s="34"/>
      <c r="D557" s="158" t="s">
        <v>159</v>
      </c>
      <c r="E557" s="34"/>
      <c r="F557" s="159" t="s">
        <v>1012</v>
      </c>
      <c r="G557" s="34"/>
      <c r="H557" s="34"/>
      <c r="I557" s="160"/>
      <c r="J557" s="34"/>
      <c r="K557" s="34"/>
      <c r="L557" s="35"/>
      <c r="M557" s="161"/>
      <c r="N557" s="162"/>
      <c r="O557" s="55"/>
      <c r="P557" s="55"/>
      <c r="Q557" s="55"/>
      <c r="R557" s="55"/>
      <c r="S557" s="55"/>
      <c r="T557" s="56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9" t="s">
        <v>159</v>
      </c>
      <c r="AU557" s="19" t="s">
        <v>80</v>
      </c>
    </row>
    <row r="558" spans="2:63" s="12" customFormat="1" ht="22.9" customHeight="1">
      <c r="B558" s="131"/>
      <c r="D558" s="132" t="s">
        <v>70</v>
      </c>
      <c r="E558" s="142" t="s">
        <v>238</v>
      </c>
      <c r="F558" s="142" t="s">
        <v>239</v>
      </c>
      <c r="I558" s="134"/>
      <c r="J558" s="143">
        <f>BK558</f>
        <v>0</v>
      </c>
      <c r="L558" s="131"/>
      <c r="M558" s="136"/>
      <c r="N558" s="137"/>
      <c r="O558" s="137"/>
      <c r="P558" s="138">
        <f>SUM(P559:P595)</f>
        <v>0</v>
      </c>
      <c r="Q558" s="137"/>
      <c r="R558" s="138">
        <f>SUM(R559:R595)</f>
        <v>3.52333797</v>
      </c>
      <c r="S558" s="137"/>
      <c r="T558" s="139">
        <f>SUM(T559:T595)</f>
        <v>0</v>
      </c>
      <c r="AR558" s="132" t="s">
        <v>80</v>
      </c>
      <c r="AT558" s="140" t="s">
        <v>70</v>
      </c>
      <c r="AU558" s="140" t="s">
        <v>78</v>
      </c>
      <c r="AY558" s="132" t="s">
        <v>149</v>
      </c>
      <c r="BK558" s="141">
        <f>SUM(BK559:BK595)</f>
        <v>0</v>
      </c>
    </row>
    <row r="559" spans="1:65" s="2" customFormat="1" ht="33" customHeight="1">
      <c r="A559" s="34"/>
      <c r="B559" s="144"/>
      <c r="C559" s="145" t="s">
        <v>1013</v>
      </c>
      <c r="D559" s="145" t="s">
        <v>152</v>
      </c>
      <c r="E559" s="146" t="s">
        <v>1014</v>
      </c>
      <c r="F559" s="147" t="s">
        <v>1015</v>
      </c>
      <c r="G559" s="148" t="s">
        <v>155</v>
      </c>
      <c r="H559" s="149">
        <v>290.427</v>
      </c>
      <c r="I559" s="150"/>
      <c r="J559" s="151">
        <f>ROUND(I559*H559,2)</f>
        <v>0</v>
      </c>
      <c r="K559" s="147" t="s">
        <v>156</v>
      </c>
      <c r="L559" s="35"/>
      <c r="M559" s="152" t="s">
        <v>3</v>
      </c>
      <c r="N559" s="153" t="s">
        <v>42</v>
      </c>
      <c r="O559" s="55"/>
      <c r="P559" s="154">
        <f>O559*H559</f>
        <v>0</v>
      </c>
      <c r="Q559" s="154">
        <v>0.00661</v>
      </c>
      <c r="R559" s="154">
        <f>Q559*H559</f>
        <v>1.9197224700000002</v>
      </c>
      <c r="S559" s="154">
        <v>0</v>
      </c>
      <c r="T559" s="155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56" t="s">
        <v>227</v>
      </c>
      <c r="AT559" s="156" t="s">
        <v>152</v>
      </c>
      <c r="AU559" s="156" t="s">
        <v>80</v>
      </c>
      <c r="AY559" s="19" t="s">
        <v>149</v>
      </c>
      <c r="BE559" s="157">
        <f>IF(N559="základní",J559,0)</f>
        <v>0</v>
      </c>
      <c r="BF559" s="157">
        <f>IF(N559="snížená",J559,0)</f>
        <v>0</v>
      </c>
      <c r="BG559" s="157">
        <f>IF(N559="zákl. přenesená",J559,0)</f>
        <v>0</v>
      </c>
      <c r="BH559" s="157">
        <f>IF(N559="sníž. přenesená",J559,0)</f>
        <v>0</v>
      </c>
      <c r="BI559" s="157">
        <f>IF(N559="nulová",J559,0)</f>
        <v>0</v>
      </c>
      <c r="BJ559" s="19" t="s">
        <v>78</v>
      </c>
      <c r="BK559" s="157">
        <f>ROUND(I559*H559,2)</f>
        <v>0</v>
      </c>
      <c r="BL559" s="19" t="s">
        <v>227</v>
      </c>
      <c r="BM559" s="156" t="s">
        <v>1016</v>
      </c>
    </row>
    <row r="560" spans="1:47" s="2" customFormat="1" ht="12">
      <c r="A560" s="34"/>
      <c r="B560" s="35"/>
      <c r="C560" s="34"/>
      <c r="D560" s="158" t="s">
        <v>159</v>
      </c>
      <c r="E560" s="34"/>
      <c r="F560" s="159" t="s">
        <v>1017</v>
      </c>
      <c r="G560" s="34"/>
      <c r="H560" s="34"/>
      <c r="I560" s="160"/>
      <c r="J560" s="34"/>
      <c r="K560" s="34"/>
      <c r="L560" s="35"/>
      <c r="M560" s="161"/>
      <c r="N560" s="162"/>
      <c r="O560" s="55"/>
      <c r="P560" s="55"/>
      <c r="Q560" s="55"/>
      <c r="R560" s="55"/>
      <c r="S560" s="55"/>
      <c r="T560" s="56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T560" s="19" t="s">
        <v>159</v>
      </c>
      <c r="AU560" s="19" t="s">
        <v>80</v>
      </c>
    </row>
    <row r="561" spans="2:51" s="13" customFormat="1" ht="12">
      <c r="B561" s="163"/>
      <c r="D561" s="164" t="s">
        <v>161</v>
      </c>
      <c r="E561" s="165" t="s">
        <v>3</v>
      </c>
      <c r="F561" s="166" t="s">
        <v>1018</v>
      </c>
      <c r="H561" s="167">
        <v>273</v>
      </c>
      <c r="I561" s="168"/>
      <c r="L561" s="163"/>
      <c r="M561" s="169"/>
      <c r="N561" s="170"/>
      <c r="O561" s="170"/>
      <c r="P561" s="170"/>
      <c r="Q561" s="170"/>
      <c r="R561" s="170"/>
      <c r="S561" s="170"/>
      <c r="T561" s="171"/>
      <c r="AT561" s="165" t="s">
        <v>161</v>
      </c>
      <c r="AU561" s="165" t="s">
        <v>80</v>
      </c>
      <c r="AV561" s="13" t="s">
        <v>80</v>
      </c>
      <c r="AW561" s="13" t="s">
        <v>33</v>
      </c>
      <c r="AX561" s="13" t="s">
        <v>71</v>
      </c>
      <c r="AY561" s="165" t="s">
        <v>149</v>
      </c>
    </row>
    <row r="562" spans="2:51" s="13" customFormat="1" ht="12">
      <c r="B562" s="163"/>
      <c r="D562" s="164" t="s">
        <v>161</v>
      </c>
      <c r="E562" s="165" t="s">
        <v>3</v>
      </c>
      <c r="F562" s="166" t="s">
        <v>1019</v>
      </c>
      <c r="H562" s="167">
        <v>4.222</v>
      </c>
      <c r="I562" s="168"/>
      <c r="L562" s="163"/>
      <c r="M562" s="169"/>
      <c r="N562" s="170"/>
      <c r="O562" s="170"/>
      <c r="P562" s="170"/>
      <c r="Q562" s="170"/>
      <c r="R562" s="170"/>
      <c r="S562" s="170"/>
      <c r="T562" s="171"/>
      <c r="AT562" s="165" t="s">
        <v>161</v>
      </c>
      <c r="AU562" s="165" t="s">
        <v>80</v>
      </c>
      <c r="AV562" s="13" t="s">
        <v>80</v>
      </c>
      <c r="AW562" s="13" t="s">
        <v>33</v>
      </c>
      <c r="AX562" s="13" t="s">
        <v>71</v>
      </c>
      <c r="AY562" s="165" t="s">
        <v>149</v>
      </c>
    </row>
    <row r="563" spans="2:51" s="13" customFormat="1" ht="12">
      <c r="B563" s="163"/>
      <c r="D563" s="164" t="s">
        <v>161</v>
      </c>
      <c r="E563" s="165" t="s">
        <v>3</v>
      </c>
      <c r="F563" s="166" t="s">
        <v>1020</v>
      </c>
      <c r="H563" s="167">
        <v>13.205</v>
      </c>
      <c r="I563" s="168"/>
      <c r="L563" s="163"/>
      <c r="M563" s="169"/>
      <c r="N563" s="170"/>
      <c r="O563" s="170"/>
      <c r="P563" s="170"/>
      <c r="Q563" s="170"/>
      <c r="R563" s="170"/>
      <c r="S563" s="170"/>
      <c r="T563" s="171"/>
      <c r="AT563" s="165" t="s">
        <v>161</v>
      </c>
      <c r="AU563" s="165" t="s">
        <v>80</v>
      </c>
      <c r="AV563" s="13" t="s">
        <v>80</v>
      </c>
      <c r="AW563" s="13" t="s">
        <v>33</v>
      </c>
      <c r="AX563" s="13" t="s">
        <v>71</v>
      </c>
      <c r="AY563" s="165" t="s">
        <v>149</v>
      </c>
    </row>
    <row r="564" spans="2:51" s="14" customFormat="1" ht="12">
      <c r="B564" s="175"/>
      <c r="D564" s="164" t="s">
        <v>161</v>
      </c>
      <c r="E564" s="176" t="s">
        <v>3</v>
      </c>
      <c r="F564" s="177" t="s">
        <v>273</v>
      </c>
      <c r="H564" s="178">
        <v>290.42699999999996</v>
      </c>
      <c r="I564" s="179"/>
      <c r="L564" s="175"/>
      <c r="M564" s="180"/>
      <c r="N564" s="181"/>
      <c r="O564" s="181"/>
      <c r="P564" s="181"/>
      <c r="Q564" s="181"/>
      <c r="R564" s="181"/>
      <c r="S564" s="181"/>
      <c r="T564" s="182"/>
      <c r="AT564" s="176" t="s">
        <v>161</v>
      </c>
      <c r="AU564" s="176" t="s">
        <v>80</v>
      </c>
      <c r="AV564" s="14" t="s">
        <v>157</v>
      </c>
      <c r="AW564" s="14" t="s">
        <v>33</v>
      </c>
      <c r="AX564" s="14" t="s">
        <v>78</v>
      </c>
      <c r="AY564" s="176" t="s">
        <v>149</v>
      </c>
    </row>
    <row r="565" spans="1:65" s="2" customFormat="1" ht="24.2" customHeight="1">
      <c r="A565" s="34"/>
      <c r="B565" s="144"/>
      <c r="C565" s="145" t="s">
        <v>1021</v>
      </c>
      <c r="D565" s="145" t="s">
        <v>152</v>
      </c>
      <c r="E565" s="146" t="s">
        <v>1022</v>
      </c>
      <c r="F565" s="147" t="s">
        <v>1023</v>
      </c>
      <c r="G565" s="148" t="s">
        <v>243</v>
      </c>
      <c r="H565" s="149">
        <v>44.96</v>
      </c>
      <c r="I565" s="150"/>
      <c r="J565" s="151">
        <f>ROUND(I565*H565,2)</f>
        <v>0</v>
      </c>
      <c r="K565" s="147" t="s">
        <v>156</v>
      </c>
      <c r="L565" s="35"/>
      <c r="M565" s="152" t="s">
        <v>3</v>
      </c>
      <c r="N565" s="153" t="s">
        <v>42</v>
      </c>
      <c r="O565" s="55"/>
      <c r="P565" s="154">
        <f>O565*H565</f>
        <v>0</v>
      </c>
      <c r="Q565" s="154">
        <v>0.00565</v>
      </c>
      <c r="R565" s="154">
        <f>Q565*H565</f>
        <v>0.25402399999999997</v>
      </c>
      <c r="S565" s="154">
        <v>0</v>
      </c>
      <c r="T565" s="155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56" t="s">
        <v>227</v>
      </c>
      <c r="AT565" s="156" t="s">
        <v>152</v>
      </c>
      <c r="AU565" s="156" t="s">
        <v>80</v>
      </c>
      <c r="AY565" s="19" t="s">
        <v>149</v>
      </c>
      <c r="BE565" s="157">
        <f>IF(N565="základní",J565,0)</f>
        <v>0</v>
      </c>
      <c r="BF565" s="157">
        <f>IF(N565="snížená",J565,0)</f>
        <v>0</v>
      </c>
      <c r="BG565" s="157">
        <f>IF(N565="zákl. přenesená",J565,0)</f>
        <v>0</v>
      </c>
      <c r="BH565" s="157">
        <f>IF(N565="sníž. přenesená",J565,0)</f>
        <v>0</v>
      </c>
      <c r="BI565" s="157">
        <f>IF(N565="nulová",J565,0)</f>
        <v>0</v>
      </c>
      <c r="BJ565" s="19" t="s">
        <v>78</v>
      </c>
      <c r="BK565" s="157">
        <f>ROUND(I565*H565,2)</f>
        <v>0</v>
      </c>
      <c r="BL565" s="19" t="s">
        <v>227</v>
      </c>
      <c r="BM565" s="156" t="s">
        <v>1024</v>
      </c>
    </row>
    <row r="566" spans="1:47" s="2" customFormat="1" ht="12">
      <c r="A566" s="34"/>
      <c r="B566" s="35"/>
      <c r="C566" s="34"/>
      <c r="D566" s="158" t="s">
        <v>159</v>
      </c>
      <c r="E566" s="34"/>
      <c r="F566" s="159" t="s">
        <v>1025</v>
      </c>
      <c r="G566" s="34"/>
      <c r="H566" s="34"/>
      <c r="I566" s="160"/>
      <c r="J566" s="34"/>
      <c r="K566" s="34"/>
      <c r="L566" s="35"/>
      <c r="M566" s="161"/>
      <c r="N566" s="162"/>
      <c r="O566" s="55"/>
      <c r="P566" s="55"/>
      <c r="Q566" s="55"/>
      <c r="R566" s="55"/>
      <c r="S566" s="55"/>
      <c r="T566" s="56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9" t="s">
        <v>159</v>
      </c>
      <c r="AU566" s="19" t="s">
        <v>80</v>
      </c>
    </row>
    <row r="567" spans="2:51" s="13" customFormat="1" ht="12">
      <c r="B567" s="163"/>
      <c r="D567" s="164" t="s">
        <v>161</v>
      </c>
      <c r="E567" s="165" t="s">
        <v>3</v>
      </c>
      <c r="F567" s="166" t="s">
        <v>1026</v>
      </c>
      <c r="H567" s="167">
        <v>44.96</v>
      </c>
      <c r="I567" s="168"/>
      <c r="L567" s="163"/>
      <c r="M567" s="169"/>
      <c r="N567" s="170"/>
      <c r="O567" s="170"/>
      <c r="P567" s="170"/>
      <c r="Q567" s="170"/>
      <c r="R567" s="170"/>
      <c r="S567" s="170"/>
      <c r="T567" s="171"/>
      <c r="AT567" s="165" t="s">
        <v>161</v>
      </c>
      <c r="AU567" s="165" t="s">
        <v>80</v>
      </c>
      <c r="AV567" s="13" t="s">
        <v>80</v>
      </c>
      <c r="AW567" s="13" t="s">
        <v>33</v>
      </c>
      <c r="AX567" s="13" t="s">
        <v>78</v>
      </c>
      <c r="AY567" s="165" t="s">
        <v>149</v>
      </c>
    </row>
    <row r="568" spans="1:65" s="2" customFormat="1" ht="24.2" customHeight="1">
      <c r="A568" s="34"/>
      <c r="B568" s="144"/>
      <c r="C568" s="145" t="s">
        <v>1027</v>
      </c>
      <c r="D568" s="145" t="s">
        <v>152</v>
      </c>
      <c r="E568" s="146" t="s">
        <v>1028</v>
      </c>
      <c r="F568" s="147" t="s">
        <v>1029</v>
      </c>
      <c r="G568" s="148" t="s">
        <v>243</v>
      </c>
      <c r="H568" s="149">
        <v>28.65</v>
      </c>
      <c r="I568" s="150"/>
      <c r="J568" s="151">
        <f>ROUND(I568*H568,2)</f>
        <v>0</v>
      </c>
      <c r="K568" s="147" t="s">
        <v>156</v>
      </c>
      <c r="L568" s="35"/>
      <c r="M568" s="152" t="s">
        <v>3</v>
      </c>
      <c r="N568" s="153" t="s">
        <v>42</v>
      </c>
      <c r="O568" s="55"/>
      <c r="P568" s="154">
        <f>O568*H568</f>
        <v>0</v>
      </c>
      <c r="Q568" s="154">
        <v>0.00269</v>
      </c>
      <c r="R568" s="154">
        <f>Q568*H568</f>
        <v>0.0770685</v>
      </c>
      <c r="S568" s="154">
        <v>0</v>
      </c>
      <c r="T568" s="155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56" t="s">
        <v>227</v>
      </c>
      <c r="AT568" s="156" t="s">
        <v>152</v>
      </c>
      <c r="AU568" s="156" t="s">
        <v>80</v>
      </c>
      <c r="AY568" s="19" t="s">
        <v>149</v>
      </c>
      <c r="BE568" s="157">
        <f>IF(N568="základní",J568,0)</f>
        <v>0</v>
      </c>
      <c r="BF568" s="157">
        <f>IF(N568="snížená",J568,0)</f>
        <v>0</v>
      </c>
      <c r="BG568" s="157">
        <f>IF(N568="zákl. přenesená",J568,0)</f>
        <v>0</v>
      </c>
      <c r="BH568" s="157">
        <f>IF(N568="sníž. přenesená",J568,0)</f>
        <v>0</v>
      </c>
      <c r="BI568" s="157">
        <f>IF(N568="nulová",J568,0)</f>
        <v>0</v>
      </c>
      <c r="BJ568" s="19" t="s">
        <v>78</v>
      </c>
      <c r="BK568" s="157">
        <f>ROUND(I568*H568,2)</f>
        <v>0</v>
      </c>
      <c r="BL568" s="19" t="s">
        <v>227</v>
      </c>
      <c r="BM568" s="156" t="s">
        <v>1030</v>
      </c>
    </row>
    <row r="569" spans="1:47" s="2" customFormat="1" ht="12">
      <c r="A569" s="34"/>
      <c r="B569" s="35"/>
      <c r="C569" s="34"/>
      <c r="D569" s="158" t="s">
        <v>159</v>
      </c>
      <c r="E569" s="34"/>
      <c r="F569" s="159" t="s">
        <v>1031</v>
      </c>
      <c r="G569" s="34"/>
      <c r="H569" s="34"/>
      <c r="I569" s="160"/>
      <c r="J569" s="34"/>
      <c r="K569" s="34"/>
      <c r="L569" s="35"/>
      <c r="M569" s="161"/>
      <c r="N569" s="162"/>
      <c r="O569" s="55"/>
      <c r="P569" s="55"/>
      <c r="Q569" s="55"/>
      <c r="R569" s="55"/>
      <c r="S569" s="55"/>
      <c r="T569" s="56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T569" s="19" t="s">
        <v>159</v>
      </c>
      <c r="AU569" s="19" t="s">
        <v>80</v>
      </c>
    </row>
    <row r="570" spans="2:51" s="13" customFormat="1" ht="12">
      <c r="B570" s="163"/>
      <c r="D570" s="164" t="s">
        <v>161</v>
      </c>
      <c r="E570" s="165" t="s">
        <v>3</v>
      </c>
      <c r="F570" s="166" t="s">
        <v>632</v>
      </c>
      <c r="H570" s="167">
        <v>28.65</v>
      </c>
      <c r="I570" s="168"/>
      <c r="L570" s="163"/>
      <c r="M570" s="169"/>
      <c r="N570" s="170"/>
      <c r="O570" s="170"/>
      <c r="P570" s="170"/>
      <c r="Q570" s="170"/>
      <c r="R570" s="170"/>
      <c r="S570" s="170"/>
      <c r="T570" s="171"/>
      <c r="AT570" s="165" t="s">
        <v>161</v>
      </c>
      <c r="AU570" s="165" t="s">
        <v>80</v>
      </c>
      <c r="AV570" s="13" t="s">
        <v>80</v>
      </c>
      <c r="AW570" s="13" t="s">
        <v>33</v>
      </c>
      <c r="AX570" s="13" t="s">
        <v>78</v>
      </c>
      <c r="AY570" s="165" t="s">
        <v>149</v>
      </c>
    </row>
    <row r="571" spans="1:65" s="2" customFormat="1" ht="33" customHeight="1">
      <c r="A571" s="34"/>
      <c r="B571" s="144"/>
      <c r="C571" s="145" t="s">
        <v>1032</v>
      </c>
      <c r="D571" s="145" t="s">
        <v>152</v>
      </c>
      <c r="E571" s="146" t="s">
        <v>1033</v>
      </c>
      <c r="F571" s="147" t="s">
        <v>1034</v>
      </c>
      <c r="G571" s="148" t="s">
        <v>183</v>
      </c>
      <c r="H571" s="149">
        <v>34</v>
      </c>
      <c r="I571" s="150"/>
      <c r="J571" s="151">
        <f>ROUND(I571*H571,2)</f>
        <v>0</v>
      </c>
      <c r="K571" s="147" t="s">
        <v>156</v>
      </c>
      <c r="L571" s="35"/>
      <c r="M571" s="152" t="s">
        <v>3</v>
      </c>
      <c r="N571" s="153" t="s">
        <v>42</v>
      </c>
      <c r="O571" s="55"/>
      <c r="P571" s="154">
        <f>O571*H571</f>
        <v>0</v>
      </c>
      <c r="Q571" s="154">
        <v>0</v>
      </c>
      <c r="R571" s="154">
        <f>Q571*H571</f>
        <v>0</v>
      </c>
      <c r="S571" s="154">
        <v>0</v>
      </c>
      <c r="T571" s="155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56" t="s">
        <v>227</v>
      </c>
      <c r="AT571" s="156" t="s">
        <v>152</v>
      </c>
      <c r="AU571" s="156" t="s">
        <v>80</v>
      </c>
      <c r="AY571" s="19" t="s">
        <v>149</v>
      </c>
      <c r="BE571" s="157">
        <f>IF(N571="základní",J571,0)</f>
        <v>0</v>
      </c>
      <c r="BF571" s="157">
        <f>IF(N571="snížená",J571,0)</f>
        <v>0</v>
      </c>
      <c r="BG571" s="157">
        <f>IF(N571="zákl. přenesená",J571,0)</f>
        <v>0</v>
      </c>
      <c r="BH571" s="157">
        <f>IF(N571="sníž. přenesená",J571,0)</f>
        <v>0</v>
      </c>
      <c r="BI571" s="157">
        <f>IF(N571="nulová",J571,0)</f>
        <v>0</v>
      </c>
      <c r="BJ571" s="19" t="s">
        <v>78</v>
      </c>
      <c r="BK571" s="157">
        <f>ROUND(I571*H571,2)</f>
        <v>0</v>
      </c>
      <c r="BL571" s="19" t="s">
        <v>227</v>
      </c>
      <c r="BM571" s="156" t="s">
        <v>1035</v>
      </c>
    </row>
    <row r="572" spans="1:47" s="2" customFormat="1" ht="12">
      <c r="A572" s="34"/>
      <c r="B572" s="35"/>
      <c r="C572" s="34"/>
      <c r="D572" s="158" t="s">
        <v>159</v>
      </c>
      <c r="E572" s="34"/>
      <c r="F572" s="159" t="s">
        <v>1036</v>
      </c>
      <c r="G572" s="34"/>
      <c r="H572" s="34"/>
      <c r="I572" s="160"/>
      <c r="J572" s="34"/>
      <c r="K572" s="34"/>
      <c r="L572" s="35"/>
      <c r="M572" s="161"/>
      <c r="N572" s="162"/>
      <c r="O572" s="55"/>
      <c r="P572" s="55"/>
      <c r="Q572" s="55"/>
      <c r="R572" s="55"/>
      <c r="S572" s="55"/>
      <c r="T572" s="56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9" t="s">
        <v>159</v>
      </c>
      <c r="AU572" s="19" t="s">
        <v>80</v>
      </c>
    </row>
    <row r="573" spans="2:51" s="13" customFormat="1" ht="12">
      <c r="B573" s="163"/>
      <c r="D573" s="164" t="s">
        <v>161</v>
      </c>
      <c r="E573" s="165" t="s">
        <v>3</v>
      </c>
      <c r="F573" s="166" t="s">
        <v>1037</v>
      </c>
      <c r="H573" s="167">
        <v>34</v>
      </c>
      <c r="I573" s="168"/>
      <c r="L573" s="163"/>
      <c r="M573" s="169"/>
      <c r="N573" s="170"/>
      <c r="O573" s="170"/>
      <c r="P573" s="170"/>
      <c r="Q573" s="170"/>
      <c r="R573" s="170"/>
      <c r="S573" s="170"/>
      <c r="T573" s="171"/>
      <c r="AT573" s="165" t="s">
        <v>161</v>
      </c>
      <c r="AU573" s="165" t="s">
        <v>80</v>
      </c>
      <c r="AV573" s="13" t="s">
        <v>80</v>
      </c>
      <c r="AW573" s="13" t="s">
        <v>33</v>
      </c>
      <c r="AX573" s="13" t="s">
        <v>78</v>
      </c>
      <c r="AY573" s="165" t="s">
        <v>149</v>
      </c>
    </row>
    <row r="574" spans="1:65" s="2" customFormat="1" ht="33" customHeight="1">
      <c r="A574" s="34"/>
      <c r="B574" s="144"/>
      <c r="C574" s="145" t="s">
        <v>1038</v>
      </c>
      <c r="D574" s="145" t="s">
        <v>152</v>
      </c>
      <c r="E574" s="146" t="s">
        <v>1039</v>
      </c>
      <c r="F574" s="147" t="s">
        <v>1040</v>
      </c>
      <c r="G574" s="148" t="s">
        <v>183</v>
      </c>
      <c r="H574" s="149">
        <v>2</v>
      </c>
      <c r="I574" s="150"/>
      <c r="J574" s="151">
        <f>ROUND(I574*H574,2)</f>
        <v>0</v>
      </c>
      <c r="K574" s="147" t="s">
        <v>156</v>
      </c>
      <c r="L574" s="35"/>
      <c r="M574" s="152" t="s">
        <v>3</v>
      </c>
      <c r="N574" s="153" t="s">
        <v>42</v>
      </c>
      <c r="O574" s="55"/>
      <c r="P574" s="154">
        <f>O574*H574</f>
        <v>0</v>
      </c>
      <c r="Q574" s="154">
        <v>0.00653</v>
      </c>
      <c r="R574" s="154">
        <f>Q574*H574</f>
        <v>0.01306</v>
      </c>
      <c r="S574" s="154">
        <v>0</v>
      </c>
      <c r="T574" s="155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56" t="s">
        <v>227</v>
      </c>
      <c r="AT574" s="156" t="s">
        <v>152</v>
      </c>
      <c r="AU574" s="156" t="s">
        <v>80</v>
      </c>
      <c r="AY574" s="19" t="s">
        <v>149</v>
      </c>
      <c r="BE574" s="157">
        <f>IF(N574="základní",J574,0)</f>
        <v>0</v>
      </c>
      <c r="BF574" s="157">
        <f>IF(N574="snížená",J574,0)</f>
        <v>0</v>
      </c>
      <c r="BG574" s="157">
        <f>IF(N574="zákl. přenesená",J574,0)</f>
        <v>0</v>
      </c>
      <c r="BH574" s="157">
        <f>IF(N574="sníž. přenesená",J574,0)</f>
        <v>0</v>
      </c>
      <c r="BI574" s="157">
        <f>IF(N574="nulová",J574,0)</f>
        <v>0</v>
      </c>
      <c r="BJ574" s="19" t="s">
        <v>78</v>
      </c>
      <c r="BK574" s="157">
        <f>ROUND(I574*H574,2)</f>
        <v>0</v>
      </c>
      <c r="BL574" s="19" t="s">
        <v>227</v>
      </c>
      <c r="BM574" s="156" t="s">
        <v>1041</v>
      </c>
    </row>
    <row r="575" spans="1:47" s="2" customFormat="1" ht="12">
      <c r="A575" s="34"/>
      <c r="B575" s="35"/>
      <c r="C575" s="34"/>
      <c r="D575" s="158" t="s">
        <v>159</v>
      </c>
      <c r="E575" s="34"/>
      <c r="F575" s="159" t="s">
        <v>1042</v>
      </c>
      <c r="G575" s="34"/>
      <c r="H575" s="34"/>
      <c r="I575" s="160"/>
      <c r="J575" s="34"/>
      <c r="K575" s="34"/>
      <c r="L575" s="35"/>
      <c r="M575" s="161"/>
      <c r="N575" s="162"/>
      <c r="O575" s="55"/>
      <c r="P575" s="55"/>
      <c r="Q575" s="55"/>
      <c r="R575" s="55"/>
      <c r="S575" s="55"/>
      <c r="T575" s="56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9" t="s">
        <v>159</v>
      </c>
      <c r="AU575" s="19" t="s">
        <v>80</v>
      </c>
    </row>
    <row r="576" spans="2:51" s="13" customFormat="1" ht="12">
      <c r="B576" s="163"/>
      <c r="D576" s="164" t="s">
        <v>161</v>
      </c>
      <c r="E576" s="165" t="s">
        <v>3</v>
      </c>
      <c r="F576" s="166" t="s">
        <v>1043</v>
      </c>
      <c r="H576" s="167">
        <v>2</v>
      </c>
      <c r="I576" s="168"/>
      <c r="L576" s="163"/>
      <c r="M576" s="169"/>
      <c r="N576" s="170"/>
      <c r="O576" s="170"/>
      <c r="P576" s="170"/>
      <c r="Q576" s="170"/>
      <c r="R576" s="170"/>
      <c r="S576" s="170"/>
      <c r="T576" s="171"/>
      <c r="AT576" s="165" t="s">
        <v>161</v>
      </c>
      <c r="AU576" s="165" t="s">
        <v>80</v>
      </c>
      <c r="AV576" s="13" t="s">
        <v>80</v>
      </c>
      <c r="AW576" s="13" t="s">
        <v>33</v>
      </c>
      <c r="AX576" s="13" t="s">
        <v>78</v>
      </c>
      <c r="AY576" s="165" t="s">
        <v>149</v>
      </c>
    </row>
    <row r="577" spans="1:65" s="2" customFormat="1" ht="33" customHeight="1">
      <c r="A577" s="34"/>
      <c r="B577" s="144"/>
      <c r="C577" s="145" t="s">
        <v>1044</v>
      </c>
      <c r="D577" s="145" t="s">
        <v>152</v>
      </c>
      <c r="E577" s="146" t="s">
        <v>1045</v>
      </c>
      <c r="F577" s="147" t="s">
        <v>1046</v>
      </c>
      <c r="G577" s="148" t="s">
        <v>183</v>
      </c>
      <c r="H577" s="149">
        <v>1</v>
      </c>
      <c r="I577" s="150"/>
      <c r="J577" s="151">
        <f>ROUND(I577*H577,2)</f>
        <v>0</v>
      </c>
      <c r="K577" s="147" t="s">
        <v>156</v>
      </c>
      <c r="L577" s="35"/>
      <c r="M577" s="152" t="s">
        <v>3</v>
      </c>
      <c r="N577" s="153" t="s">
        <v>42</v>
      </c>
      <c r="O577" s="55"/>
      <c r="P577" s="154">
        <f>O577*H577</f>
        <v>0</v>
      </c>
      <c r="Q577" s="154">
        <v>0.01568</v>
      </c>
      <c r="R577" s="154">
        <f>Q577*H577</f>
        <v>0.01568</v>
      </c>
      <c r="S577" s="154">
        <v>0</v>
      </c>
      <c r="T577" s="155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56" t="s">
        <v>227</v>
      </c>
      <c r="AT577" s="156" t="s">
        <v>152</v>
      </c>
      <c r="AU577" s="156" t="s">
        <v>80</v>
      </c>
      <c r="AY577" s="19" t="s">
        <v>149</v>
      </c>
      <c r="BE577" s="157">
        <f>IF(N577="základní",J577,0)</f>
        <v>0</v>
      </c>
      <c r="BF577" s="157">
        <f>IF(N577="snížená",J577,0)</f>
        <v>0</v>
      </c>
      <c r="BG577" s="157">
        <f>IF(N577="zákl. přenesená",J577,0)</f>
        <v>0</v>
      </c>
      <c r="BH577" s="157">
        <f>IF(N577="sníž. přenesená",J577,0)</f>
        <v>0</v>
      </c>
      <c r="BI577" s="157">
        <f>IF(N577="nulová",J577,0)</f>
        <v>0</v>
      </c>
      <c r="BJ577" s="19" t="s">
        <v>78</v>
      </c>
      <c r="BK577" s="157">
        <f>ROUND(I577*H577,2)</f>
        <v>0</v>
      </c>
      <c r="BL577" s="19" t="s">
        <v>227</v>
      </c>
      <c r="BM577" s="156" t="s">
        <v>1047</v>
      </c>
    </row>
    <row r="578" spans="1:47" s="2" customFormat="1" ht="12">
      <c r="A578" s="34"/>
      <c r="B578" s="35"/>
      <c r="C578" s="34"/>
      <c r="D578" s="158" t="s">
        <v>159</v>
      </c>
      <c r="E578" s="34"/>
      <c r="F578" s="159" t="s">
        <v>1048</v>
      </c>
      <c r="G578" s="34"/>
      <c r="H578" s="34"/>
      <c r="I578" s="160"/>
      <c r="J578" s="34"/>
      <c r="K578" s="34"/>
      <c r="L578" s="35"/>
      <c r="M578" s="161"/>
      <c r="N578" s="162"/>
      <c r="O578" s="55"/>
      <c r="P578" s="55"/>
      <c r="Q578" s="55"/>
      <c r="R578" s="55"/>
      <c r="S578" s="55"/>
      <c r="T578" s="56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9" t="s">
        <v>159</v>
      </c>
      <c r="AU578" s="19" t="s">
        <v>80</v>
      </c>
    </row>
    <row r="579" spans="2:51" s="13" customFormat="1" ht="12">
      <c r="B579" s="163"/>
      <c r="D579" s="164" t="s">
        <v>161</v>
      </c>
      <c r="E579" s="165" t="s">
        <v>3</v>
      </c>
      <c r="F579" s="166" t="s">
        <v>1049</v>
      </c>
      <c r="H579" s="167">
        <v>1</v>
      </c>
      <c r="I579" s="168"/>
      <c r="L579" s="163"/>
      <c r="M579" s="169"/>
      <c r="N579" s="170"/>
      <c r="O579" s="170"/>
      <c r="P579" s="170"/>
      <c r="Q579" s="170"/>
      <c r="R579" s="170"/>
      <c r="S579" s="170"/>
      <c r="T579" s="171"/>
      <c r="AT579" s="165" t="s">
        <v>161</v>
      </c>
      <c r="AU579" s="165" t="s">
        <v>80</v>
      </c>
      <c r="AV579" s="13" t="s">
        <v>80</v>
      </c>
      <c r="AW579" s="13" t="s">
        <v>33</v>
      </c>
      <c r="AX579" s="13" t="s">
        <v>78</v>
      </c>
      <c r="AY579" s="165" t="s">
        <v>149</v>
      </c>
    </row>
    <row r="580" spans="1:65" s="2" customFormat="1" ht="21.75" customHeight="1">
      <c r="A580" s="34"/>
      <c r="B580" s="144"/>
      <c r="C580" s="145" t="s">
        <v>1050</v>
      </c>
      <c r="D580" s="145" t="s">
        <v>152</v>
      </c>
      <c r="E580" s="146" t="s">
        <v>1051</v>
      </c>
      <c r="F580" s="147" t="s">
        <v>1052</v>
      </c>
      <c r="G580" s="148" t="s">
        <v>243</v>
      </c>
      <c r="H580" s="149">
        <v>26</v>
      </c>
      <c r="I580" s="150"/>
      <c r="J580" s="151">
        <f>ROUND(I580*H580,2)</f>
        <v>0</v>
      </c>
      <c r="K580" s="147" t="s">
        <v>156</v>
      </c>
      <c r="L580" s="35"/>
      <c r="M580" s="152" t="s">
        <v>3</v>
      </c>
      <c r="N580" s="153" t="s">
        <v>42</v>
      </c>
      <c r="O580" s="55"/>
      <c r="P580" s="154">
        <f>O580*H580</f>
        <v>0</v>
      </c>
      <c r="Q580" s="154">
        <v>0.00169</v>
      </c>
      <c r="R580" s="154">
        <f>Q580*H580</f>
        <v>0.04394</v>
      </c>
      <c r="S580" s="154">
        <v>0</v>
      </c>
      <c r="T580" s="155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56" t="s">
        <v>227</v>
      </c>
      <c r="AT580" s="156" t="s">
        <v>152</v>
      </c>
      <c r="AU580" s="156" t="s">
        <v>80</v>
      </c>
      <c r="AY580" s="19" t="s">
        <v>149</v>
      </c>
      <c r="BE580" s="157">
        <f>IF(N580="základní",J580,0)</f>
        <v>0</v>
      </c>
      <c r="BF580" s="157">
        <f>IF(N580="snížená",J580,0)</f>
        <v>0</v>
      </c>
      <c r="BG580" s="157">
        <f>IF(N580="zákl. přenesená",J580,0)</f>
        <v>0</v>
      </c>
      <c r="BH580" s="157">
        <f>IF(N580="sníž. přenesená",J580,0)</f>
        <v>0</v>
      </c>
      <c r="BI580" s="157">
        <f>IF(N580="nulová",J580,0)</f>
        <v>0</v>
      </c>
      <c r="BJ580" s="19" t="s">
        <v>78</v>
      </c>
      <c r="BK580" s="157">
        <f>ROUND(I580*H580,2)</f>
        <v>0</v>
      </c>
      <c r="BL580" s="19" t="s">
        <v>227</v>
      </c>
      <c r="BM580" s="156" t="s">
        <v>1053</v>
      </c>
    </row>
    <row r="581" spans="1:47" s="2" customFormat="1" ht="12">
      <c r="A581" s="34"/>
      <c r="B581" s="35"/>
      <c r="C581" s="34"/>
      <c r="D581" s="158" t="s">
        <v>159</v>
      </c>
      <c r="E581" s="34"/>
      <c r="F581" s="159" t="s">
        <v>1054</v>
      </c>
      <c r="G581" s="34"/>
      <c r="H581" s="34"/>
      <c r="I581" s="160"/>
      <c r="J581" s="34"/>
      <c r="K581" s="34"/>
      <c r="L581" s="35"/>
      <c r="M581" s="161"/>
      <c r="N581" s="162"/>
      <c r="O581" s="55"/>
      <c r="P581" s="55"/>
      <c r="Q581" s="55"/>
      <c r="R581" s="55"/>
      <c r="S581" s="55"/>
      <c r="T581" s="56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9" t="s">
        <v>159</v>
      </c>
      <c r="AU581" s="19" t="s">
        <v>80</v>
      </c>
    </row>
    <row r="582" spans="1:65" s="2" customFormat="1" ht="24.2" customHeight="1">
      <c r="A582" s="34"/>
      <c r="B582" s="144"/>
      <c r="C582" s="145" t="s">
        <v>1055</v>
      </c>
      <c r="D582" s="145" t="s">
        <v>152</v>
      </c>
      <c r="E582" s="146" t="s">
        <v>1056</v>
      </c>
      <c r="F582" s="147" t="s">
        <v>1057</v>
      </c>
      <c r="G582" s="148" t="s">
        <v>243</v>
      </c>
      <c r="H582" s="149">
        <v>9.9</v>
      </c>
      <c r="I582" s="150"/>
      <c r="J582" s="151">
        <f>ROUND(I582*H582,2)</f>
        <v>0</v>
      </c>
      <c r="K582" s="147" t="s">
        <v>156</v>
      </c>
      <c r="L582" s="35"/>
      <c r="M582" s="152" t="s">
        <v>3</v>
      </c>
      <c r="N582" s="153" t="s">
        <v>42</v>
      </c>
      <c r="O582" s="55"/>
      <c r="P582" s="154">
        <f>O582*H582</f>
        <v>0</v>
      </c>
      <c r="Q582" s="154">
        <v>0.00191</v>
      </c>
      <c r="R582" s="154">
        <f>Q582*H582</f>
        <v>0.018909000000000002</v>
      </c>
      <c r="S582" s="154">
        <v>0</v>
      </c>
      <c r="T582" s="155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56" t="s">
        <v>227</v>
      </c>
      <c r="AT582" s="156" t="s">
        <v>152</v>
      </c>
      <c r="AU582" s="156" t="s">
        <v>80</v>
      </c>
      <c r="AY582" s="19" t="s">
        <v>149</v>
      </c>
      <c r="BE582" s="157">
        <f>IF(N582="základní",J582,0)</f>
        <v>0</v>
      </c>
      <c r="BF582" s="157">
        <f>IF(N582="snížená",J582,0)</f>
        <v>0</v>
      </c>
      <c r="BG582" s="157">
        <f>IF(N582="zákl. přenesená",J582,0)</f>
        <v>0</v>
      </c>
      <c r="BH582" s="157">
        <f>IF(N582="sníž. přenesená",J582,0)</f>
        <v>0</v>
      </c>
      <c r="BI582" s="157">
        <f>IF(N582="nulová",J582,0)</f>
        <v>0</v>
      </c>
      <c r="BJ582" s="19" t="s">
        <v>78</v>
      </c>
      <c r="BK582" s="157">
        <f>ROUND(I582*H582,2)</f>
        <v>0</v>
      </c>
      <c r="BL582" s="19" t="s">
        <v>227</v>
      </c>
      <c r="BM582" s="156" t="s">
        <v>1058</v>
      </c>
    </row>
    <row r="583" spans="1:47" s="2" customFormat="1" ht="12">
      <c r="A583" s="34"/>
      <c r="B583" s="35"/>
      <c r="C583" s="34"/>
      <c r="D583" s="158" t="s">
        <v>159</v>
      </c>
      <c r="E583" s="34"/>
      <c r="F583" s="159" t="s">
        <v>1059</v>
      </c>
      <c r="G583" s="34"/>
      <c r="H583" s="34"/>
      <c r="I583" s="160"/>
      <c r="J583" s="34"/>
      <c r="K583" s="34"/>
      <c r="L583" s="35"/>
      <c r="M583" s="161"/>
      <c r="N583" s="162"/>
      <c r="O583" s="55"/>
      <c r="P583" s="55"/>
      <c r="Q583" s="55"/>
      <c r="R583" s="55"/>
      <c r="S583" s="55"/>
      <c r="T583" s="56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9" t="s">
        <v>159</v>
      </c>
      <c r="AU583" s="19" t="s">
        <v>80</v>
      </c>
    </row>
    <row r="584" spans="2:51" s="13" customFormat="1" ht="12">
      <c r="B584" s="163"/>
      <c r="D584" s="164" t="s">
        <v>161</v>
      </c>
      <c r="E584" s="165" t="s">
        <v>3</v>
      </c>
      <c r="F584" s="166" t="s">
        <v>1060</v>
      </c>
      <c r="H584" s="167">
        <v>9.9</v>
      </c>
      <c r="I584" s="168"/>
      <c r="L584" s="163"/>
      <c r="M584" s="169"/>
      <c r="N584" s="170"/>
      <c r="O584" s="170"/>
      <c r="P584" s="170"/>
      <c r="Q584" s="170"/>
      <c r="R584" s="170"/>
      <c r="S584" s="170"/>
      <c r="T584" s="171"/>
      <c r="AT584" s="165" t="s">
        <v>161</v>
      </c>
      <c r="AU584" s="165" t="s">
        <v>80</v>
      </c>
      <c r="AV584" s="13" t="s">
        <v>80</v>
      </c>
      <c r="AW584" s="13" t="s">
        <v>33</v>
      </c>
      <c r="AX584" s="13" t="s">
        <v>78</v>
      </c>
      <c r="AY584" s="165" t="s">
        <v>149</v>
      </c>
    </row>
    <row r="585" spans="1:65" s="2" customFormat="1" ht="24.2" customHeight="1">
      <c r="A585" s="34"/>
      <c r="B585" s="144"/>
      <c r="C585" s="145" t="s">
        <v>1061</v>
      </c>
      <c r="D585" s="145" t="s">
        <v>152</v>
      </c>
      <c r="E585" s="146" t="s">
        <v>1062</v>
      </c>
      <c r="F585" s="147" t="s">
        <v>1063</v>
      </c>
      <c r="G585" s="148" t="s">
        <v>155</v>
      </c>
      <c r="H585" s="149">
        <v>499</v>
      </c>
      <c r="I585" s="150"/>
      <c r="J585" s="151">
        <f>ROUND(I585*H585,2)</f>
        <v>0</v>
      </c>
      <c r="K585" s="147" t="s">
        <v>156</v>
      </c>
      <c r="L585" s="35"/>
      <c r="M585" s="152" t="s">
        <v>3</v>
      </c>
      <c r="N585" s="153" t="s">
        <v>42</v>
      </c>
      <c r="O585" s="55"/>
      <c r="P585" s="154">
        <f>O585*H585</f>
        <v>0</v>
      </c>
      <c r="Q585" s="154">
        <v>1E-05</v>
      </c>
      <c r="R585" s="154">
        <f>Q585*H585</f>
        <v>0.0049900000000000005</v>
      </c>
      <c r="S585" s="154">
        <v>0</v>
      </c>
      <c r="T585" s="155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56" t="s">
        <v>227</v>
      </c>
      <c r="AT585" s="156" t="s">
        <v>152</v>
      </c>
      <c r="AU585" s="156" t="s">
        <v>80</v>
      </c>
      <c r="AY585" s="19" t="s">
        <v>149</v>
      </c>
      <c r="BE585" s="157">
        <f>IF(N585="základní",J585,0)</f>
        <v>0</v>
      </c>
      <c r="BF585" s="157">
        <f>IF(N585="snížená",J585,0)</f>
        <v>0</v>
      </c>
      <c r="BG585" s="157">
        <f>IF(N585="zákl. přenesená",J585,0)</f>
        <v>0</v>
      </c>
      <c r="BH585" s="157">
        <f>IF(N585="sníž. přenesená",J585,0)</f>
        <v>0</v>
      </c>
      <c r="BI585" s="157">
        <f>IF(N585="nulová",J585,0)</f>
        <v>0</v>
      </c>
      <c r="BJ585" s="19" t="s">
        <v>78</v>
      </c>
      <c r="BK585" s="157">
        <f>ROUND(I585*H585,2)</f>
        <v>0</v>
      </c>
      <c r="BL585" s="19" t="s">
        <v>227</v>
      </c>
      <c r="BM585" s="156" t="s">
        <v>1064</v>
      </c>
    </row>
    <row r="586" spans="1:47" s="2" customFormat="1" ht="12">
      <c r="A586" s="34"/>
      <c r="B586" s="35"/>
      <c r="C586" s="34"/>
      <c r="D586" s="158" t="s">
        <v>159</v>
      </c>
      <c r="E586" s="34"/>
      <c r="F586" s="159" t="s">
        <v>1065</v>
      </c>
      <c r="G586" s="34"/>
      <c r="H586" s="34"/>
      <c r="I586" s="160"/>
      <c r="J586" s="34"/>
      <c r="K586" s="34"/>
      <c r="L586" s="35"/>
      <c r="M586" s="161"/>
      <c r="N586" s="162"/>
      <c r="O586" s="55"/>
      <c r="P586" s="55"/>
      <c r="Q586" s="55"/>
      <c r="R586" s="55"/>
      <c r="S586" s="55"/>
      <c r="T586" s="56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T586" s="19" t="s">
        <v>159</v>
      </c>
      <c r="AU586" s="19" t="s">
        <v>80</v>
      </c>
    </row>
    <row r="587" spans="2:51" s="13" customFormat="1" ht="12">
      <c r="B587" s="163"/>
      <c r="D587" s="164" t="s">
        <v>161</v>
      </c>
      <c r="E587" s="165" t="s">
        <v>3</v>
      </c>
      <c r="F587" s="166" t="s">
        <v>1066</v>
      </c>
      <c r="H587" s="167">
        <v>499</v>
      </c>
      <c r="I587" s="168"/>
      <c r="L587" s="163"/>
      <c r="M587" s="169"/>
      <c r="N587" s="170"/>
      <c r="O587" s="170"/>
      <c r="P587" s="170"/>
      <c r="Q587" s="170"/>
      <c r="R587" s="170"/>
      <c r="S587" s="170"/>
      <c r="T587" s="171"/>
      <c r="AT587" s="165" t="s">
        <v>161</v>
      </c>
      <c r="AU587" s="165" t="s">
        <v>80</v>
      </c>
      <c r="AV587" s="13" t="s">
        <v>80</v>
      </c>
      <c r="AW587" s="13" t="s">
        <v>33</v>
      </c>
      <c r="AX587" s="13" t="s">
        <v>78</v>
      </c>
      <c r="AY587" s="165" t="s">
        <v>149</v>
      </c>
    </row>
    <row r="588" spans="1:65" s="2" customFormat="1" ht="24.2" customHeight="1">
      <c r="A588" s="34"/>
      <c r="B588" s="144"/>
      <c r="C588" s="190" t="s">
        <v>1067</v>
      </c>
      <c r="D588" s="190" t="s">
        <v>411</v>
      </c>
      <c r="E588" s="191" t="s">
        <v>1068</v>
      </c>
      <c r="F588" s="192" t="s">
        <v>1069</v>
      </c>
      <c r="G588" s="193" t="s">
        <v>155</v>
      </c>
      <c r="H588" s="194">
        <v>300.3</v>
      </c>
      <c r="I588" s="195"/>
      <c r="J588" s="196">
        <f>ROUND(I588*H588,2)</f>
        <v>0</v>
      </c>
      <c r="K588" s="192" t="s">
        <v>156</v>
      </c>
      <c r="L588" s="197"/>
      <c r="M588" s="198" t="s">
        <v>3</v>
      </c>
      <c r="N588" s="199" t="s">
        <v>42</v>
      </c>
      <c r="O588" s="55"/>
      <c r="P588" s="154">
        <f>O588*H588</f>
        <v>0</v>
      </c>
      <c r="Q588" s="154">
        <v>0.0038</v>
      </c>
      <c r="R588" s="154">
        <f>Q588*H588</f>
        <v>1.14114</v>
      </c>
      <c r="S588" s="154">
        <v>0</v>
      </c>
      <c r="T588" s="155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56" t="s">
        <v>446</v>
      </c>
      <c r="AT588" s="156" t="s">
        <v>411</v>
      </c>
      <c r="AU588" s="156" t="s">
        <v>80</v>
      </c>
      <c r="AY588" s="19" t="s">
        <v>149</v>
      </c>
      <c r="BE588" s="157">
        <f>IF(N588="základní",J588,0)</f>
        <v>0</v>
      </c>
      <c r="BF588" s="157">
        <f>IF(N588="snížená",J588,0)</f>
        <v>0</v>
      </c>
      <c r="BG588" s="157">
        <f>IF(N588="zákl. přenesená",J588,0)</f>
        <v>0</v>
      </c>
      <c r="BH588" s="157">
        <f>IF(N588="sníž. přenesená",J588,0)</f>
        <v>0</v>
      </c>
      <c r="BI588" s="157">
        <f>IF(N588="nulová",J588,0)</f>
        <v>0</v>
      </c>
      <c r="BJ588" s="19" t="s">
        <v>78</v>
      </c>
      <c r="BK588" s="157">
        <f>ROUND(I588*H588,2)</f>
        <v>0</v>
      </c>
      <c r="BL588" s="19" t="s">
        <v>227</v>
      </c>
      <c r="BM588" s="156" t="s">
        <v>1070</v>
      </c>
    </row>
    <row r="589" spans="2:51" s="13" customFormat="1" ht="12">
      <c r="B589" s="163"/>
      <c r="D589" s="164" t="s">
        <v>161</v>
      </c>
      <c r="E589" s="165" t="s">
        <v>3</v>
      </c>
      <c r="F589" s="166" t="s">
        <v>1071</v>
      </c>
      <c r="H589" s="167">
        <v>273</v>
      </c>
      <c r="I589" s="168"/>
      <c r="L589" s="163"/>
      <c r="M589" s="169"/>
      <c r="N589" s="170"/>
      <c r="O589" s="170"/>
      <c r="P589" s="170"/>
      <c r="Q589" s="170"/>
      <c r="R589" s="170"/>
      <c r="S589" s="170"/>
      <c r="T589" s="171"/>
      <c r="AT589" s="165" t="s">
        <v>161</v>
      </c>
      <c r="AU589" s="165" t="s">
        <v>80</v>
      </c>
      <c r="AV589" s="13" t="s">
        <v>80</v>
      </c>
      <c r="AW589" s="13" t="s">
        <v>33</v>
      </c>
      <c r="AX589" s="13" t="s">
        <v>78</v>
      </c>
      <c r="AY589" s="165" t="s">
        <v>149</v>
      </c>
    </row>
    <row r="590" spans="2:51" s="13" customFormat="1" ht="12">
      <c r="B590" s="163"/>
      <c r="D590" s="164" t="s">
        <v>161</v>
      </c>
      <c r="F590" s="166" t="s">
        <v>1072</v>
      </c>
      <c r="H590" s="167">
        <v>300.3</v>
      </c>
      <c r="I590" s="168"/>
      <c r="L590" s="163"/>
      <c r="M590" s="169"/>
      <c r="N590" s="170"/>
      <c r="O590" s="170"/>
      <c r="P590" s="170"/>
      <c r="Q590" s="170"/>
      <c r="R590" s="170"/>
      <c r="S590" s="170"/>
      <c r="T590" s="171"/>
      <c r="AT590" s="165" t="s">
        <v>161</v>
      </c>
      <c r="AU590" s="165" t="s">
        <v>80</v>
      </c>
      <c r="AV590" s="13" t="s">
        <v>80</v>
      </c>
      <c r="AW590" s="13" t="s">
        <v>4</v>
      </c>
      <c r="AX590" s="13" t="s">
        <v>78</v>
      </c>
      <c r="AY590" s="165" t="s">
        <v>149</v>
      </c>
    </row>
    <row r="591" spans="1:65" s="2" customFormat="1" ht="24.2" customHeight="1">
      <c r="A591" s="34"/>
      <c r="B591" s="144"/>
      <c r="C591" s="190" t="s">
        <v>1073</v>
      </c>
      <c r="D591" s="190" t="s">
        <v>411</v>
      </c>
      <c r="E591" s="191" t="s">
        <v>1074</v>
      </c>
      <c r="F591" s="192" t="s">
        <v>1075</v>
      </c>
      <c r="G591" s="193" t="s">
        <v>155</v>
      </c>
      <c r="H591" s="194">
        <v>248.6</v>
      </c>
      <c r="I591" s="195"/>
      <c r="J591" s="196">
        <f>ROUND(I591*H591,2)</f>
        <v>0</v>
      </c>
      <c r="K591" s="192" t="s">
        <v>156</v>
      </c>
      <c r="L591" s="197"/>
      <c r="M591" s="198" t="s">
        <v>3</v>
      </c>
      <c r="N591" s="199" t="s">
        <v>42</v>
      </c>
      <c r="O591" s="55"/>
      <c r="P591" s="154">
        <f>O591*H591</f>
        <v>0</v>
      </c>
      <c r="Q591" s="154">
        <v>0.00014</v>
      </c>
      <c r="R591" s="154">
        <f>Q591*H591</f>
        <v>0.034803999999999995</v>
      </c>
      <c r="S591" s="154">
        <v>0</v>
      </c>
      <c r="T591" s="155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56" t="s">
        <v>446</v>
      </c>
      <c r="AT591" s="156" t="s">
        <v>411</v>
      </c>
      <c r="AU591" s="156" t="s">
        <v>80</v>
      </c>
      <c r="AY591" s="19" t="s">
        <v>149</v>
      </c>
      <c r="BE591" s="157">
        <f>IF(N591="základní",J591,0)</f>
        <v>0</v>
      </c>
      <c r="BF591" s="157">
        <f>IF(N591="snížená",J591,0)</f>
        <v>0</v>
      </c>
      <c r="BG591" s="157">
        <f>IF(N591="zákl. přenesená",J591,0)</f>
        <v>0</v>
      </c>
      <c r="BH591" s="157">
        <f>IF(N591="sníž. přenesená",J591,0)</f>
        <v>0</v>
      </c>
      <c r="BI591" s="157">
        <f>IF(N591="nulová",J591,0)</f>
        <v>0</v>
      </c>
      <c r="BJ591" s="19" t="s">
        <v>78</v>
      </c>
      <c r="BK591" s="157">
        <f>ROUND(I591*H591,2)</f>
        <v>0</v>
      </c>
      <c r="BL591" s="19" t="s">
        <v>227</v>
      </c>
      <c r="BM591" s="156" t="s">
        <v>1076</v>
      </c>
    </row>
    <row r="592" spans="2:51" s="13" customFormat="1" ht="12">
      <c r="B592" s="163"/>
      <c r="D592" s="164" t="s">
        <v>161</v>
      </c>
      <c r="E592" s="165" t="s">
        <v>3</v>
      </c>
      <c r="F592" s="166" t="s">
        <v>1077</v>
      </c>
      <c r="H592" s="167">
        <v>226</v>
      </c>
      <c r="I592" s="168"/>
      <c r="L592" s="163"/>
      <c r="M592" s="169"/>
      <c r="N592" s="170"/>
      <c r="O592" s="170"/>
      <c r="P592" s="170"/>
      <c r="Q592" s="170"/>
      <c r="R592" s="170"/>
      <c r="S592" s="170"/>
      <c r="T592" s="171"/>
      <c r="AT592" s="165" t="s">
        <v>161</v>
      </c>
      <c r="AU592" s="165" t="s">
        <v>80</v>
      </c>
      <c r="AV592" s="13" t="s">
        <v>80</v>
      </c>
      <c r="AW592" s="13" t="s">
        <v>33</v>
      </c>
      <c r="AX592" s="13" t="s">
        <v>78</v>
      </c>
      <c r="AY592" s="165" t="s">
        <v>149</v>
      </c>
    </row>
    <row r="593" spans="2:51" s="13" customFormat="1" ht="12">
      <c r="B593" s="163"/>
      <c r="D593" s="164" t="s">
        <v>161</v>
      </c>
      <c r="F593" s="166" t="s">
        <v>1078</v>
      </c>
      <c r="H593" s="167">
        <v>248.6</v>
      </c>
      <c r="I593" s="168"/>
      <c r="L593" s="163"/>
      <c r="M593" s="169"/>
      <c r="N593" s="170"/>
      <c r="O593" s="170"/>
      <c r="P593" s="170"/>
      <c r="Q593" s="170"/>
      <c r="R593" s="170"/>
      <c r="S593" s="170"/>
      <c r="T593" s="171"/>
      <c r="AT593" s="165" t="s">
        <v>161</v>
      </c>
      <c r="AU593" s="165" t="s">
        <v>80</v>
      </c>
      <c r="AV593" s="13" t="s">
        <v>80</v>
      </c>
      <c r="AW593" s="13" t="s">
        <v>4</v>
      </c>
      <c r="AX593" s="13" t="s">
        <v>78</v>
      </c>
      <c r="AY593" s="165" t="s">
        <v>149</v>
      </c>
    </row>
    <row r="594" spans="1:65" s="2" customFormat="1" ht="24.2" customHeight="1">
      <c r="A594" s="34"/>
      <c r="B594" s="144"/>
      <c r="C594" s="145" t="s">
        <v>1079</v>
      </c>
      <c r="D594" s="145" t="s">
        <v>152</v>
      </c>
      <c r="E594" s="146" t="s">
        <v>1080</v>
      </c>
      <c r="F594" s="147" t="s">
        <v>1081</v>
      </c>
      <c r="G594" s="148" t="s">
        <v>197</v>
      </c>
      <c r="H594" s="149">
        <v>3.523</v>
      </c>
      <c r="I594" s="150"/>
      <c r="J594" s="151">
        <f>ROUND(I594*H594,2)</f>
        <v>0</v>
      </c>
      <c r="K594" s="147" t="s">
        <v>156</v>
      </c>
      <c r="L594" s="35"/>
      <c r="M594" s="152" t="s">
        <v>3</v>
      </c>
      <c r="N594" s="153" t="s">
        <v>42</v>
      </c>
      <c r="O594" s="55"/>
      <c r="P594" s="154">
        <f>O594*H594</f>
        <v>0</v>
      </c>
      <c r="Q594" s="154">
        <v>0</v>
      </c>
      <c r="R594" s="154">
        <f>Q594*H594</f>
        <v>0</v>
      </c>
      <c r="S594" s="154">
        <v>0</v>
      </c>
      <c r="T594" s="155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56" t="s">
        <v>227</v>
      </c>
      <c r="AT594" s="156" t="s">
        <v>152</v>
      </c>
      <c r="AU594" s="156" t="s">
        <v>80</v>
      </c>
      <c r="AY594" s="19" t="s">
        <v>149</v>
      </c>
      <c r="BE594" s="157">
        <f>IF(N594="základní",J594,0)</f>
        <v>0</v>
      </c>
      <c r="BF594" s="157">
        <f>IF(N594="snížená",J594,0)</f>
        <v>0</v>
      </c>
      <c r="BG594" s="157">
        <f>IF(N594="zákl. přenesená",J594,0)</f>
        <v>0</v>
      </c>
      <c r="BH594" s="157">
        <f>IF(N594="sníž. přenesená",J594,0)</f>
        <v>0</v>
      </c>
      <c r="BI594" s="157">
        <f>IF(N594="nulová",J594,0)</f>
        <v>0</v>
      </c>
      <c r="BJ594" s="19" t="s">
        <v>78</v>
      </c>
      <c r="BK594" s="157">
        <f>ROUND(I594*H594,2)</f>
        <v>0</v>
      </c>
      <c r="BL594" s="19" t="s">
        <v>227</v>
      </c>
      <c r="BM594" s="156" t="s">
        <v>1082</v>
      </c>
    </row>
    <row r="595" spans="1:47" s="2" customFormat="1" ht="12">
      <c r="A595" s="34"/>
      <c r="B595" s="35"/>
      <c r="C595" s="34"/>
      <c r="D595" s="158" t="s">
        <v>159</v>
      </c>
      <c r="E595" s="34"/>
      <c r="F595" s="159" t="s">
        <v>1083</v>
      </c>
      <c r="G595" s="34"/>
      <c r="H595" s="34"/>
      <c r="I595" s="160"/>
      <c r="J595" s="34"/>
      <c r="K595" s="34"/>
      <c r="L595" s="35"/>
      <c r="M595" s="161"/>
      <c r="N595" s="162"/>
      <c r="O595" s="55"/>
      <c r="P595" s="55"/>
      <c r="Q595" s="55"/>
      <c r="R595" s="55"/>
      <c r="S595" s="55"/>
      <c r="T595" s="56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9" t="s">
        <v>159</v>
      </c>
      <c r="AU595" s="19" t="s">
        <v>80</v>
      </c>
    </row>
    <row r="596" spans="2:63" s="12" customFormat="1" ht="22.9" customHeight="1">
      <c r="B596" s="131"/>
      <c r="D596" s="132" t="s">
        <v>70</v>
      </c>
      <c r="E596" s="142" t="s">
        <v>1084</v>
      </c>
      <c r="F596" s="142" t="s">
        <v>1085</v>
      </c>
      <c r="I596" s="134"/>
      <c r="J596" s="143">
        <f>BK596</f>
        <v>0</v>
      </c>
      <c r="L596" s="131"/>
      <c r="M596" s="136"/>
      <c r="N596" s="137"/>
      <c r="O596" s="137"/>
      <c r="P596" s="138">
        <f>SUM(P597:P652)</f>
        <v>0</v>
      </c>
      <c r="Q596" s="137"/>
      <c r="R596" s="138">
        <f>SUM(R597:R652)</f>
        <v>2.6838862800000007</v>
      </c>
      <c r="S596" s="137"/>
      <c r="T596" s="139">
        <f>SUM(T597:T652)</f>
        <v>0</v>
      </c>
      <c r="AR596" s="132" t="s">
        <v>80</v>
      </c>
      <c r="AT596" s="140" t="s">
        <v>70</v>
      </c>
      <c r="AU596" s="140" t="s">
        <v>78</v>
      </c>
      <c r="AY596" s="132" t="s">
        <v>149</v>
      </c>
      <c r="BK596" s="141">
        <f>SUM(BK597:BK652)</f>
        <v>0</v>
      </c>
    </row>
    <row r="597" spans="1:65" s="2" customFormat="1" ht="21.75" customHeight="1">
      <c r="A597" s="34"/>
      <c r="B597" s="144"/>
      <c r="C597" s="145" t="s">
        <v>1086</v>
      </c>
      <c r="D597" s="145" t="s">
        <v>152</v>
      </c>
      <c r="E597" s="146" t="s">
        <v>1087</v>
      </c>
      <c r="F597" s="147" t="s">
        <v>1088</v>
      </c>
      <c r="G597" s="148" t="s">
        <v>155</v>
      </c>
      <c r="H597" s="149">
        <v>33.75</v>
      </c>
      <c r="I597" s="150"/>
      <c r="J597" s="151">
        <f>ROUND(I597*H597,2)</f>
        <v>0</v>
      </c>
      <c r="K597" s="147" t="s">
        <v>156</v>
      </c>
      <c r="L597" s="35"/>
      <c r="M597" s="152" t="s">
        <v>3</v>
      </c>
      <c r="N597" s="153" t="s">
        <v>42</v>
      </c>
      <c r="O597" s="55"/>
      <c r="P597" s="154">
        <f>O597*H597</f>
        <v>0</v>
      </c>
      <c r="Q597" s="154">
        <v>0.00027</v>
      </c>
      <c r="R597" s="154">
        <f>Q597*H597</f>
        <v>0.0091125</v>
      </c>
      <c r="S597" s="154">
        <v>0</v>
      </c>
      <c r="T597" s="155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56" t="s">
        <v>227</v>
      </c>
      <c r="AT597" s="156" t="s">
        <v>152</v>
      </c>
      <c r="AU597" s="156" t="s">
        <v>80</v>
      </c>
      <c r="AY597" s="19" t="s">
        <v>149</v>
      </c>
      <c r="BE597" s="157">
        <f>IF(N597="základní",J597,0)</f>
        <v>0</v>
      </c>
      <c r="BF597" s="157">
        <f>IF(N597="snížená",J597,0)</f>
        <v>0</v>
      </c>
      <c r="BG597" s="157">
        <f>IF(N597="zákl. přenesená",J597,0)</f>
        <v>0</v>
      </c>
      <c r="BH597" s="157">
        <f>IF(N597="sníž. přenesená",J597,0)</f>
        <v>0</v>
      </c>
      <c r="BI597" s="157">
        <f>IF(N597="nulová",J597,0)</f>
        <v>0</v>
      </c>
      <c r="BJ597" s="19" t="s">
        <v>78</v>
      </c>
      <c r="BK597" s="157">
        <f>ROUND(I597*H597,2)</f>
        <v>0</v>
      </c>
      <c r="BL597" s="19" t="s">
        <v>227</v>
      </c>
      <c r="BM597" s="156" t="s">
        <v>1089</v>
      </c>
    </row>
    <row r="598" spans="1:47" s="2" customFormat="1" ht="12">
      <c r="A598" s="34"/>
      <c r="B598" s="35"/>
      <c r="C598" s="34"/>
      <c r="D598" s="158" t="s">
        <v>159</v>
      </c>
      <c r="E598" s="34"/>
      <c r="F598" s="159" t="s">
        <v>1090</v>
      </c>
      <c r="G598" s="34"/>
      <c r="H598" s="34"/>
      <c r="I598" s="160"/>
      <c r="J598" s="34"/>
      <c r="K598" s="34"/>
      <c r="L598" s="35"/>
      <c r="M598" s="161"/>
      <c r="N598" s="162"/>
      <c r="O598" s="55"/>
      <c r="P598" s="55"/>
      <c r="Q598" s="55"/>
      <c r="R598" s="55"/>
      <c r="S598" s="55"/>
      <c r="T598" s="56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T598" s="19" t="s">
        <v>159</v>
      </c>
      <c r="AU598" s="19" t="s">
        <v>80</v>
      </c>
    </row>
    <row r="599" spans="2:51" s="13" customFormat="1" ht="12">
      <c r="B599" s="163"/>
      <c r="D599" s="164" t="s">
        <v>161</v>
      </c>
      <c r="E599" s="165" t="s">
        <v>3</v>
      </c>
      <c r="F599" s="166" t="s">
        <v>1091</v>
      </c>
      <c r="H599" s="167">
        <v>15.75</v>
      </c>
      <c r="I599" s="168"/>
      <c r="L599" s="163"/>
      <c r="M599" s="169"/>
      <c r="N599" s="170"/>
      <c r="O599" s="170"/>
      <c r="P599" s="170"/>
      <c r="Q599" s="170"/>
      <c r="R599" s="170"/>
      <c r="S599" s="170"/>
      <c r="T599" s="171"/>
      <c r="AT599" s="165" t="s">
        <v>161</v>
      </c>
      <c r="AU599" s="165" t="s">
        <v>80</v>
      </c>
      <c r="AV599" s="13" t="s">
        <v>80</v>
      </c>
      <c r="AW599" s="13" t="s">
        <v>33</v>
      </c>
      <c r="AX599" s="13" t="s">
        <v>71</v>
      </c>
      <c r="AY599" s="165" t="s">
        <v>149</v>
      </c>
    </row>
    <row r="600" spans="2:51" s="13" customFormat="1" ht="12">
      <c r="B600" s="163"/>
      <c r="D600" s="164" t="s">
        <v>161</v>
      </c>
      <c r="E600" s="165" t="s">
        <v>3</v>
      </c>
      <c r="F600" s="166" t="s">
        <v>1092</v>
      </c>
      <c r="H600" s="167">
        <v>9</v>
      </c>
      <c r="I600" s="168"/>
      <c r="L600" s="163"/>
      <c r="M600" s="169"/>
      <c r="N600" s="170"/>
      <c r="O600" s="170"/>
      <c r="P600" s="170"/>
      <c r="Q600" s="170"/>
      <c r="R600" s="170"/>
      <c r="S600" s="170"/>
      <c r="T600" s="171"/>
      <c r="AT600" s="165" t="s">
        <v>161</v>
      </c>
      <c r="AU600" s="165" t="s">
        <v>80</v>
      </c>
      <c r="AV600" s="13" t="s">
        <v>80</v>
      </c>
      <c r="AW600" s="13" t="s">
        <v>33</v>
      </c>
      <c r="AX600" s="13" t="s">
        <v>71</v>
      </c>
      <c r="AY600" s="165" t="s">
        <v>149</v>
      </c>
    </row>
    <row r="601" spans="2:51" s="13" customFormat="1" ht="12">
      <c r="B601" s="163"/>
      <c r="D601" s="164" t="s">
        <v>161</v>
      </c>
      <c r="E601" s="165" t="s">
        <v>3</v>
      </c>
      <c r="F601" s="166" t="s">
        <v>1093</v>
      </c>
      <c r="H601" s="167">
        <v>9</v>
      </c>
      <c r="I601" s="168"/>
      <c r="L601" s="163"/>
      <c r="M601" s="169"/>
      <c r="N601" s="170"/>
      <c r="O601" s="170"/>
      <c r="P601" s="170"/>
      <c r="Q601" s="170"/>
      <c r="R601" s="170"/>
      <c r="S601" s="170"/>
      <c r="T601" s="171"/>
      <c r="AT601" s="165" t="s">
        <v>161</v>
      </c>
      <c r="AU601" s="165" t="s">
        <v>80</v>
      </c>
      <c r="AV601" s="13" t="s">
        <v>80</v>
      </c>
      <c r="AW601" s="13" t="s">
        <v>33</v>
      </c>
      <c r="AX601" s="13" t="s">
        <v>71</v>
      </c>
      <c r="AY601" s="165" t="s">
        <v>149</v>
      </c>
    </row>
    <row r="602" spans="2:51" s="14" customFormat="1" ht="12">
      <c r="B602" s="175"/>
      <c r="D602" s="164" t="s">
        <v>161</v>
      </c>
      <c r="E602" s="176" t="s">
        <v>3</v>
      </c>
      <c r="F602" s="177" t="s">
        <v>273</v>
      </c>
      <c r="H602" s="178">
        <v>33.75</v>
      </c>
      <c r="I602" s="179"/>
      <c r="L602" s="175"/>
      <c r="M602" s="180"/>
      <c r="N602" s="181"/>
      <c r="O602" s="181"/>
      <c r="P602" s="181"/>
      <c r="Q602" s="181"/>
      <c r="R602" s="181"/>
      <c r="S602" s="181"/>
      <c r="T602" s="182"/>
      <c r="AT602" s="176" t="s">
        <v>161</v>
      </c>
      <c r="AU602" s="176" t="s">
        <v>80</v>
      </c>
      <c r="AV602" s="14" t="s">
        <v>157</v>
      </c>
      <c r="AW602" s="14" t="s">
        <v>33</v>
      </c>
      <c r="AX602" s="14" t="s">
        <v>78</v>
      </c>
      <c r="AY602" s="176" t="s">
        <v>149</v>
      </c>
    </row>
    <row r="603" spans="1:65" s="2" customFormat="1" ht="21.75" customHeight="1">
      <c r="A603" s="34"/>
      <c r="B603" s="144"/>
      <c r="C603" s="190" t="s">
        <v>1094</v>
      </c>
      <c r="D603" s="190" t="s">
        <v>411</v>
      </c>
      <c r="E603" s="191" t="s">
        <v>1095</v>
      </c>
      <c r="F603" s="192" t="s">
        <v>1096</v>
      </c>
      <c r="G603" s="193" t="s">
        <v>155</v>
      </c>
      <c r="H603" s="194">
        <v>15.75</v>
      </c>
      <c r="I603" s="195"/>
      <c r="J603" s="196">
        <f>ROUND(I603*H603,2)</f>
        <v>0</v>
      </c>
      <c r="K603" s="192" t="s">
        <v>3</v>
      </c>
      <c r="L603" s="197"/>
      <c r="M603" s="198" t="s">
        <v>3</v>
      </c>
      <c r="N603" s="199" t="s">
        <v>42</v>
      </c>
      <c r="O603" s="55"/>
      <c r="P603" s="154">
        <f>O603*H603</f>
        <v>0</v>
      </c>
      <c r="Q603" s="154">
        <v>0.03681</v>
      </c>
      <c r="R603" s="154">
        <f>Q603*H603</f>
        <v>0.5797575</v>
      </c>
      <c r="S603" s="154">
        <v>0</v>
      </c>
      <c r="T603" s="155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56" t="s">
        <v>446</v>
      </c>
      <c r="AT603" s="156" t="s">
        <v>411</v>
      </c>
      <c r="AU603" s="156" t="s">
        <v>80</v>
      </c>
      <c r="AY603" s="19" t="s">
        <v>149</v>
      </c>
      <c r="BE603" s="157">
        <f>IF(N603="základní",J603,0)</f>
        <v>0</v>
      </c>
      <c r="BF603" s="157">
        <f>IF(N603="snížená",J603,0)</f>
        <v>0</v>
      </c>
      <c r="BG603" s="157">
        <f>IF(N603="zákl. přenesená",J603,0)</f>
        <v>0</v>
      </c>
      <c r="BH603" s="157">
        <f>IF(N603="sníž. přenesená",J603,0)</f>
        <v>0</v>
      </c>
      <c r="BI603" s="157">
        <f>IF(N603="nulová",J603,0)</f>
        <v>0</v>
      </c>
      <c r="BJ603" s="19" t="s">
        <v>78</v>
      </c>
      <c r="BK603" s="157">
        <f>ROUND(I603*H603,2)</f>
        <v>0</v>
      </c>
      <c r="BL603" s="19" t="s">
        <v>227</v>
      </c>
      <c r="BM603" s="156" t="s">
        <v>1097</v>
      </c>
    </row>
    <row r="604" spans="2:51" s="13" customFormat="1" ht="12">
      <c r="B604" s="163"/>
      <c r="D604" s="164" t="s">
        <v>161</v>
      </c>
      <c r="E604" s="165" t="s">
        <v>3</v>
      </c>
      <c r="F604" s="166" t="s">
        <v>1091</v>
      </c>
      <c r="H604" s="167">
        <v>15.75</v>
      </c>
      <c r="I604" s="168"/>
      <c r="L604" s="163"/>
      <c r="M604" s="169"/>
      <c r="N604" s="170"/>
      <c r="O604" s="170"/>
      <c r="P604" s="170"/>
      <c r="Q604" s="170"/>
      <c r="R604" s="170"/>
      <c r="S604" s="170"/>
      <c r="T604" s="171"/>
      <c r="AT604" s="165" t="s">
        <v>161</v>
      </c>
      <c r="AU604" s="165" t="s">
        <v>80</v>
      </c>
      <c r="AV604" s="13" t="s">
        <v>80</v>
      </c>
      <c r="AW604" s="13" t="s">
        <v>33</v>
      </c>
      <c r="AX604" s="13" t="s">
        <v>78</v>
      </c>
      <c r="AY604" s="165" t="s">
        <v>149</v>
      </c>
    </row>
    <row r="605" spans="1:65" s="2" customFormat="1" ht="21.75" customHeight="1">
      <c r="A605" s="34"/>
      <c r="B605" s="144"/>
      <c r="C605" s="190" t="s">
        <v>1098</v>
      </c>
      <c r="D605" s="190" t="s">
        <v>411</v>
      </c>
      <c r="E605" s="191" t="s">
        <v>1099</v>
      </c>
      <c r="F605" s="192" t="s">
        <v>1100</v>
      </c>
      <c r="G605" s="193" t="s">
        <v>155</v>
      </c>
      <c r="H605" s="194">
        <v>9</v>
      </c>
      <c r="I605" s="195"/>
      <c r="J605" s="196">
        <f>ROUND(I605*H605,2)</f>
        <v>0</v>
      </c>
      <c r="K605" s="192" t="s">
        <v>3</v>
      </c>
      <c r="L605" s="197"/>
      <c r="M605" s="198" t="s">
        <v>3</v>
      </c>
      <c r="N605" s="199" t="s">
        <v>42</v>
      </c>
      <c r="O605" s="55"/>
      <c r="P605" s="154">
        <f>O605*H605</f>
        <v>0</v>
      </c>
      <c r="Q605" s="154">
        <v>0.03681</v>
      </c>
      <c r="R605" s="154">
        <f>Q605*H605</f>
        <v>0.33129000000000003</v>
      </c>
      <c r="S605" s="154">
        <v>0</v>
      </c>
      <c r="T605" s="155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56" t="s">
        <v>446</v>
      </c>
      <c r="AT605" s="156" t="s">
        <v>411</v>
      </c>
      <c r="AU605" s="156" t="s">
        <v>80</v>
      </c>
      <c r="AY605" s="19" t="s">
        <v>149</v>
      </c>
      <c r="BE605" s="157">
        <f>IF(N605="základní",J605,0)</f>
        <v>0</v>
      </c>
      <c r="BF605" s="157">
        <f>IF(N605="snížená",J605,0)</f>
        <v>0</v>
      </c>
      <c r="BG605" s="157">
        <f>IF(N605="zákl. přenesená",J605,0)</f>
        <v>0</v>
      </c>
      <c r="BH605" s="157">
        <f>IF(N605="sníž. přenesená",J605,0)</f>
        <v>0</v>
      </c>
      <c r="BI605" s="157">
        <f>IF(N605="nulová",J605,0)</f>
        <v>0</v>
      </c>
      <c r="BJ605" s="19" t="s">
        <v>78</v>
      </c>
      <c r="BK605" s="157">
        <f>ROUND(I605*H605,2)</f>
        <v>0</v>
      </c>
      <c r="BL605" s="19" t="s">
        <v>227</v>
      </c>
      <c r="BM605" s="156" t="s">
        <v>1101</v>
      </c>
    </row>
    <row r="606" spans="2:51" s="13" customFormat="1" ht="12">
      <c r="B606" s="163"/>
      <c r="D606" s="164" t="s">
        <v>161</v>
      </c>
      <c r="E606" s="165" t="s">
        <v>3</v>
      </c>
      <c r="F606" s="166" t="s">
        <v>1092</v>
      </c>
      <c r="H606" s="167">
        <v>9</v>
      </c>
      <c r="I606" s="168"/>
      <c r="L606" s="163"/>
      <c r="M606" s="169"/>
      <c r="N606" s="170"/>
      <c r="O606" s="170"/>
      <c r="P606" s="170"/>
      <c r="Q606" s="170"/>
      <c r="R606" s="170"/>
      <c r="S606" s="170"/>
      <c r="T606" s="171"/>
      <c r="AT606" s="165" t="s">
        <v>161</v>
      </c>
      <c r="AU606" s="165" t="s">
        <v>80</v>
      </c>
      <c r="AV606" s="13" t="s">
        <v>80</v>
      </c>
      <c r="AW606" s="13" t="s">
        <v>33</v>
      </c>
      <c r="AX606" s="13" t="s">
        <v>78</v>
      </c>
      <c r="AY606" s="165" t="s">
        <v>149</v>
      </c>
    </row>
    <row r="607" spans="1:65" s="2" customFormat="1" ht="21.75" customHeight="1">
      <c r="A607" s="34"/>
      <c r="B607" s="144"/>
      <c r="C607" s="190" t="s">
        <v>1102</v>
      </c>
      <c r="D607" s="190" t="s">
        <v>411</v>
      </c>
      <c r="E607" s="191" t="s">
        <v>1103</v>
      </c>
      <c r="F607" s="192" t="s">
        <v>1104</v>
      </c>
      <c r="G607" s="193" t="s">
        <v>155</v>
      </c>
      <c r="H607" s="194">
        <v>9</v>
      </c>
      <c r="I607" s="195"/>
      <c r="J607" s="196">
        <f>ROUND(I607*H607,2)</f>
        <v>0</v>
      </c>
      <c r="K607" s="192" t="s">
        <v>3</v>
      </c>
      <c r="L607" s="197"/>
      <c r="M607" s="198" t="s">
        <v>3</v>
      </c>
      <c r="N607" s="199" t="s">
        <v>42</v>
      </c>
      <c r="O607" s="55"/>
      <c r="P607" s="154">
        <f>O607*H607</f>
        <v>0</v>
      </c>
      <c r="Q607" s="154">
        <v>0.03681</v>
      </c>
      <c r="R607" s="154">
        <f>Q607*H607</f>
        <v>0.33129000000000003</v>
      </c>
      <c r="S607" s="154">
        <v>0</v>
      </c>
      <c r="T607" s="155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56" t="s">
        <v>446</v>
      </c>
      <c r="AT607" s="156" t="s">
        <v>411</v>
      </c>
      <c r="AU607" s="156" t="s">
        <v>80</v>
      </c>
      <c r="AY607" s="19" t="s">
        <v>149</v>
      </c>
      <c r="BE607" s="157">
        <f>IF(N607="základní",J607,0)</f>
        <v>0</v>
      </c>
      <c r="BF607" s="157">
        <f>IF(N607="snížená",J607,0)</f>
        <v>0</v>
      </c>
      <c r="BG607" s="157">
        <f>IF(N607="zákl. přenesená",J607,0)</f>
        <v>0</v>
      </c>
      <c r="BH607" s="157">
        <f>IF(N607="sníž. přenesená",J607,0)</f>
        <v>0</v>
      </c>
      <c r="BI607" s="157">
        <f>IF(N607="nulová",J607,0)</f>
        <v>0</v>
      </c>
      <c r="BJ607" s="19" t="s">
        <v>78</v>
      </c>
      <c r="BK607" s="157">
        <f>ROUND(I607*H607,2)</f>
        <v>0</v>
      </c>
      <c r="BL607" s="19" t="s">
        <v>227</v>
      </c>
      <c r="BM607" s="156" t="s">
        <v>1105</v>
      </c>
    </row>
    <row r="608" spans="2:51" s="13" customFormat="1" ht="12">
      <c r="B608" s="163"/>
      <c r="D608" s="164" t="s">
        <v>161</v>
      </c>
      <c r="E608" s="165" t="s">
        <v>3</v>
      </c>
      <c r="F608" s="166" t="s">
        <v>1093</v>
      </c>
      <c r="H608" s="167">
        <v>9</v>
      </c>
      <c r="I608" s="168"/>
      <c r="L608" s="163"/>
      <c r="M608" s="169"/>
      <c r="N608" s="170"/>
      <c r="O608" s="170"/>
      <c r="P608" s="170"/>
      <c r="Q608" s="170"/>
      <c r="R608" s="170"/>
      <c r="S608" s="170"/>
      <c r="T608" s="171"/>
      <c r="AT608" s="165" t="s">
        <v>161</v>
      </c>
      <c r="AU608" s="165" t="s">
        <v>80</v>
      </c>
      <c r="AV608" s="13" t="s">
        <v>80</v>
      </c>
      <c r="AW608" s="13" t="s">
        <v>33</v>
      </c>
      <c r="AX608" s="13" t="s">
        <v>78</v>
      </c>
      <c r="AY608" s="165" t="s">
        <v>149</v>
      </c>
    </row>
    <row r="609" spans="1:65" s="2" customFormat="1" ht="16.5" customHeight="1">
      <c r="A609" s="34"/>
      <c r="B609" s="144"/>
      <c r="C609" s="145" t="s">
        <v>1106</v>
      </c>
      <c r="D609" s="145" t="s">
        <v>152</v>
      </c>
      <c r="E609" s="146" t="s">
        <v>1107</v>
      </c>
      <c r="F609" s="147" t="s">
        <v>1108</v>
      </c>
      <c r="G609" s="148" t="s">
        <v>183</v>
      </c>
      <c r="H609" s="149">
        <v>4</v>
      </c>
      <c r="I609" s="150"/>
      <c r="J609" s="151">
        <f>ROUND(I609*H609,2)</f>
        <v>0</v>
      </c>
      <c r="K609" s="147" t="s">
        <v>156</v>
      </c>
      <c r="L609" s="35"/>
      <c r="M609" s="152" t="s">
        <v>3</v>
      </c>
      <c r="N609" s="153" t="s">
        <v>42</v>
      </c>
      <c r="O609" s="55"/>
      <c r="P609" s="154">
        <f>O609*H609</f>
        <v>0</v>
      </c>
      <c r="Q609" s="154">
        <v>0.00027</v>
      </c>
      <c r="R609" s="154">
        <f>Q609*H609</f>
        <v>0.00108</v>
      </c>
      <c r="S609" s="154">
        <v>0</v>
      </c>
      <c r="T609" s="155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6" t="s">
        <v>227</v>
      </c>
      <c r="AT609" s="156" t="s">
        <v>152</v>
      </c>
      <c r="AU609" s="156" t="s">
        <v>80</v>
      </c>
      <c r="AY609" s="19" t="s">
        <v>149</v>
      </c>
      <c r="BE609" s="157">
        <f>IF(N609="základní",J609,0)</f>
        <v>0</v>
      </c>
      <c r="BF609" s="157">
        <f>IF(N609="snížená",J609,0)</f>
        <v>0</v>
      </c>
      <c r="BG609" s="157">
        <f>IF(N609="zákl. přenesená",J609,0)</f>
        <v>0</v>
      </c>
      <c r="BH609" s="157">
        <f>IF(N609="sníž. přenesená",J609,0)</f>
        <v>0</v>
      </c>
      <c r="BI609" s="157">
        <f>IF(N609="nulová",J609,0)</f>
        <v>0</v>
      </c>
      <c r="BJ609" s="19" t="s">
        <v>78</v>
      </c>
      <c r="BK609" s="157">
        <f>ROUND(I609*H609,2)</f>
        <v>0</v>
      </c>
      <c r="BL609" s="19" t="s">
        <v>227</v>
      </c>
      <c r="BM609" s="156" t="s">
        <v>1109</v>
      </c>
    </row>
    <row r="610" spans="1:47" s="2" customFormat="1" ht="12">
      <c r="A610" s="34"/>
      <c r="B610" s="35"/>
      <c r="C610" s="34"/>
      <c r="D610" s="158" t="s">
        <v>159</v>
      </c>
      <c r="E610" s="34"/>
      <c r="F610" s="159" t="s">
        <v>1110</v>
      </c>
      <c r="G610" s="34"/>
      <c r="H610" s="34"/>
      <c r="I610" s="160"/>
      <c r="J610" s="34"/>
      <c r="K610" s="34"/>
      <c r="L610" s="35"/>
      <c r="M610" s="161"/>
      <c r="N610" s="162"/>
      <c r="O610" s="55"/>
      <c r="P610" s="55"/>
      <c r="Q610" s="55"/>
      <c r="R610" s="55"/>
      <c r="S610" s="55"/>
      <c r="T610" s="56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9" t="s">
        <v>159</v>
      </c>
      <c r="AU610" s="19" t="s">
        <v>80</v>
      </c>
    </row>
    <row r="611" spans="1:65" s="2" customFormat="1" ht="16.5" customHeight="1">
      <c r="A611" s="34"/>
      <c r="B611" s="144"/>
      <c r="C611" s="190" t="s">
        <v>1111</v>
      </c>
      <c r="D611" s="190" t="s">
        <v>411</v>
      </c>
      <c r="E611" s="191" t="s">
        <v>1112</v>
      </c>
      <c r="F611" s="192" t="s">
        <v>1113</v>
      </c>
      <c r="G611" s="193" t="s">
        <v>183</v>
      </c>
      <c r="H611" s="194">
        <v>2</v>
      </c>
      <c r="I611" s="195"/>
      <c r="J611" s="196">
        <f>ROUND(I611*H611,2)</f>
        <v>0</v>
      </c>
      <c r="K611" s="192" t="s">
        <v>3</v>
      </c>
      <c r="L611" s="197"/>
      <c r="M611" s="198" t="s">
        <v>3</v>
      </c>
      <c r="N611" s="199" t="s">
        <v>42</v>
      </c>
      <c r="O611" s="55"/>
      <c r="P611" s="154">
        <f>O611*H611</f>
        <v>0</v>
      </c>
      <c r="Q611" s="154">
        <v>0.04028</v>
      </c>
      <c r="R611" s="154">
        <f>Q611*H611</f>
        <v>0.08056</v>
      </c>
      <c r="S611" s="154">
        <v>0</v>
      </c>
      <c r="T611" s="155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56" t="s">
        <v>446</v>
      </c>
      <c r="AT611" s="156" t="s">
        <v>411</v>
      </c>
      <c r="AU611" s="156" t="s">
        <v>80</v>
      </c>
      <c r="AY611" s="19" t="s">
        <v>149</v>
      </c>
      <c r="BE611" s="157">
        <f>IF(N611="základní",J611,0)</f>
        <v>0</v>
      </c>
      <c r="BF611" s="157">
        <f>IF(N611="snížená",J611,0)</f>
        <v>0</v>
      </c>
      <c r="BG611" s="157">
        <f>IF(N611="zákl. přenesená",J611,0)</f>
        <v>0</v>
      </c>
      <c r="BH611" s="157">
        <f>IF(N611="sníž. přenesená",J611,0)</f>
        <v>0</v>
      </c>
      <c r="BI611" s="157">
        <f>IF(N611="nulová",J611,0)</f>
        <v>0</v>
      </c>
      <c r="BJ611" s="19" t="s">
        <v>78</v>
      </c>
      <c r="BK611" s="157">
        <f>ROUND(I611*H611,2)</f>
        <v>0</v>
      </c>
      <c r="BL611" s="19" t="s">
        <v>227</v>
      </c>
      <c r="BM611" s="156" t="s">
        <v>1114</v>
      </c>
    </row>
    <row r="612" spans="1:65" s="2" customFormat="1" ht="16.5" customHeight="1">
      <c r="A612" s="34"/>
      <c r="B612" s="144"/>
      <c r="C612" s="190" t="s">
        <v>1115</v>
      </c>
      <c r="D612" s="190" t="s">
        <v>411</v>
      </c>
      <c r="E612" s="191" t="s">
        <v>1116</v>
      </c>
      <c r="F612" s="192" t="s">
        <v>1117</v>
      </c>
      <c r="G612" s="193" t="s">
        <v>183</v>
      </c>
      <c r="H612" s="194">
        <v>1</v>
      </c>
      <c r="I612" s="195"/>
      <c r="J612" s="196">
        <f>ROUND(I612*H612,2)</f>
        <v>0</v>
      </c>
      <c r="K612" s="192" t="s">
        <v>3</v>
      </c>
      <c r="L612" s="197"/>
      <c r="M612" s="198" t="s">
        <v>3</v>
      </c>
      <c r="N612" s="199" t="s">
        <v>42</v>
      </c>
      <c r="O612" s="55"/>
      <c r="P612" s="154">
        <f>O612*H612</f>
        <v>0</v>
      </c>
      <c r="Q612" s="154">
        <v>0.04028</v>
      </c>
      <c r="R612" s="154">
        <f>Q612*H612</f>
        <v>0.04028</v>
      </c>
      <c r="S612" s="154">
        <v>0</v>
      </c>
      <c r="T612" s="155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56" t="s">
        <v>446</v>
      </c>
      <c r="AT612" s="156" t="s">
        <v>411</v>
      </c>
      <c r="AU612" s="156" t="s">
        <v>80</v>
      </c>
      <c r="AY612" s="19" t="s">
        <v>149</v>
      </c>
      <c r="BE612" s="157">
        <f>IF(N612="základní",J612,0)</f>
        <v>0</v>
      </c>
      <c r="BF612" s="157">
        <f>IF(N612="snížená",J612,0)</f>
        <v>0</v>
      </c>
      <c r="BG612" s="157">
        <f>IF(N612="zákl. přenesená",J612,0)</f>
        <v>0</v>
      </c>
      <c r="BH612" s="157">
        <f>IF(N612="sníž. přenesená",J612,0)</f>
        <v>0</v>
      </c>
      <c r="BI612" s="157">
        <f>IF(N612="nulová",J612,0)</f>
        <v>0</v>
      </c>
      <c r="BJ612" s="19" t="s">
        <v>78</v>
      </c>
      <c r="BK612" s="157">
        <f>ROUND(I612*H612,2)</f>
        <v>0</v>
      </c>
      <c r="BL612" s="19" t="s">
        <v>227</v>
      </c>
      <c r="BM612" s="156" t="s">
        <v>1118</v>
      </c>
    </row>
    <row r="613" spans="1:65" s="2" customFormat="1" ht="16.5" customHeight="1">
      <c r="A613" s="34"/>
      <c r="B613" s="144"/>
      <c r="C613" s="190" t="s">
        <v>1119</v>
      </c>
      <c r="D613" s="190" t="s">
        <v>411</v>
      </c>
      <c r="E613" s="191" t="s">
        <v>1120</v>
      </c>
      <c r="F613" s="192" t="s">
        <v>1121</v>
      </c>
      <c r="G613" s="193" t="s">
        <v>183</v>
      </c>
      <c r="H613" s="194">
        <v>1</v>
      </c>
      <c r="I613" s="195"/>
      <c r="J613" s="196">
        <f>ROUND(I613*H613,2)</f>
        <v>0</v>
      </c>
      <c r="K613" s="192" t="s">
        <v>3</v>
      </c>
      <c r="L613" s="197"/>
      <c r="M613" s="198" t="s">
        <v>3</v>
      </c>
      <c r="N613" s="199" t="s">
        <v>42</v>
      </c>
      <c r="O613" s="55"/>
      <c r="P613" s="154">
        <f>O613*H613</f>
        <v>0</v>
      </c>
      <c r="Q613" s="154">
        <v>0.04028</v>
      </c>
      <c r="R613" s="154">
        <f>Q613*H613</f>
        <v>0.04028</v>
      </c>
      <c r="S613" s="154">
        <v>0</v>
      </c>
      <c r="T613" s="155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56" t="s">
        <v>446</v>
      </c>
      <c r="AT613" s="156" t="s">
        <v>411</v>
      </c>
      <c r="AU613" s="156" t="s">
        <v>80</v>
      </c>
      <c r="AY613" s="19" t="s">
        <v>149</v>
      </c>
      <c r="BE613" s="157">
        <f>IF(N613="základní",J613,0)</f>
        <v>0</v>
      </c>
      <c r="BF613" s="157">
        <f>IF(N613="snížená",J613,0)</f>
        <v>0</v>
      </c>
      <c r="BG613" s="157">
        <f>IF(N613="zákl. přenesená",J613,0)</f>
        <v>0</v>
      </c>
      <c r="BH613" s="157">
        <f>IF(N613="sníž. přenesená",J613,0)</f>
        <v>0</v>
      </c>
      <c r="BI613" s="157">
        <f>IF(N613="nulová",J613,0)</f>
        <v>0</v>
      </c>
      <c r="BJ613" s="19" t="s">
        <v>78</v>
      </c>
      <c r="BK613" s="157">
        <f>ROUND(I613*H613,2)</f>
        <v>0</v>
      </c>
      <c r="BL613" s="19" t="s">
        <v>227</v>
      </c>
      <c r="BM613" s="156" t="s">
        <v>1122</v>
      </c>
    </row>
    <row r="614" spans="1:65" s="2" customFormat="1" ht="24.2" customHeight="1">
      <c r="A614" s="34"/>
      <c r="B614" s="144"/>
      <c r="C614" s="145" t="s">
        <v>1123</v>
      </c>
      <c r="D614" s="145" t="s">
        <v>152</v>
      </c>
      <c r="E614" s="146" t="s">
        <v>1124</v>
      </c>
      <c r="F614" s="147" t="s">
        <v>1125</v>
      </c>
      <c r="G614" s="148" t="s">
        <v>243</v>
      </c>
      <c r="H614" s="149">
        <v>105</v>
      </c>
      <c r="I614" s="150"/>
      <c r="J614" s="151">
        <f>ROUND(I614*H614,2)</f>
        <v>0</v>
      </c>
      <c r="K614" s="147" t="s">
        <v>156</v>
      </c>
      <c r="L614" s="35"/>
      <c r="M614" s="152" t="s">
        <v>3</v>
      </c>
      <c r="N614" s="153" t="s">
        <v>42</v>
      </c>
      <c r="O614" s="55"/>
      <c r="P614" s="154">
        <f>O614*H614</f>
        <v>0</v>
      </c>
      <c r="Q614" s="154">
        <v>0.00028</v>
      </c>
      <c r="R614" s="154">
        <f>Q614*H614</f>
        <v>0.0294</v>
      </c>
      <c r="S614" s="154">
        <v>0</v>
      </c>
      <c r="T614" s="155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56" t="s">
        <v>227</v>
      </c>
      <c r="AT614" s="156" t="s">
        <v>152</v>
      </c>
      <c r="AU614" s="156" t="s">
        <v>80</v>
      </c>
      <c r="AY614" s="19" t="s">
        <v>149</v>
      </c>
      <c r="BE614" s="157">
        <f>IF(N614="základní",J614,0)</f>
        <v>0</v>
      </c>
      <c r="BF614" s="157">
        <f>IF(N614="snížená",J614,0)</f>
        <v>0</v>
      </c>
      <c r="BG614" s="157">
        <f>IF(N614="zákl. přenesená",J614,0)</f>
        <v>0</v>
      </c>
      <c r="BH614" s="157">
        <f>IF(N614="sníž. přenesená",J614,0)</f>
        <v>0</v>
      </c>
      <c r="BI614" s="157">
        <f>IF(N614="nulová",J614,0)</f>
        <v>0</v>
      </c>
      <c r="BJ614" s="19" t="s">
        <v>78</v>
      </c>
      <c r="BK614" s="157">
        <f>ROUND(I614*H614,2)</f>
        <v>0</v>
      </c>
      <c r="BL614" s="19" t="s">
        <v>227</v>
      </c>
      <c r="BM614" s="156" t="s">
        <v>1126</v>
      </c>
    </row>
    <row r="615" spans="1:47" s="2" customFormat="1" ht="12">
      <c r="A615" s="34"/>
      <c r="B615" s="35"/>
      <c r="C615" s="34"/>
      <c r="D615" s="158" t="s">
        <v>159</v>
      </c>
      <c r="E615" s="34"/>
      <c r="F615" s="159" t="s">
        <v>1127</v>
      </c>
      <c r="G615" s="34"/>
      <c r="H615" s="34"/>
      <c r="I615" s="160"/>
      <c r="J615" s="34"/>
      <c r="K615" s="34"/>
      <c r="L615" s="35"/>
      <c r="M615" s="161"/>
      <c r="N615" s="162"/>
      <c r="O615" s="55"/>
      <c r="P615" s="55"/>
      <c r="Q615" s="55"/>
      <c r="R615" s="55"/>
      <c r="S615" s="55"/>
      <c r="T615" s="56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9" t="s">
        <v>159</v>
      </c>
      <c r="AU615" s="19" t="s">
        <v>80</v>
      </c>
    </row>
    <row r="616" spans="2:51" s="13" customFormat="1" ht="12">
      <c r="B616" s="163"/>
      <c r="D616" s="164" t="s">
        <v>161</v>
      </c>
      <c r="E616" s="165" t="s">
        <v>3</v>
      </c>
      <c r="F616" s="166" t="s">
        <v>1128</v>
      </c>
      <c r="H616" s="167">
        <v>92.8</v>
      </c>
      <c r="I616" s="168"/>
      <c r="L616" s="163"/>
      <c r="M616" s="169"/>
      <c r="N616" s="170"/>
      <c r="O616" s="170"/>
      <c r="P616" s="170"/>
      <c r="Q616" s="170"/>
      <c r="R616" s="170"/>
      <c r="S616" s="170"/>
      <c r="T616" s="171"/>
      <c r="AT616" s="165" t="s">
        <v>161</v>
      </c>
      <c r="AU616" s="165" t="s">
        <v>80</v>
      </c>
      <c r="AV616" s="13" t="s">
        <v>80</v>
      </c>
      <c r="AW616" s="13" t="s">
        <v>33</v>
      </c>
      <c r="AX616" s="13" t="s">
        <v>71</v>
      </c>
      <c r="AY616" s="165" t="s">
        <v>149</v>
      </c>
    </row>
    <row r="617" spans="2:51" s="13" customFormat="1" ht="12">
      <c r="B617" s="163"/>
      <c r="D617" s="164" t="s">
        <v>161</v>
      </c>
      <c r="E617" s="165" t="s">
        <v>3</v>
      </c>
      <c r="F617" s="166" t="s">
        <v>1129</v>
      </c>
      <c r="H617" s="167">
        <v>12.2</v>
      </c>
      <c r="I617" s="168"/>
      <c r="L617" s="163"/>
      <c r="M617" s="169"/>
      <c r="N617" s="170"/>
      <c r="O617" s="170"/>
      <c r="P617" s="170"/>
      <c r="Q617" s="170"/>
      <c r="R617" s="170"/>
      <c r="S617" s="170"/>
      <c r="T617" s="171"/>
      <c r="AT617" s="165" t="s">
        <v>161</v>
      </c>
      <c r="AU617" s="165" t="s">
        <v>80</v>
      </c>
      <c r="AV617" s="13" t="s">
        <v>80</v>
      </c>
      <c r="AW617" s="13" t="s">
        <v>33</v>
      </c>
      <c r="AX617" s="13" t="s">
        <v>71</v>
      </c>
      <c r="AY617" s="165" t="s">
        <v>149</v>
      </c>
    </row>
    <row r="618" spans="2:51" s="14" customFormat="1" ht="12">
      <c r="B618" s="175"/>
      <c r="D618" s="164" t="s">
        <v>161</v>
      </c>
      <c r="E618" s="176" t="s">
        <v>3</v>
      </c>
      <c r="F618" s="177" t="s">
        <v>273</v>
      </c>
      <c r="H618" s="178">
        <v>105</v>
      </c>
      <c r="I618" s="179"/>
      <c r="L618" s="175"/>
      <c r="M618" s="180"/>
      <c r="N618" s="181"/>
      <c r="O618" s="181"/>
      <c r="P618" s="181"/>
      <c r="Q618" s="181"/>
      <c r="R618" s="181"/>
      <c r="S618" s="181"/>
      <c r="T618" s="182"/>
      <c r="AT618" s="176" t="s">
        <v>161</v>
      </c>
      <c r="AU618" s="176" t="s">
        <v>80</v>
      </c>
      <c r="AV618" s="14" t="s">
        <v>157</v>
      </c>
      <c r="AW618" s="14" t="s">
        <v>33</v>
      </c>
      <c r="AX618" s="14" t="s">
        <v>78</v>
      </c>
      <c r="AY618" s="176" t="s">
        <v>149</v>
      </c>
    </row>
    <row r="619" spans="1:65" s="2" customFormat="1" ht="24.2" customHeight="1">
      <c r="A619" s="34"/>
      <c r="B619" s="144"/>
      <c r="C619" s="145" t="s">
        <v>1130</v>
      </c>
      <c r="D619" s="145" t="s">
        <v>152</v>
      </c>
      <c r="E619" s="146" t="s">
        <v>1131</v>
      </c>
      <c r="F619" s="147" t="s">
        <v>1132</v>
      </c>
      <c r="G619" s="148" t="s">
        <v>183</v>
      </c>
      <c r="H619" s="149">
        <v>2</v>
      </c>
      <c r="I619" s="150"/>
      <c r="J619" s="151">
        <f>ROUND(I619*H619,2)</f>
        <v>0</v>
      </c>
      <c r="K619" s="147" t="s">
        <v>156</v>
      </c>
      <c r="L619" s="35"/>
      <c r="M619" s="152" t="s">
        <v>3</v>
      </c>
      <c r="N619" s="153" t="s">
        <v>42</v>
      </c>
      <c r="O619" s="55"/>
      <c r="P619" s="154">
        <f>O619*H619</f>
        <v>0</v>
      </c>
      <c r="Q619" s="154">
        <v>0.00088</v>
      </c>
      <c r="R619" s="154">
        <f>Q619*H619</f>
        <v>0.00176</v>
      </c>
      <c r="S619" s="154">
        <v>0</v>
      </c>
      <c r="T619" s="155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56" t="s">
        <v>227</v>
      </c>
      <c r="AT619" s="156" t="s">
        <v>152</v>
      </c>
      <c r="AU619" s="156" t="s">
        <v>80</v>
      </c>
      <c r="AY619" s="19" t="s">
        <v>149</v>
      </c>
      <c r="BE619" s="157">
        <f>IF(N619="základní",J619,0)</f>
        <v>0</v>
      </c>
      <c r="BF619" s="157">
        <f>IF(N619="snížená",J619,0)</f>
        <v>0</v>
      </c>
      <c r="BG619" s="157">
        <f>IF(N619="zákl. přenesená",J619,0)</f>
        <v>0</v>
      </c>
      <c r="BH619" s="157">
        <f>IF(N619="sníž. přenesená",J619,0)</f>
        <v>0</v>
      </c>
      <c r="BI619" s="157">
        <f>IF(N619="nulová",J619,0)</f>
        <v>0</v>
      </c>
      <c r="BJ619" s="19" t="s">
        <v>78</v>
      </c>
      <c r="BK619" s="157">
        <f>ROUND(I619*H619,2)</f>
        <v>0</v>
      </c>
      <c r="BL619" s="19" t="s">
        <v>227</v>
      </c>
      <c r="BM619" s="156" t="s">
        <v>1133</v>
      </c>
    </row>
    <row r="620" spans="1:47" s="2" customFormat="1" ht="12">
      <c r="A620" s="34"/>
      <c r="B620" s="35"/>
      <c r="C620" s="34"/>
      <c r="D620" s="158" t="s">
        <v>159</v>
      </c>
      <c r="E620" s="34"/>
      <c r="F620" s="159" t="s">
        <v>1134</v>
      </c>
      <c r="G620" s="34"/>
      <c r="H620" s="34"/>
      <c r="I620" s="160"/>
      <c r="J620" s="34"/>
      <c r="K620" s="34"/>
      <c r="L620" s="35"/>
      <c r="M620" s="161"/>
      <c r="N620" s="162"/>
      <c r="O620" s="55"/>
      <c r="P620" s="55"/>
      <c r="Q620" s="55"/>
      <c r="R620" s="55"/>
      <c r="S620" s="55"/>
      <c r="T620" s="56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9" t="s">
        <v>159</v>
      </c>
      <c r="AU620" s="19" t="s">
        <v>80</v>
      </c>
    </row>
    <row r="621" spans="1:65" s="2" customFormat="1" ht="16.5" customHeight="1">
      <c r="A621" s="34"/>
      <c r="B621" s="144"/>
      <c r="C621" s="190" t="s">
        <v>1135</v>
      </c>
      <c r="D621" s="190" t="s">
        <v>411</v>
      </c>
      <c r="E621" s="191" t="s">
        <v>1136</v>
      </c>
      <c r="F621" s="192" t="s">
        <v>1137</v>
      </c>
      <c r="G621" s="193" t="s">
        <v>155</v>
      </c>
      <c r="H621" s="194">
        <v>6.9</v>
      </c>
      <c r="I621" s="195"/>
      <c r="J621" s="196">
        <f>ROUND(I621*H621,2)</f>
        <v>0</v>
      </c>
      <c r="K621" s="192" t="s">
        <v>3</v>
      </c>
      <c r="L621" s="197"/>
      <c r="M621" s="198" t="s">
        <v>3</v>
      </c>
      <c r="N621" s="199" t="s">
        <v>42</v>
      </c>
      <c r="O621" s="55"/>
      <c r="P621" s="154">
        <f>O621*H621</f>
        <v>0</v>
      </c>
      <c r="Q621" s="154">
        <v>0.04021</v>
      </c>
      <c r="R621" s="154">
        <f>Q621*H621</f>
        <v>0.27744900000000006</v>
      </c>
      <c r="S621" s="154">
        <v>0</v>
      </c>
      <c r="T621" s="155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56" t="s">
        <v>446</v>
      </c>
      <c r="AT621" s="156" t="s">
        <v>411</v>
      </c>
      <c r="AU621" s="156" t="s">
        <v>80</v>
      </c>
      <c r="AY621" s="19" t="s">
        <v>149</v>
      </c>
      <c r="BE621" s="157">
        <f>IF(N621="základní",J621,0)</f>
        <v>0</v>
      </c>
      <c r="BF621" s="157">
        <f>IF(N621="snížená",J621,0)</f>
        <v>0</v>
      </c>
      <c r="BG621" s="157">
        <f>IF(N621="zákl. přenesená",J621,0)</f>
        <v>0</v>
      </c>
      <c r="BH621" s="157">
        <f>IF(N621="sníž. přenesená",J621,0)</f>
        <v>0</v>
      </c>
      <c r="BI621" s="157">
        <f>IF(N621="nulová",J621,0)</f>
        <v>0</v>
      </c>
      <c r="BJ621" s="19" t="s">
        <v>78</v>
      </c>
      <c r="BK621" s="157">
        <f>ROUND(I621*H621,2)</f>
        <v>0</v>
      </c>
      <c r="BL621" s="19" t="s">
        <v>227</v>
      </c>
      <c r="BM621" s="156" t="s">
        <v>1138</v>
      </c>
    </row>
    <row r="622" spans="2:51" s="13" customFormat="1" ht="12">
      <c r="B622" s="163"/>
      <c r="D622" s="164" t="s">
        <v>161</v>
      </c>
      <c r="E622" s="165" t="s">
        <v>3</v>
      </c>
      <c r="F622" s="166" t="s">
        <v>1139</v>
      </c>
      <c r="H622" s="167">
        <v>6.9</v>
      </c>
      <c r="I622" s="168"/>
      <c r="L622" s="163"/>
      <c r="M622" s="169"/>
      <c r="N622" s="170"/>
      <c r="O622" s="170"/>
      <c r="P622" s="170"/>
      <c r="Q622" s="170"/>
      <c r="R622" s="170"/>
      <c r="S622" s="170"/>
      <c r="T622" s="171"/>
      <c r="AT622" s="165" t="s">
        <v>161</v>
      </c>
      <c r="AU622" s="165" t="s">
        <v>80</v>
      </c>
      <c r="AV622" s="13" t="s">
        <v>80</v>
      </c>
      <c r="AW622" s="13" t="s">
        <v>33</v>
      </c>
      <c r="AX622" s="13" t="s">
        <v>78</v>
      </c>
      <c r="AY622" s="165" t="s">
        <v>149</v>
      </c>
    </row>
    <row r="623" spans="1:65" s="2" customFormat="1" ht="16.5" customHeight="1">
      <c r="A623" s="34"/>
      <c r="B623" s="144"/>
      <c r="C623" s="145" t="s">
        <v>1140</v>
      </c>
      <c r="D623" s="145" t="s">
        <v>152</v>
      </c>
      <c r="E623" s="146" t="s">
        <v>1141</v>
      </c>
      <c r="F623" s="147" t="s">
        <v>1142</v>
      </c>
      <c r="G623" s="148" t="s">
        <v>183</v>
      </c>
      <c r="H623" s="149">
        <v>2</v>
      </c>
      <c r="I623" s="150"/>
      <c r="J623" s="151">
        <f>ROUND(I623*H623,2)</f>
        <v>0</v>
      </c>
      <c r="K623" s="147" t="s">
        <v>3</v>
      </c>
      <c r="L623" s="35"/>
      <c r="M623" s="152" t="s">
        <v>3</v>
      </c>
      <c r="N623" s="153" t="s">
        <v>42</v>
      </c>
      <c r="O623" s="55"/>
      <c r="P623" s="154">
        <f>O623*H623</f>
        <v>0</v>
      </c>
      <c r="Q623" s="154">
        <v>0.00026</v>
      </c>
      <c r="R623" s="154">
        <f>Q623*H623</f>
        <v>0.00052</v>
      </c>
      <c r="S623" s="154">
        <v>0</v>
      </c>
      <c r="T623" s="155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156" t="s">
        <v>227</v>
      </c>
      <c r="AT623" s="156" t="s">
        <v>152</v>
      </c>
      <c r="AU623" s="156" t="s">
        <v>80</v>
      </c>
      <c r="AY623" s="19" t="s">
        <v>149</v>
      </c>
      <c r="BE623" s="157">
        <f>IF(N623="základní",J623,0)</f>
        <v>0</v>
      </c>
      <c r="BF623" s="157">
        <f>IF(N623="snížená",J623,0)</f>
        <v>0</v>
      </c>
      <c r="BG623" s="157">
        <f>IF(N623="zákl. přenesená",J623,0)</f>
        <v>0</v>
      </c>
      <c r="BH623" s="157">
        <f>IF(N623="sníž. přenesená",J623,0)</f>
        <v>0</v>
      </c>
      <c r="BI623" s="157">
        <f>IF(N623="nulová",J623,0)</f>
        <v>0</v>
      </c>
      <c r="BJ623" s="19" t="s">
        <v>78</v>
      </c>
      <c r="BK623" s="157">
        <f>ROUND(I623*H623,2)</f>
        <v>0</v>
      </c>
      <c r="BL623" s="19" t="s">
        <v>227</v>
      </c>
      <c r="BM623" s="156" t="s">
        <v>1143</v>
      </c>
    </row>
    <row r="624" spans="1:65" s="2" customFormat="1" ht="16.5" customHeight="1">
      <c r="A624" s="34"/>
      <c r="B624" s="144"/>
      <c r="C624" s="190" t="s">
        <v>1144</v>
      </c>
      <c r="D624" s="190" t="s">
        <v>411</v>
      </c>
      <c r="E624" s="191" t="s">
        <v>1145</v>
      </c>
      <c r="F624" s="192" t="s">
        <v>1146</v>
      </c>
      <c r="G624" s="193" t="s">
        <v>155</v>
      </c>
      <c r="H624" s="194">
        <v>6.6</v>
      </c>
      <c r="I624" s="195"/>
      <c r="J624" s="196">
        <f>ROUND(I624*H624,2)</f>
        <v>0</v>
      </c>
      <c r="K624" s="192" t="s">
        <v>3</v>
      </c>
      <c r="L624" s="197"/>
      <c r="M624" s="198" t="s">
        <v>3</v>
      </c>
      <c r="N624" s="199" t="s">
        <v>42</v>
      </c>
      <c r="O624" s="55"/>
      <c r="P624" s="154">
        <f>O624*H624</f>
        <v>0</v>
      </c>
      <c r="Q624" s="154">
        <v>0.04021</v>
      </c>
      <c r="R624" s="154">
        <f>Q624*H624</f>
        <v>0.265386</v>
      </c>
      <c r="S624" s="154">
        <v>0</v>
      </c>
      <c r="T624" s="155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56" t="s">
        <v>446</v>
      </c>
      <c r="AT624" s="156" t="s">
        <v>411</v>
      </c>
      <c r="AU624" s="156" t="s">
        <v>80</v>
      </c>
      <c r="AY624" s="19" t="s">
        <v>149</v>
      </c>
      <c r="BE624" s="157">
        <f>IF(N624="základní",J624,0)</f>
        <v>0</v>
      </c>
      <c r="BF624" s="157">
        <f>IF(N624="snížená",J624,0)</f>
        <v>0</v>
      </c>
      <c r="BG624" s="157">
        <f>IF(N624="zákl. přenesená",J624,0)</f>
        <v>0</v>
      </c>
      <c r="BH624" s="157">
        <f>IF(N624="sníž. přenesená",J624,0)</f>
        <v>0</v>
      </c>
      <c r="BI624" s="157">
        <f>IF(N624="nulová",J624,0)</f>
        <v>0</v>
      </c>
      <c r="BJ624" s="19" t="s">
        <v>78</v>
      </c>
      <c r="BK624" s="157">
        <f>ROUND(I624*H624,2)</f>
        <v>0</v>
      </c>
      <c r="BL624" s="19" t="s">
        <v>227</v>
      </c>
      <c r="BM624" s="156" t="s">
        <v>1147</v>
      </c>
    </row>
    <row r="625" spans="2:51" s="13" customFormat="1" ht="12">
      <c r="B625" s="163"/>
      <c r="D625" s="164" t="s">
        <v>161</v>
      </c>
      <c r="E625" s="165" t="s">
        <v>3</v>
      </c>
      <c r="F625" s="166" t="s">
        <v>1148</v>
      </c>
      <c r="H625" s="167">
        <v>6.6</v>
      </c>
      <c r="I625" s="168"/>
      <c r="L625" s="163"/>
      <c r="M625" s="169"/>
      <c r="N625" s="170"/>
      <c r="O625" s="170"/>
      <c r="P625" s="170"/>
      <c r="Q625" s="170"/>
      <c r="R625" s="170"/>
      <c r="S625" s="170"/>
      <c r="T625" s="171"/>
      <c r="AT625" s="165" t="s">
        <v>161</v>
      </c>
      <c r="AU625" s="165" t="s">
        <v>80</v>
      </c>
      <c r="AV625" s="13" t="s">
        <v>80</v>
      </c>
      <c r="AW625" s="13" t="s">
        <v>33</v>
      </c>
      <c r="AX625" s="13" t="s">
        <v>78</v>
      </c>
      <c r="AY625" s="165" t="s">
        <v>149</v>
      </c>
    </row>
    <row r="626" spans="1:65" s="2" customFormat="1" ht="24.2" customHeight="1">
      <c r="A626" s="34"/>
      <c r="B626" s="144"/>
      <c r="C626" s="145" t="s">
        <v>1149</v>
      </c>
      <c r="D626" s="145" t="s">
        <v>152</v>
      </c>
      <c r="E626" s="146" t="s">
        <v>1150</v>
      </c>
      <c r="F626" s="147" t="s">
        <v>1151</v>
      </c>
      <c r="G626" s="148" t="s">
        <v>183</v>
      </c>
      <c r="H626" s="149">
        <v>5</v>
      </c>
      <c r="I626" s="150"/>
      <c r="J626" s="151">
        <f>ROUND(I626*H626,2)</f>
        <v>0</v>
      </c>
      <c r="K626" s="147" t="s">
        <v>156</v>
      </c>
      <c r="L626" s="35"/>
      <c r="M626" s="152" t="s">
        <v>3</v>
      </c>
      <c r="N626" s="153" t="s">
        <v>42</v>
      </c>
      <c r="O626" s="55"/>
      <c r="P626" s="154">
        <f>O626*H626</f>
        <v>0</v>
      </c>
      <c r="Q626" s="154">
        <v>0.00092</v>
      </c>
      <c r="R626" s="154">
        <f>Q626*H626</f>
        <v>0.0046</v>
      </c>
      <c r="S626" s="154">
        <v>0</v>
      </c>
      <c r="T626" s="155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56" t="s">
        <v>227</v>
      </c>
      <c r="AT626" s="156" t="s">
        <v>152</v>
      </c>
      <c r="AU626" s="156" t="s">
        <v>80</v>
      </c>
      <c r="AY626" s="19" t="s">
        <v>149</v>
      </c>
      <c r="BE626" s="157">
        <f>IF(N626="základní",J626,0)</f>
        <v>0</v>
      </c>
      <c r="BF626" s="157">
        <f>IF(N626="snížená",J626,0)</f>
        <v>0</v>
      </c>
      <c r="BG626" s="157">
        <f>IF(N626="zákl. přenesená",J626,0)</f>
        <v>0</v>
      </c>
      <c r="BH626" s="157">
        <f>IF(N626="sníž. přenesená",J626,0)</f>
        <v>0</v>
      </c>
      <c r="BI626" s="157">
        <f>IF(N626="nulová",J626,0)</f>
        <v>0</v>
      </c>
      <c r="BJ626" s="19" t="s">
        <v>78</v>
      </c>
      <c r="BK626" s="157">
        <f>ROUND(I626*H626,2)</f>
        <v>0</v>
      </c>
      <c r="BL626" s="19" t="s">
        <v>227</v>
      </c>
      <c r="BM626" s="156" t="s">
        <v>1152</v>
      </c>
    </row>
    <row r="627" spans="1:47" s="2" customFormat="1" ht="12">
      <c r="A627" s="34"/>
      <c r="B627" s="35"/>
      <c r="C627" s="34"/>
      <c r="D627" s="158" t="s">
        <v>159</v>
      </c>
      <c r="E627" s="34"/>
      <c r="F627" s="159" t="s">
        <v>1153</v>
      </c>
      <c r="G627" s="34"/>
      <c r="H627" s="34"/>
      <c r="I627" s="160"/>
      <c r="J627" s="34"/>
      <c r="K627" s="34"/>
      <c r="L627" s="35"/>
      <c r="M627" s="161"/>
      <c r="N627" s="162"/>
      <c r="O627" s="55"/>
      <c r="P627" s="55"/>
      <c r="Q627" s="55"/>
      <c r="R627" s="55"/>
      <c r="S627" s="55"/>
      <c r="T627" s="56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9" t="s">
        <v>159</v>
      </c>
      <c r="AU627" s="19" t="s">
        <v>80</v>
      </c>
    </row>
    <row r="628" spans="2:51" s="13" customFormat="1" ht="12">
      <c r="B628" s="163"/>
      <c r="D628" s="164" t="s">
        <v>161</v>
      </c>
      <c r="E628" s="165" t="s">
        <v>3</v>
      </c>
      <c r="F628" s="166" t="s">
        <v>1154</v>
      </c>
      <c r="H628" s="167">
        <v>5</v>
      </c>
      <c r="I628" s="168"/>
      <c r="L628" s="163"/>
      <c r="M628" s="169"/>
      <c r="N628" s="170"/>
      <c r="O628" s="170"/>
      <c r="P628" s="170"/>
      <c r="Q628" s="170"/>
      <c r="R628" s="170"/>
      <c r="S628" s="170"/>
      <c r="T628" s="171"/>
      <c r="AT628" s="165" t="s">
        <v>161</v>
      </c>
      <c r="AU628" s="165" t="s">
        <v>80</v>
      </c>
      <c r="AV628" s="13" t="s">
        <v>80</v>
      </c>
      <c r="AW628" s="13" t="s">
        <v>33</v>
      </c>
      <c r="AX628" s="13" t="s">
        <v>78</v>
      </c>
      <c r="AY628" s="165" t="s">
        <v>149</v>
      </c>
    </row>
    <row r="629" spans="1:65" s="2" customFormat="1" ht="16.5" customHeight="1">
      <c r="A629" s="34"/>
      <c r="B629" s="144"/>
      <c r="C629" s="190" t="s">
        <v>1155</v>
      </c>
      <c r="D629" s="190" t="s">
        <v>411</v>
      </c>
      <c r="E629" s="191" t="s">
        <v>1156</v>
      </c>
      <c r="F629" s="192" t="s">
        <v>1157</v>
      </c>
      <c r="G629" s="193" t="s">
        <v>155</v>
      </c>
      <c r="H629" s="194">
        <v>6.048</v>
      </c>
      <c r="I629" s="195"/>
      <c r="J629" s="196">
        <f>ROUND(I629*H629,2)</f>
        <v>0</v>
      </c>
      <c r="K629" s="192" t="s">
        <v>3</v>
      </c>
      <c r="L629" s="197"/>
      <c r="M629" s="198" t="s">
        <v>3</v>
      </c>
      <c r="N629" s="199" t="s">
        <v>42</v>
      </c>
      <c r="O629" s="55"/>
      <c r="P629" s="154">
        <f>O629*H629</f>
        <v>0</v>
      </c>
      <c r="Q629" s="154">
        <v>0.04021</v>
      </c>
      <c r="R629" s="154">
        <f>Q629*H629</f>
        <v>0.24319008000000003</v>
      </c>
      <c r="S629" s="154">
        <v>0</v>
      </c>
      <c r="T629" s="155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56" t="s">
        <v>446</v>
      </c>
      <c r="AT629" s="156" t="s">
        <v>411</v>
      </c>
      <c r="AU629" s="156" t="s">
        <v>80</v>
      </c>
      <c r="AY629" s="19" t="s">
        <v>149</v>
      </c>
      <c r="BE629" s="157">
        <f>IF(N629="základní",J629,0)</f>
        <v>0</v>
      </c>
      <c r="BF629" s="157">
        <f>IF(N629="snížená",J629,0)</f>
        <v>0</v>
      </c>
      <c r="BG629" s="157">
        <f>IF(N629="zákl. přenesená",J629,0)</f>
        <v>0</v>
      </c>
      <c r="BH629" s="157">
        <f>IF(N629="sníž. přenesená",J629,0)</f>
        <v>0</v>
      </c>
      <c r="BI629" s="157">
        <f>IF(N629="nulová",J629,0)</f>
        <v>0</v>
      </c>
      <c r="BJ629" s="19" t="s">
        <v>78</v>
      </c>
      <c r="BK629" s="157">
        <f>ROUND(I629*H629,2)</f>
        <v>0</v>
      </c>
      <c r="BL629" s="19" t="s">
        <v>227</v>
      </c>
      <c r="BM629" s="156" t="s">
        <v>1158</v>
      </c>
    </row>
    <row r="630" spans="2:51" s="13" customFormat="1" ht="12">
      <c r="B630" s="163"/>
      <c r="D630" s="164" t="s">
        <v>161</v>
      </c>
      <c r="E630" s="165" t="s">
        <v>3</v>
      </c>
      <c r="F630" s="166" t="s">
        <v>1159</v>
      </c>
      <c r="H630" s="167">
        <v>3.36</v>
      </c>
      <c r="I630" s="168"/>
      <c r="L630" s="163"/>
      <c r="M630" s="169"/>
      <c r="N630" s="170"/>
      <c r="O630" s="170"/>
      <c r="P630" s="170"/>
      <c r="Q630" s="170"/>
      <c r="R630" s="170"/>
      <c r="S630" s="170"/>
      <c r="T630" s="171"/>
      <c r="AT630" s="165" t="s">
        <v>161</v>
      </c>
      <c r="AU630" s="165" t="s">
        <v>80</v>
      </c>
      <c r="AV630" s="13" t="s">
        <v>80</v>
      </c>
      <c r="AW630" s="13" t="s">
        <v>33</v>
      </c>
      <c r="AX630" s="13" t="s">
        <v>78</v>
      </c>
      <c r="AY630" s="165" t="s">
        <v>149</v>
      </c>
    </row>
    <row r="631" spans="2:51" s="13" customFormat="1" ht="12">
      <c r="B631" s="163"/>
      <c r="D631" s="164" t="s">
        <v>161</v>
      </c>
      <c r="F631" s="166" t="s">
        <v>1160</v>
      </c>
      <c r="H631" s="167">
        <v>6.048</v>
      </c>
      <c r="I631" s="168"/>
      <c r="L631" s="163"/>
      <c r="M631" s="169"/>
      <c r="N631" s="170"/>
      <c r="O631" s="170"/>
      <c r="P631" s="170"/>
      <c r="Q631" s="170"/>
      <c r="R631" s="170"/>
      <c r="S631" s="170"/>
      <c r="T631" s="171"/>
      <c r="AT631" s="165" t="s">
        <v>161</v>
      </c>
      <c r="AU631" s="165" t="s">
        <v>80</v>
      </c>
      <c r="AV631" s="13" t="s">
        <v>80</v>
      </c>
      <c r="AW631" s="13" t="s">
        <v>4</v>
      </c>
      <c r="AX631" s="13" t="s">
        <v>78</v>
      </c>
      <c r="AY631" s="165" t="s">
        <v>149</v>
      </c>
    </row>
    <row r="632" spans="1:65" s="2" customFormat="1" ht="16.5" customHeight="1">
      <c r="A632" s="34"/>
      <c r="B632" s="144"/>
      <c r="C632" s="190" t="s">
        <v>1161</v>
      </c>
      <c r="D632" s="190" t="s">
        <v>411</v>
      </c>
      <c r="E632" s="191" t="s">
        <v>1162</v>
      </c>
      <c r="F632" s="192" t="s">
        <v>1163</v>
      </c>
      <c r="G632" s="193" t="s">
        <v>155</v>
      </c>
      <c r="H632" s="194">
        <v>9.72</v>
      </c>
      <c r="I632" s="195"/>
      <c r="J632" s="196">
        <f>ROUND(I632*H632,2)</f>
        <v>0</v>
      </c>
      <c r="K632" s="192" t="s">
        <v>3</v>
      </c>
      <c r="L632" s="197"/>
      <c r="M632" s="198" t="s">
        <v>3</v>
      </c>
      <c r="N632" s="199" t="s">
        <v>42</v>
      </c>
      <c r="O632" s="55"/>
      <c r="P632" s="154">
        <f>O632*H632</f>
        <v>0</v>
      </c>
      <c r="Q632" s="154">
        <v>0.04021</v>
      </c>
      <c r="R632" s="154">
        <f>Q632*H632</f>
        <v>0.39084120000000006</v>
      </c>
      <c r="S632" s="154">
        <v>0</v>
      </c>
      <c r="T632" s="155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56" t="s">
        <v>446</v>
      </c>
      <c r="AT632" s="156" t="s">
        <v>411</v>
      </c>
      <c r="AU632" s="156" t="s">
        <v>80</v>
      </c>
      <c r="AY632" s="19" t="s">
        <v>149</v>
      </c>
      <c r="BE632" s="157">
        <f>IF(N632="základní",J632,0)</f>
        <v>0</v>
      </c>
      <c r="BF632" s="157">
        <f>IF(N632="snížená",J632,0)</f>
        <v>0</v>
      </c>
      <c r="BG632" s="157">
        <f>IF(N632="zákl. přenesená",J632,0)</f>
        <v>0</v>
      </c>
      <c r="BH632" s="157">
        <f>IF(N632="sníž. přenesená",J632,0)</f>
        <v>0</v>
      </c>
      <c r="BI632" s="157">
        <f>IF(N632="nulová",J632,0)</f>
        <v>0</v>
      </c>
      <c r="BJ632" s="19" t="s">
        <v>78</v>
      </c>
      <c r="BK632" s="157">
        <f>ROUND(I632*H632,2)</f>
        <v>0</v>
      </c>
      <c r="BL632" s="19" t="s">
        <v>227</v>
      </c>
      <c r="BM632" s="156" t="s">
        <v>1164</v>
      </c>
    </row>
    <row r="633" spans="2:51" s="13" customFormat="1" ht="12">
      <c r="B633" s="163"/>
      <c r="D633" s="164" t="s">
        <v>161</v>
      </c>
      <c r="E633" s="165" t="s">
        <v>3</v>
      </c>
      <c r="F633" s="166" t="s">
        <v>1165</v>
      </c>
      <c r="H633" s="167">
        <v>5.4</v>
      </c>
      <c r="I633" s="168"/>
      <c r="L633" s="163"/>
      <c r="M633" s="169"/>
      <c r="N633" s="170"/>
      <c r="O633" s="170"/>
      <c r="P633" s="170"/>
      <c r="Q633" s="170"/>
      <c r="R633" s="170"/>
      <c r="S633" s="170"/>
      <c r="T633" s="171"/>
      <c r="AT633" s="165" t="s">
        <v>161</v>
      </c>
      <c r="AU633" s="165" t="s">
        <v>80</v>
      </c>
      <c r="AV633" s="13" t="s">
        <v>80</v>
      </c>
      <c r="AW633" s="13" t="s">
        <v>33</v>
      </c>
      <c r="AX633" s="13" t="s">
        <v>78</v>
      </c>
      <c r="AY633" s="165" t="s">
        <v>149</v>
      </c>
    </row>
    <row r="634" spans="2:51" s="13" customFormat="1" ht="12">
      <c r="B634" s="163"/>
      <c r="D634" s="164" t="s">
        <v>161</v>
      </c>
      <c r="F634" s="166" t="s">
        <v>1166</v>
      </c>
      <c r="H634" s="167">
        <v>9.72</v>
      </c>
      <c r="I634" s="168"/>
      <c r="L634" s="163"/>
      <c r="M634" s="169"/>
      <c r="N634" s="170"/>
      <c r="O634" s="170"/>
      <c r="P634" s="170"/>
      <c r="Q634" s="170"/>
      <c r="R634" s="170"/>
      <c r="S634" s="170"/>
      <c r="T634" s="171"/>
      <c r="AT634" s="165" t="s">
        <v>161</v>
      </c>
      <c r="AU634" s="165" t="s">
        <v>80</v>
      </c>
      <c r="AV634" s="13" t="s">
        <v>80</v>
      </c>
      <c r="AW634" s="13" t="s">
        <v>4</v>
      </c>
      <c r="AX634" s="13" t="s">
        <v>78</v>
      </c>
      <c r="AY634" s="165" t="s">
        <v>149</v>
      </c>
    </row>
    <row r="635" spans="1:65" s="2" customFormat="1" ht="24.2" customHeight="1">
      <c r="A635" s="34"/>
      <c r="B635" s="144"/>
      <c r="C635" s="145" t="s">
        <v>1167</v>
      </c>
      <c r="D635" s="145" t="s">
        <v>152</v>
      </c>
      <c r="E635" s="146" t="s">
        <v>1168</v>
      </c>
      <c r="F635" s="147" t="s">
        <v>1169</v>
      </c>
      <c r="G635" s="148" t="s">
        <v>183</v>
      </c>
      <c r="H635" s="149">
        <v>2</v>
      </c>
      <c r="I635" s="150"/>
      <c r="J635" s="151">
        <f>ROUND(I635*H635,2)</f>
        <v>0</v>
      </c>
      <c r="K635" s="147" t="s">
        <v>156</v>
      </c>
      <c r="L635" s="35"/>
      <c r="M635" s="152" t="s">
        <v>3</v>
      </c>
      <c r="N635" s="153" t="s">
        <v>42</v>
      </c>
      <c r="O635" s="55"/>
      <c r="P635" s="154">
        <f>O635*H635</f>
        <v>0</v>
      </c>
      <c r="Q635" s="154">
        <v>0</v>
      </c>
      <c r="R635" s="154">
        <f>Q635*H635</f>
        <v>0</v>
      </c>
      <c r="S635" s="154">
        <v>0</v>
      </c>
      <c r="T635" s="155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56" t="s">
        <v>227</v>
      </c>
      <c r="AT635" s="156" t="s">
        <v>152</v>
      </c>
      <c r="AU635" s="156" t="s">
        <v>80</v>
      </c>
      <c r="AY635" s="19" t="s">
        <v>149</v>
      </c>
      <c r="BE635" s="157">
        <f>IF(N635="základní",J635,0)</f>
        <v>0</v>
      </c>
      <c r="BF635" s="157">
        <f>IF(N635="snížená",J635,0)</f>
        <v>0</v>
      </c>
      <c r="BG635" s="157">
        <f>IF(N635="zákl. přenesená",J635,0)</f>
        <v>0</v>
      </c>
      <c r="BH635" s="157">
        <f>IF(N635="sníž. přenesená",J635,0)</f>
        <v>0</v>
      </c>
      <c r="BI635" s="157">
        <f>IF(N635="nulová",J635,0)</f>
        <v>0</v>
      </c>
      <c r="BJ635" s="19" t="s">
        <v>78</v>
      </c>
      <c r="BK635" s="157">
        <f>ROUND(I635*H635,2)</f>
        <v>0</v>
      </c>
      <c r="BL635" s="19" t="s">
        <v>227</v>
      </c>
      <c r="BM635" s="156" t="s">
        <v>1170</v>
      </c>
    </row>
    <row r="636" spans="1:47" s="2" customFormat="1" ht="12">
      <c r="A636" s="34"/>
      <c r="B636" s="35"/>
      <c r="C636" s="34"/>
      <c r="D636" s="158" t="s">
        <v>159</v>
      </c>
      <c r="E636" s="34"/>
      <c r="F636" s="159" t="s">
        <v>1171</v>
      </c>
      <c r="G636" s="34"/>
      <c r="H636" s="34"/>
      <c r="I636" s="160"/>
      <c r="J636" s="34"/>
      <c r="K636" s="34"/>
      <c r="L636" s="35"/>
      <c r="M636" s="161"/>
      <c r="N636" s="162"/>
      <c r="O636" s="55"/>
      <c r="P636" s="55"/>
      <c r="Q636" s="55"/>
      <c r="R636" s="55"/>
      <c r="S636" s="55"/>
      <c r="T636" s="56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9" t="s">
        <v>159</v>
      </c>
      <c r="AU636" s="19" t="s">
        <v>80</v>
      </c>
    </row>
    <row r="637" spans="1:65" s="2" customFormat="1" ht="16.5" customHeight="1">
      <c r="A637" s="34"/>
      <c r="B637" s="144"/>
      <c r="C637" s="190" t="s">
        <v>1172</v>
      </c>
      <c r="D637" s="190" t="s">
        <v>411</v>
      </c>
      <c r="E637" s="191" t="s">
        <v>1173</v>
      </c>
      <c r="F637" s="192" t="s">
        <v>1174</v>
      </c>
      <c r="G637" s="193" t="s">
        <v>243</v>
      </c>
      <c r="H637" s="194">
        <v>2</v>
      </c>
      <c r="I637" s="195"/>
      <c r="J637" s="196">
        <f>ROUND(I637*H637,2)</f>
        <v>0</v>
      </c>
      <c r="K637" s="192" t="s">
        <v>156</v>
      </c>
      <c r="L637" s="197"/>
      <c r="M637" s="198" t="s">
        <v>3</v>
      </c>
      <c r="N637" s="199" t="s">
        <v>42</v>
      </c>
      <c r="O637" s="55"/>
      <c r="P637" s="154">
        <f>O637*H637</f>
        <v>0</v>
      </c>
      <c r="Q637" s="154">
        <v>0.0018</v>
      </c>
      <c r="R637" s="154">
        <f>Q637*H637</f>
        <v>0.0036</v>
      </c>
      <c r="S637" s="154">
        <v>0</v>
      </c>
      <c r="T637" s="155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56" t="s">
        <v>446</v>
      </c>
      <c r="AT637" s="156" t="s">
        <v>411</v>
      </c>
      <c r="AU637" s="156" t="s">
        <v>80</v>
      </c>
      <c r="AY637" s="19" t="s">
        <v>149</v>
      </c>
      <c r="BE637" s="157">
        <f>IF(N637="základní",J637,0)</f>
        <v>0</v>
      </c>
      <c r="BF637" s="157">
        <f>IF(N637="snížená",J637,0)</f>
        <v>0</v>
      </c>
      <c r="BG637" s="157">
        <f>IF(N637="zákl. přenesená",J637,0)</f>
        <v>0</v>
      </c>
      <c r="BH637" s="157">
        <f>IF(N637="sníž. přenesená",J637,0)</f>
        <v>0</v>
      </c>
      <c r="BI637" s="157">
        <f>IF(N637="nulová",J637,0)</f>
        <v>0</v>
      </c>
      <c r="BJ637" s="19" t="s">
        <v>78</v>
      </c>
      <c r="BK637" s="157">
        <f>ROUND(I637*H637,2)</f>
        <v>0</v>
      </c>
      <c r="BL637" s="19" t="s">
        <v>227</v>
      </c>
      <c r="BM637" s="156" t="s">
        <v>1175</v>
      </c>
    </row>
    <row r="638" spans="1:65" s="2" customFormat="1" ht="24.2" customHeight="1">
      <c r="A638" s="34"/>
      <c r="B638" s="144"/>
      <c r="C638" s="145" t="s">
        <v>1176</v>
      </c>
      <c r="D638" s="145" t="s">
        <v>152</v>
      </c>
      <c r="E638" s="146" t="s">
        <v>1177</v>
      </c>
      <c r="F638" s="147" t="s">
        <v>1178</v>
      </c>
      <c r="G638" s="148" t="s">
        <v>183</v>
      </c>
      <c r="H638" s="149">
        <v>9</v>
      </c>
      <c r="I638" s="150"/>
      <c r="J638" s="151">
        <f>ROUND(I638*H638,2)</f>
        <v>0</v>
      </c>
      <c r="K638" s="147" t="s">
        <v>156</v>
      </c>
      <c r="L638" s="35"/>
      <c r="M638" s="152" t="s">
        <v>3</v>
      </c>
      <c r="N638" s="153" t="s">
        <v>42</v>
      </c>
      <c r="O638" s="55"/>
      <c r="P638" s="154">
        <f>O638*H638</f>
        <v>0</v>
      </c>
      <c r="Q638" s="154">
        <v>0</v>
      </c>
      <c r="R638" s="154">
        <f>Q638*H638</f>
        <v>0</v>
      </c>
      <c r="S638" s="154">
        <v>0</v>
      </c>
      <c r="T638" s="155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156" t="s">
        <v>227</v>
      </c>
      <c r="AT638" s="156" t="s">
        <v>152</v>
      </c>
      <c r="AU638" s="156" t="s">
        <v>80</v>
      </c>
      <c r="AY638" s="19" t="s">
        <v>149</v>
      </c>
      <c r="BE638" s="157">
        <f>IF(N638="základní",J638,0)</f>
        <v>0</v>
      </c>
      <c r="BF638" s="157">
        <f>IF(N638="snížená",J638,0)</f>
        <v>0</v>
      </c>
      <c r="BG638" s="157">
        <f>IF(N638="zákl. přenesená",J638,0)</f>
        <v>0</v>
      </c>
      <c r="BH638" s="157">
        <f>IF(N638="sníž. přenesená",J638,0)</f>
        <v>0</v>
      </c>
      <c r="BI638" s="157">
        <f>IF(N638="nulová",J638,0)</f>
        <v>0</v>
      </c>
      <c r="BJ638" s="19" t="s">
        <v>78</v>
      </c>
      <c r="BK638" s="157">
        <f>ROUND(I638*H638,2)</f>
        <v>0</v>
      </c>
      <c r="BL638" s="19" t="s">
        <v>227</v>
      </c>
      <c r="BM638" s="156" t="s">
        <v>1179</v>
      </c>
    </row>
    <row r="639" spans="1:47" s="2" customFormat="1" ht="12">
      <c r="A639" s="34"/>
      <c r="B639" s="35"/>
      <c r="C639" s="34"/>
      <c r="D639" s="158" t="s">
        <v>159</v>
      </c>
      <c r="E639" s="34"/>
      <c r="F639" s="159" t="s">
        <v>1180</v>
      </c>
      <c r="G639" s="34"/>
      <c r="H639" s="34"/>
      <c r="I639" s="160"/>
      <c r="J639" s="34"/>
      <c r="K639" s="34"/>
      <c r="L639" s="35"/>
      <c r="M639" s="161"/>
      <c r="N639" s="162"/>
      <c r="O639" s="55"/>
      <c r="P639" s="55"/>
      <c r="Q639" s="55"/>
      <c r="R639" s="55"/>
      <c r="S639" s="55"/>
      <c r="T639" s="56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9" t="s">
        <v>159</v>
      </c>
      <c r="AU639" s="19" t="s">
        <v>80</v>
      </c>
    </row>
    <row r="640" spans="1:65" s="2" customFormat="1" ht="16.5" customHeight="1">
      <c r="A640" s="34"/>
      <c r="B640" s="144"/>
      <c r="C640" s="190" t="s">
        <v>1181</v>
      </c>
      <c r="D640" s="190" t="s">
        <v>411</v>
      </c>
      <c r="E640" s="191" t="s">
        <v>1182</v>
      </c>
      <c r="F640" s="192" t="s">
        <v>1183</v>
      </c>
      <c r="G640" s="193" t="s">
        <v>243</v>
      </c>
      <c r="H640" s="194">
        <v>14.85</v>
      </c>
      <c r="I640" s="195"/>
      <c r="J640" s="196">
        <f>ROUND(I640*H640,2)</f>
        <v>0</v>
      </c>
      <c r="K640" s="192" t="s">
        <v>156</v>
      </c>
      <c r="L640" s="197"/>
      <c r="M640" s="198" t="s">
        <v>3</v>
      </c>
      <c r="N640" s="199" t="s">
        <v>42</v>
      </c>
      <c r="O640" s="55"/>
      <c r="P640" s="154">
        <f>O640*H640</f>
        <v>0</v>
      </c>
      <c r="Q640" s="154">
        <v>0.0018</v>
      </c>
      <c r="R640" s="154">
        <f>Q640*H640</f>
        <v>0.02673</v>
      </c>
      <c r="S640" s="154">
        <v>0</v>
      </c>
      <c r="T640" s="155">
        <f>S640*H640</f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56" t="s">
        <v>446</v>
      </c>
      <c r="AT640" s="156" t="s">
        <v>411</v>
      </c>
      <c r="AU640" s="156" t="s">
        <v>80</v>
      </c>
      <c r="AY640" s="19" t="s">
        <v>149</v>
      </c>
      <c r="BE640" s="157">
        <f>IF(N640="základní",J640,0)</f>
        <v>0</v>
      </c>
      <c r="BF640" s="157">
        <f>IF(N640="snížená",J640,0)</f>
        <v>0</v>
      </c>
      <c r="BG640" s="157">
        <f>IF(N640="zákl. přenesená",J640,0)</f>
        <v>0</v>
      </c>
      <c r="BH640" s="157">
        <f>IF(N640="sníž. přenesená",J640,0)</f>
        <v>0</v>
      </c>
      <c r="BI640" s="157">
        <f>IF(N640="nulová",J640,0)</f>
        <v>0</v>
      </c>
      <c r="BJ640" s="19" t="s">
        <v>78</v>
      </c>
      <c r="BK640" s="157">
        <f>ROUND(I640*H640,2)</f>
        <v>0</v>
      </c>
      <c r="BL640" s="19" t="s">
        <v>227</v>
      </c>
      <c r="BM640" s="156" t="s">
        <v>1184</v>
      </c>
    </row>
    <row r="641" spans="2:51" s="13" customFormat="1" ht="12">
      <c r="B641" s="163"/>
      <c r="D641" s="164" t="s">
        <v>161</v>
      </c>
      <c r="E641" s="165" t="s">
        <v>3</v>
      </c>
      <c r="F641" s="166" t="s">
        <v>1185</v>
      </c>
      <c r="H641" s="167">
        <v>13.5</v>
      </c>
      <c r="I641" s="168"/>
      <c r="L641" s="163"/>
      <c r="M641" s="169"/>
      <c r="N641" s="170"/>
      <c r="O641" s="170"/>
      <c r="P641" s="170"/>
      <c r="Q641" s="170"/>
      <c r="R641" s="170"/>
      <c r="S641" s="170"/>
      <c r="T641" s="171"/>
      <c r="AT641" s="165" t="s">
        <v>161</v>
      </c>
      <c r="AU641" s="165" t="s">
        <v>80</v>
      </c>
      <c r="AV641" s="13" t="s">
        <v>80</v>
      </c>
      <c r="AW641" s="13" t="s">
        <v>33</v>
      </c>
      <c r="AX641" s="13" t="s">
        <v>78</v>
      </c>
      <c r="AY641" s="165" t="s">
        <v>149</v>
      </c>
    </row>
    <row r="642" spans="2:51" s="13" customFormat="1" ht="12">
      <c r="B642" s="163"/>
      <c r="D642" s="164" t="s">
        <v>161</v>
      </c>
      <c r="F642" s="166" t="s">
        <v>1186</v>
      </c>
      <c r="H642" s="167">
        <v>14.85</v>
      </c>
      <c r="I642" s="168"/>
      <c r="L642" s="163"/>
      <c r="M642" s="169"/>
      <c r="N642" s="170"/>
      <c r="O642" s="170"/>
      <c r="P642" s="170"/>
      <c r="Q642" s="170"/>
      <c r="R642" s="170"/>
      <c r="S642" s="170"/>
      <c r="T642" s="171"/>
      <c r="AT642" s="165" t="s">
        <v>161</v>
      </c>
      <c r="AU642" s="165" t="s">
        <v>80</v>
      </c>
      <c r="AV642" s="13" t="s">
        <v>80</v>
      </c>
      <c r="AW642" s="13" t="s">
        <v>4</v>
      </c>
      <c r="AX642" s="13" t="s">
        <v>78</v>
      </c>
      <c r="AY642" s="165" t="s">
        <v>149</v>
      </c>
    </row>
    <row r="643" spans="1:65" s="2" customFormat="1" ht="24.2" customHeight="1">
      <c r="A643" s="34"/>
      <c r="B643" s="144"/>
      <c r="C643" s="145" t="s">
        <v>1187</v>
      </c>
      <c r="D643" s="145" t="s">
        <v>152</v>
      </c>
      <c r="E643" s="146" t="s">
        <v>1188</v>
      </c>
      <c r="F643" s="147" t="s">
        <v>1189</v>
      </c>
      <c r="G643" s="148" t="s">
        <v>183</v>
      </c>
      <c r="H643" s="149">
        <v>4</v>
      </c>
      <c r="I643" s="150"/>
      <c r="J643" s="151">
        <f>ROUND(I643*H643,2)</f>
        <v>0</v>
      </c>
      <c r="K643" s="147" t="s">
        <v>156</v>
      </c>
      <c r="L643" s="35"/>
      <c r="M643" s="152" t="s">
        <v>3</v>
      </c>
      <c r="N643" s="153" t="s">
        <v>42</v>
      </c>
      <c r="O643" s="55"/>
      <c r="P643" s="154">
        <f>O643*H643</f>
        <v>0</v>
      </c>
      <c r="Q643" s="154">
        <v>0</v>
      </c>
      <c r="R643" s="154">
        <f>Q643*H643</f>
        <v>0</v>
      </c>
      <c r="S643" s="154">
        <v>0</v>
      </c>
      <c r="T643" s="155">
        <f>S643*H643</f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56" t="s">
        <v>227</v>
      </c>
      <c r="AT643" s="156" t="s">
        <v>152</v>
      </c>
      <c r="AU643" s="156" t="s">
        <v>80</v>
      </c>
      <c r="AY643" s="19" t="s">
        <v>149</v>
      </c>
      <c r="BE643" s="157">
        <f>IF(N643="základní",J643,0)</f>
        <v>0</v>
      </c>
      <c r="BF643" s="157">
        <f>IF(N643="snížená",J643,0)</f>
        <v>0</v>
      </c>
      <c r="BG643" s="157">
        <f>IF(N643="zákl. přenesená",J643,0)</f>
        <v>0</v>
      </c>
      <c r="BH643" s="157">
        <f>IF(N643="sníž. přenesená",J643,0)</f>
        <v>0</v>
      </c>
      <c r="BI643" s="157">
        <f>IF(N643="nulová",J643,0)</f>
        <v>0</v>
      </c>
      <c r="BJ643" s="19" t="s">
        <v>78</v>
      </c>
      <c r="BK643" s="157">
        <f>ROUND(I643*H643,2)</f>
        <v>0</v>
      </c>
      <c r="BL643" s="19" t="s">
        <v>227</v>
      </c>
      <c r="BM643" s="156" t="s">
        <v>1190</v>
      </c>
    </row>
    <row r="644" spans="1:47" s="2" customFormat="1" ht="12">
      <c r="A644" s="34"/>
      <c r="B644" s="35"/>
      <c r="C644" s="34"/>
      <c r="D644" s="158" t="s">
        <v>159</v>
      </c>
      <c r="E644" s="34"/>
      <c r="F644" s="159" t="s">
        <v>1191</v>
      </c>
      <c r="G644" s="34"/>
      <c r="H644" s="34"/>
      <c r="I644" s="160"/>
      <c r="J644" s="34"/>
      <c r="K644" s="34"/>
      <c r="L644" s="35"/>
      <c r="M644" s="161"/>
      <c r="N644" s="162"/>
      <c r="O644" s="55"/>
      <c r="P644" s="55"/>
      <c r="Q644" s="55"/>
      <c r="R644" s="55"/>
      <c r="S644" s="55"/>
      <c r="T644" s="56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T644" s="19" t="s">
        <v>159</v>
      </c>
      <c r="AU644" s="19" t="s">
        <v>80</v>
      </c>
    </row>
    <row r="645" spans="1:65" s="2" customFormat="1" ht="16.5" customHeight="1">
      <c r="A645" s="34"/>
      <c r="B645" s="144"/>
      <c r="C645" s="190" t="s">
        <v>1192</v>
      </c>
      <c r="D645" s="190" t="s">
        <v>411</v>
      </c>
      <c r="E645" s="191" t="s">
        <v>1182</v>
      </c>
      <c r="F645" s="192" t="s">
        <v>1183</v>
      </c>
      <c r="G645" s="193" t="s">
        <v>243</v>
      </c>
      <c r="H645" s="194">
        <v>13.2</v>
      </c>
      <c r="I645" s="195"/>
      <c r="J645" s="196">
        <f>ROUND(I645*H645,2)</f>
        <v>0</v>
      </c>
      <c r="K645" s="192" t="s">
        <v>156</v>
      </c>
      <c r="L645" s="197"/>
      <c r="M645" s="198" t="s">
        <v>3</v>
      </c>
      <c r="N645" s="199" t="s">
        <v>42</v>
      </c>
      <c r="O645" s="55"/>
      <c r="P645" s="154">
        <f>O645*H645</f>
        <v>0</v>
      </c>
      <c r="Q645" s="154">
        <v>0.0018</v>
      </c>
      <c r="R645" s="154">
        <f>Q645*H645</f>
        <v>0.023759999999999996</v>
      </c>
      <c r="S645" s="154">
        <v>0</v>
      </c>
      <c r="T645" s="155">
        <f>S645*H645</f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56" t="s">
        <v>446</v>
      </c>
      <c r="AT645" s="156" t="s">
        <v>411</v>
      </c>
      <c r="AU645" s="156" t="s">
        <v>80</v>
      </c>
      <c r="AY645" s="19" t="s">
        <v>149</v>
      </c>
      <c r="BE645" s="157">
        <f>IF(N645="základní",J645,0)</f>
        <v>0</v>
      </c>
      <c r="BF645" s="157">
        <f>IF(N645="snížená",J645,0)</f>
        <v>0</v>
      </c>
      <c r="BG645" s="157">
        <f>IF(N645="zákl. přenesená",J645,0)</f>
        <v>0</v>
      </c>
      <c r="BH645" s="157">
        <f>IF(N645="sníž. přenesená",J645,0)</f>
        <v>0</v>
      </c>
      <c r="BI645" s="157">
        <f>IF(N645="nulová",J645,0)</f>
        <v>0</v>
      </c>
      <c r="BJ645" s="19" t="s">
        <v>78</v>
      </c>
      <c r="BK645" s="157">
        <f>ROUND(I645*H645,2)</f>
        <v>0</v>
      </c>
      <c r="BL645" s="19" t="s">
        <v>227</v>
      </c>
      <c r="BM645" s="156" t="s">
        <v>1193</v>
      </c>
    </row>
    <row r="646" spans="2:51" s="13" customFormat="1" ht="12">
      <c r="B646" s="163"/>
      <c r="D646" s="164" t="s">
        <v>161</v>
      </c>
      <c r="E646" s="165" t="s">
        <v>3</v>
      </c>
      <c r="F646" s="166" t="s">
        <v>1194</v>
      </c>
      <c r="H646" s="167">
        <v>12</v>
      </c>
      <c r="I646" s="168"/>
      <c r="L646" s="163"/>
      <c r="M646" s="169"/>
      <c r="N646" s="170"/>
      <c r="O646" s="170"/>
      <c r="P646" s="170"/>
      <c r="Q646" s="170"/>
      <c r="R646" s="170"/>
      <c r="S646" s="170"/>
      <c r="T646" s="171"/>
      <c r="AT646" s="165" t="s">
        <v>161</v>
      </c>
      <c r="AU646" s="165" t="s">
        <v>80</v>
      </c>
      <c r="AV646" s="13" t="s">
        <v>80</v>
      </c>
      <c r="AW646" s="13" t="s">
        <v>33</v>
      </c>
      <c r="AX646" s="13" t="s">
        <v>78</v>
      </c>
      <c r="AY646" s="165" t="s">
        <v>149</v>
      </c>
    </row>
    <row r="647" spans="2:51" s="13" customFormat="1" ht="12">
      <c r="B647" s="163"/>
      <c r="D647" s="164" t="s">
        <v>161</v>
      </c>
      <c r="F647" s="166" t="s">
        <v>1195</v>
      </c>
      <c r="H647" s="167">
        <v>13.2</v>
      </c>
      <c r="I647" s="168"/>
      <c r="L647" s="163"/>
      <c r="M647" s="169"/>
      <c r="N647" s="170"/>
      <c r="O647" s="170"/>
      <c r="P647" s="170"/>
      <c r="Q647" s="170"/>
      <c r="R647" s="170"/>
      <c r="S647" s="170"/>
      <c r="T647" s="171"/>
      <c r="AT647" s="165" t="s">
        <v>161</v>
      </c>
      <c r="AU647" s="165" t="s">
        <v>80</v>
      </c>
      <c r="AV647" s="13" t="s">
        <v>80</v>
      </c>
      <c r="AW647" s="13" t="s">
        <v>4</v>
      </c>
      <c r="AX647" s="13" t="s">
        <v>78</v>
      </c>
      <c r="AY647" s="165" t="s">
        <v>149</v>
      </c>
    </row>
    <row r="648" spans="1:65" s="2" customFormat="1" ht="16.5" customHeight="1">
      <c r="A648" s="34"/>
      <c r="B648" s="144"/>
      <c r="C648" s="190" t="s">
        <v>1196</v>
      </c>
      <c r="D648" s="190" t="s">
        <v>411</v>
      </c>
      <c r="E648" s="191" t="s">
        <v>1197</v>
      </c>
      <c r="F648" s="192" t="s">
        <v>1198</v>
      </c>
      <c r="G648" s="193" t="s">
        <v>1199</v>
      </c>
      <c r="H648" s="194">
        <v>15</v>
      </c>
      <c r="I648" s="195"/>
      <c r="J648" s="196">
        <f>ROUND(I648*H648,2)</f>
        <v>0</v>
      </c>
      <c r="K648" s="192" t="s">
        <v>156</v>
      </c>
      <c r="L648" s="197"/>
      <c r="M648" s="198" t="s">
        <v>3</v>
      </c>
      <c r="N648" s="199" t="s">
        <v>42</v>
      </c>
      <c r="O648" s="55"/>
      <c r="P648" s="154">
        <f>O648*H648</f>
        <v>0</v>
      </c>
      <c r="Q648" s="154">
        <v>0.0002</v>
      </c>
      <c r="R648" s="154">
        <f>Q648*H648</f>
        <v>0.003</v>
      </c>
      <c r="S648" s="154">
        <v>0</v>
      </c>
      <c r="T648" s="155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56" t="s">
        <v>446</v>
      </c>
      <c r="AT648" s="156" t="s">
        <v>411</v>
      </c>
      <c r="AU648" s="156" t="s">
        <v>80</v>
      </c>
      <c r="AY648" s="19" t="s">
        <v>149</v>
      </c>
      <c r="BE648" s="157">
        <f>IF(N648="základní",J648,0)</f>
        <v>0</v>
      </c>
      <c r="BF648" s="157">
        <f>IF(N648="snížená",J648,0)</f>
        <v>0</v>
      </c>
      <c r="BG648" s="157">
        <f>IF(N648="zákl. přenesená",J648,0)</f>
        <v>0</v>
      </c>
      <c r="BH648" s="157">
        <f>IF(N648="sníž. přenesená",J648,0)</f>
        <v>0</v>
      </c>
      <c r="BI648" s="157">
        <f>IF(N648="nulová",J648,0)</f>
        <v>0</v>
      </c>
      <c r="BJ648" s="19" t="s">
        <v>78</v>
      </c>
      <c r="BK648" s="157">
        <f>ROUND(I648*H648,2)</f>
        <v>0</v>
      </c>
      <c r="BL648" s="19" t="s">
        <v>227</v>
      </c>
      <c r="BM648" s="156" t="s">
        <v>1200</v>
      </c>
    </row>
    <row r="649" spans="1:65" s="2" customFormat="1" ht="24.2" customHeight="1">
      <c r="A649" s="34"/>
      <c r="B649" s="144"/>
      <c r="C649" s="145" t="s">
        <v>1201</v>
      </c>
      <c r="D649" s="145" t="s">
        <v>152</v>
      </c>
      <c r="E649" s="146" t="s">
        <v>1202</v>
      </c>
      <c r="F649" s="147" t="s">
        <v>1203</v>
      </c>
      <c r="G649" s="148" t="s">
        <v>197</v>
      </c>
      <c r="H649" s="149">
        <v>2.684</v>
      </c>
      <c r="I649" s="150"/>
      <c r="J649" s="151">
        <f>ROUND(I649*H649,2)</f>
        <v>0</v>
      </c>
      <c r="K649" s="147" t="s">
        <v>156</v>
      </c>
      <c r="L649" s="35"/>
      <c r="M649" s="152" t="s">
        <v>3</v>
      </c>
      <c r="N649" s="153" t="s">
        <v>42</v>
      </c>
      <c r="O649" s="55"/>
      <c r="P649" s="154">
        <f>O649*H649</f>
        <v>0</v>
      </c>
      <c r="Q649" s="154">
        <v>0</v>
      </c>
      <c r="R649" s="154">
        <f>Q649*H649</f>
        <v>0</v>
      </c>
      <c r="S649" s="154">
        <v>0</v>
      </c>
      <c r="T649" s="155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56" t="s">
        <v>227</v>
      </c>
      <c r="AT649" s="156" t="s">
        <v>152</v>
      </c>
      <c r="AU649" s="156" t="s">
        <v>80</v>
      </c>
      <c r="AY649" s="19" t="s">
        <v>149</v>
      </c>
      <c r="BE649" s="157">
        <f>IF(N649="základní",J649,0)</f>
        <v>0</v>
      </c>
      <c r="BF649" s="157">
        <f>IF(N649="snížená",J649,0)</f>
        <v>0</v>
      </c>
      <c r="BG649" s="157">
        <f>IF(N649="zákl. přenesená",J649,0)</f>
        <v>0</v>
      </c>
      <c r="BH649" s="157">
        <f>IF(N649="sníž. přenesená",J649,0)</f>
        <v>0</v>
      </c>
      <c r="BI649" s="157">
        <f>IF(N649="nulová",J649,0)</f>
        <v>0</v>
      </c>
      <c r="BJ649" s="19" t="s">
        <v>78</v>
      </c>
      <c r="BK649" s="157">
        <f>ROUND(I649*H649,2)</f>
        <v>0</v>
      </c>
      <c r="BL649" s="19" t="s">
        <v>227</v>
      </c>
      <c r="BM649" s="156" t="s">
        <v>1204</v>
      </c>
    </row>
    <row r="650" spans="1:47" s="2" customFormat="1" ht="12">
      <c r="A650" s="34"/>
      <c r="B650" s="35"/>
      <c r="C650" s="34"/>
      <c r="D650" s="158" t="s">
        <v>159</v>
      </c>
      <c r="E650" s="34"/>
      <c r="F650" s="159" t="s">
        <v>1205</v>
      </c>
      <c r="G650" s="34"/>
      <c r="H650" s="34"/>
      <c r="I650" s="160"/>
      <c r="J650" s="34"/>
      <c r="K650" s="34"/>
      <c r="L650" s="35"/>
      <c r="M650" s="161"/>
      <c r="N650" s="162"/>
      <c r="O650" s="55"/>
      <c r="P650" s="55"/>
      <c r="Q650" s="55"/>
      <c r="R650" s="55"/>
      <c r="S650" s="55"/>
      <c r="T650" s="56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T650" s="19" t="s">
        <v>159</v>
      </c>
      <c r="AU650" s="19" t="s">
        <v>80</v>
      </c>
    </row>
    <row r="651" spans="1:65" s="2" customFormat="1" ht="24.2" customHeight="1">
      <c r="A651" s="34"/>
      <c r="B651" s="144"/>
      <c r="C651" s="145" t="s">
        <v>1206</v>
      </c>
      <c r="D651" s="145" t="s">
        <v>152</v>
      </c>
      <c r="E651" s="146" t="s">
        <v>1207</v>
      </c>
      <c r="F651" s="147" t="s">
        <v>1208</v>
      </c>
      <c r="G651" s="148" t="s">
        <v>197</v>
      </c>
      <c r="H651" s="149">
        <v>2.684</v>
      </c>
      <c r="I651" s="150"/>
      <c r="J651" s="151">
        <f>ROUND(I651*H651,2)</f>
        <v>0</v>
      </c>
      <c r="K651" s="147" t="s">
        <v>156</v>
      </c>
      <c r="L651" s="35"/>
      <c r="M651" s="152" t="s">
        <v>3</v>
      </c>
      <c r="N651" s="153" t="s">
        <v>42</v>
      </c>
      <c r="O651" s="55"/>
      <c r="P651" s="154">
        <f>O651*H651</f>
        <v>0</v>
      </c>
      <c r="Q651" s="154">
        <v>0</v>
      </c>
      <c r="R651" s="154">
        <f>Q651*H651</f>
        <v>0</v>
      </c>
      <c r="S651" s="154">
        <v>0</v>
      </c>
      <c r="T651" s="155">
        <f>S651*H651</f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156" t="s">
        <v>227</v>
      </c>
      <c r="AT651" s="156" t="s">
        <v>152</v>
      </c>
      <c r="AU651" s="156" t="s">
        <v>80</v>
      </c>
      <c r="AY651" s="19" t="s">
        <v>149</v>
      </c>
      <c r="BE651" s="157">
        <f>IF(N651="základní",J651,0)</f>
        <v>0</v>
      </c>
      <c r="BF651" s="157">
        <f>IF(N651="snížená",J651,0)</f>
        <v>0</v>
      </c>
      <c r="BG651" s="157">
        <f>IF(N651="zákl. přenesená",J651,0)</f>
        <v>0</v>
      </c>
      <c r="BH651" s="157">
        <f>IF(N651="sníž. přenesená",J651,0)</f>
        <v>0</v>
      </c>
      <c r="BI651" s="157">
        <f>IF(N651="nulová",J651,0)</f>
        <v>0</v>
      </c>
      <c r="BJ651" s="19" t="s">
        <v>78</v>
      </c>
      <c r="BK651" s="157">
        <f>ROUND(I651*H651,2)</f>
        <v>0</v>
      </c>
      <c r="BL651" s="19" t="s">
        <v>227</v>
      </c>
      <c r="BM651" s="156" t="s">
        <v>1209</v>
      </c>
    </row>
    <row r="652" spans="1:47" s="2" customFormat="1" ht="12">
      <c r="A652" s="34"/>
      <c r="B652" s="35"/>
      <c r="C652" s="34"/>
      <c r="D652" s="158" t="s">
        <v>159</v>
      </c>
      <c r="E652" s="34"/>
      <c r="F652" s="159" t="s">
        <v>1210</v>
      </c>
      <c r="G652" s="34"/>
      <c r="H652" s="34"/>
      <c r="I652" s="160"/>
      <c r="J652" s="34"/>
      <c r="K652" s="34"/>
      <c r="L652" s="35"/>
      <c r="M652" s="161"/>
      <c r="N652" s="162"/>
      <c r="O652" s="55"/>
      <c r="P652" s="55"/>
      <c r="Q652" s="55"/>
      <c r="R652" s="55"/>
      <c r="S652" s="55"/>
      <c r="T652" s="56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T652" s="19" t="s">
        <v>159</v>
      </c>
      <c r="AU652" s="19" t="s">
        <v>80</v>
      </c>
    </row>
    <row r="653" spans="2:63" s="12" customFormat="1" ht="22.9" customHeight="1">
      <c r="B653" s="131"/>
      <c r="D653" s="132" t="s">
        <v>70</v>
      </c>
      <c r="E653" s="142" t="s">
        <v>1211</v>
      </c>
      <c r="F653" s="142" t="s">
        <v>1212</v>
      </c>
      <c r="I653" s="134"/>
      <c r="J653" s="143">
        <f>BK653</f>
        <v>0</v>
      </c>
      <c r="L653" s="131"/>
      <c r="M653" s="136"/>
      <c r="N653" s="137"/>
      <c r="O653" s="137"/>
      <c r="P653" s="138">
        <f>SUM(P654:P699)</f>
        <v>0</v>
      </c>
      <c r="Q653" s="137"/>
      <c r="R653" s="138">
        <f>SUM(R654:R699)</f>
        <v>1.1791499999999997</v>
      </c>
      <c r="S653" s="137"/>
      <c r="T653" s="139">
        <f>SUM(T654:T699)</f>
        <v>0</v>
      </c>
      <c r="AR653" s="132" t="s">
        <v>80</v>
      </c>
      <c r="AT653" s="140" t="s">
        <v>70</v>
      </c>
      <c r="AU653" s="140" t="s">
        <v>78</v>
      </c>
      <c r="AY653" s="132" t="s">
        <v>149</v>
      </c>
      <c r="BK653" s="141">
        <f>SUM(BK654:BK699)</f>
        <v>0</v>
      </c>
    </row>
    <row r="654" spans="1:65" s="2" customFormat="1" ht="16.5" customHeight="1">
      <c r="A654" s="34"/>
      <c r="B654" s="144"/>
      <c r="C654" s="145" t="s">
        <v>1213</v>
      </c>
      <c r="D654" s="145" t="s">
        <v>152</v>
      </c>
      <c r="E654" s="146" t="s">
        <v>1214</v>
      </c>
      <c r="F654" s="147" t="s">
        <v>1215</v>
      </c>
      <c r="G654" s="148" t="s">
        <v>155</v>
      </c>
      <c r="H654" s="149">
        <v>1.75</v>
      </c>
      <c r="I654" s="150"/>
      <c r="J654" s="151">
        <f>ROUND(I654*H654,2)</f>
        <v>0</v>
      </c>
      <c r="K654" s="147" t="s">
        <v>156</v>
      </c>
      <c r="L654" s="35"/>
      <c r="M654" s="152" t="s">
        <v>3</v>
      </c>
      <c r="N654" s="153" t="s">
        <v>42</v>
      </c>
      <c r="O654" s="55"/>
      <c r="P654" s="154">
        <f>O654*H654</f>
        <v>0</v>
      </c>
      <c r="Q654" s="154">
        <v>0</v>
      </c>
      <c r="R654" s="154">
        <f>Q654*H654</f>
        <v>0</v>
      </c>
      <c r="S654" s="154">
        <v>0</v>
      </c>
      <c r="T654" s="155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56" t="s">
        <v>227</v>
      </c>
      <c r="AT654" s="156" t="s">
        <v>152</v>
      </c>
      <c r="AU654" s="156" t="s">
        <v>80</v>
      </c>
      <c r="AY654" s="19" t="s">
        <v>149</v>
      </c>
      <c r="BE654" s="157">
        <f>IF(N654="základní",J654,0)</f>
        <v>0</v>
      </c>
      <c r="BF654" s="157">
        <f>IF(N654="snížená",J654,0)</f>
        <v>0</v>
      </c>
      <c r="BG654" s="157">
        <f>IF(N654="zákl. přenesená",J654,0)</f>
        <v>0</v>
      </c>
      <c r="BH654" s="157">
        <f>IF(N654="sníž. přenesená",J654,0)</f>
        <v>0</v>
      </c>
      <c r="BI654" s="157">
        <f>IF(N654="nulová",J654,0)</f>
        <v>0</v>
      </c>
      <c r="BJ654" s="19" t="s">
        <v>78</v>
      </c>
      <c r="BK654" s="157">
        <f>ROUND(I654*H654,2)</f>
        <v>0</v>
      </c>
      <c r="BL654" s="19" t="s">
        <v>227</v>
      </c>
      <c r="BM654" s="156" t="s">
        <v>1216</v>
      </c>
    </row>
    <row r="655" spans="1:47" s="2" customFormat="1" ht="12">
      <c r="A655" s="34"/>
      <c r="B655" s="35"/>
      <c r="C655" s="34"/>
      <c r="D655" s="158" t="s">
        <v>159</v>
      </c>
      <c r="E655" s="34"/>
      <c r="F655" s="159" t="s">
        <v>1217</v>
      </c>
      <c r="G655" s="34"/>
      <c r="H655" s="34"/>
      <c r="I655" s="160"/>
      <c r="J655" s="34"/>
      <c r="K655" s="34"/>
      <c r="L655" s="35"/>
      <c r="M655" s="161"/>
      <c r="N655" s="162"/>
      <c r="O655" s="55"/>
      <c r="P655" s="55"/>
      <c r="Q655" s="55"/>
      <c r="R655" s="55"/>
      <c r="S655" s="55"/>
      <c r="T655" s="56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T655" s="19" t="s">
        <v>159</v>
      </c>
      <c r="AU655" s="19" t="s">
        <v>80</v>
      </c>
    </row>
    <row r="656" spans="2:51" s="13" customFormat="1" ht="12">
      <c r="B656" s="163"/>
      <c r="D656" s="164" t="s">
        <v>161</v>
      </c>
      <c r="E656" s="165" t="s">
        <v>3</v>
      </c>
      <c r="F656" s="166" t="s">
        <v>1218</v>
      </c>
      <c r="H656" s="167">
        <v>1.75</v>
      </c>
      <c r="I656" s="168"/>
      <c r="L656" s="163"/>
      <c r="M656" s="169"/>
      <c r="N656" s="170"/>
      <c r="O656" s="170"/>
      <c r="P656" s="170"/>
      <c r="Q656" s="170"/>
      <c r="R656" s="170"/>
      <c r="S656" s="170"/>
      <c r="T656" s="171"/>
      <c r="AT656" s="165" t="s">
        <v>161</v>
      </c>
      <c r="AU656" s="165" t="s">
        <v>80</v>
      </c>
      <c r="AV656" s="13" t="s">
        <v>80</v>
      </c>
      <c r="AW656" s="13" t="s">
        <v>33</v>
      </c>
      <c r="AX656" s="13" t="s">
        <v>78</v>
      </c>
      <c r="AY656" s="165" t="s">
        <v>149</v>
      </c>
    </row>
    <row r="657" spans="1:65" s="2" customFormat="1" ht="16.5" customHeight="1">
      <c r="A657" s="34"/>
      <c r="B657" s="144"/>
      <c r="C657" s="190" t="s">
        <v>1219</v>
      </c>
      <c r="D657" s="190" t="s">
        <v>411</v>
      </c>
      <c r="E657" s="191" t="s">
        <v>1220</v>
      </c>
      <c r="F657" s="192" t="s">
        <v>1221</v>
      </c>
      <c r="G657" s="193" t="s">
        <v>155</v>
      </c>
      <c r="H657" s="194">
        <v>1.1</v>
      </c>
      <c r="I657" s="195"/>
      <c r="J657" s="196">
        <f>ROUND(I657*H657,2)</f>
        <v>0</v>
      </c>
      <c r="K657" s="192" t="s">
        <v>156</v>
      </c>
      <c r="L657" s="197"/>
      <c r="M657" s="198" t="s">
        <v>3</v>
      </c>
      <c r="N657" s="199" t="s">
        <v>42</v>
      </c>
      <c r="O657" s="55"/>
      <c r="P657" s="154">
        <f>O657*H657</f>
        <v>0</v>
      </c>
      <c r="Q657" s="154">
        <v>0.016</v>
      </c>
      <c r="R657" s="154">
        <f>Q657*H657</f>
        <v>0.0176</v>
      </c>
      <c r="S657" s="154">
        <v>0</v>
      </c>
      <c r="T657" s="155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6" t="s">
        <v>446</v>
      </c>
      <c r="AT657" s="156" t="s">
        <v>411</v>
      </c>
      <c r="AU657" s="156" t="s">
        <v>80</v>
      </c>
      <c r="AY657" s="19" t="s">
        <v>149</v>
      </c>
      <c r="BE657" s="157">
        <f>IF(N657="základní",J657,0)</f>
        <v>0</v>
      </c>
      <c r="BF657" s="157">
        <f>IF(N657="snížená",J657,0)</f>
        <v>0</v>
      </c>
      <c r="BG657" s="157">
        <f>IF(N657="zákl. přenesená",J657,0)</f>
        <v>0</v>
      </c>
      <c r="BH657" s="157">
        <f>IF(N657="sníž. přenesená",J657,0)</f>
        <v>0</v>
      </c>
      <c r="BI657" s="157">
        <f>IF(N657="nulová",J657,0)</f>
        <v>0</v>
      </c>
      <c r="BJ657" s="19" t="s">
        <v>78</v>
      </c>
      <c r="BK657" s="157">
        <f>ROUND(I657*H657,2)</f>
        <v>0</v>
      </c>
      <c r="BL657" s="19" t="s">
        <v>227</v>
      </c>
      <c r="BM657" s="156" t="s">
        <v>1222</v>
      </c>
    </row>
    <row r="658" spans="2:51" s="13" customFormat="1" ht="12">
      <c r="B658" s="163"/>
      <c r="D658" s="164" t="s">
        <v>161</v>
      </c>
      <c r="E658" s="165" t="s">
        <v>3</v>
      </c>
      <c r="F658" s="166" t="s">
        <v>78</v>
      </c>
      <c r="H658" s="167">
        <v>1</v>
      </c>
      <c r="I658" s="168"/>
      <c r="L658" s="163"/>
      <c r="M658" s="169"/>
      <c r="N658" s="170"/>
      <c r="O658" s="170"/>
      <c r="P658" s="170"/>
      <c r="Q658" s="170"/>
      <c r="R658" s="170"/>
      <c r="S658" s="170"/>
      <c r="T658" s="171"/>
      <c r="AT658" s="165" t="s">
        <v>161</v>
      </c>
      <c r="AU658" s="165" t="s">
        <v>80</v>
      </c>
      <c r="AV658" s="13" t="s">
        <v>80</v>
      </c>
      <c r="AW658" s="13" t="s">
        <v>33</v>
      </c>
      <c r="AX658" s="13" t="s">
        <v>78</v>
      </c>
      <c r="AY658" s="165" t="s">
        <v>149</v>
      </c>
    </row>
    <row r="659" spans="2:51" s="13" customFormat="1" ht="12">
      <c r="B659" s="163"/>
      <c r="D659" s="164" t="s">
        <v>161</v>
      </c>
      <c r="F659" s="166" t="s">
        <v>1223</v>
      </c>
      <c r="H659" s="167">
        <v>1.1</v>
      </c>
      <c r="I659" s="168"/>
      <c r="L659" s="163"/>
      <c r="M659" s="169"/>
      <c r="N659" s="170"/>
      <c r="O659" s="170"/>
      <c r="P659" s="170"/>
      <c r="Q659" s="170"/>
      <c r="R659" s="170"/>
      <c r="S659" s="170"/>
      <c r="T659" s="171"/>
      <c r="AT659" s="165" t="s">
        <v>161</v>
      </c>
      <c r="AU659" s="165" t="s">
        <v>80</v>
      </c>
      <c r="AV659" s="13" t="s">
        <v>80</v>
      </c>
      <c r="AW659" s="13" t="s">
        <v>4</v>
      </c>
      <c r="AX659" s="13" t="s">
        <v>78</v>
      </c>
      <c r="AY659" s="165" t="s">
        <v>149</v>
      </c>
    </row>
    <row r="660" spans="1:65" s="2" customFormat="1" ht="16.5" customHeight="1">
      <c r="A660" s="34"/>
      <c r="B660" s="144"/>
      <c r="C660" s="190" t="s">
        <v>1224</v>
      </c>
      <c r="D660" s="190" t="s">
        <v>411</v>
      </c>
      <c r="E660" s="191" t="s">
        <v>1225</v>
      </c>
      <c r="F660" s="192" t="s">
        <v>1226</v>
      </c>
      <c r="G660" s="193" t="s">
        <v>155</v>
      </c>
      <c r="H660" s="194">
        <v>0.75</v>
      </c>
      <c r="I660" s="195"/>
      <c r="J660" s="196">
        <f>ROUND(I660*H660,2)</f>
        <v>0</v>
      </c>
      <c r="K660" s="192" t="s">
        <v>156</v>
      </c>
      <c r="L660" s="197"/>
      <c r="M660" s="198" t="s">
        <v>3</v>
      </c>
      <c r="N660" s="199" t="s">
        <v>42</v>
      </c>
      <c r="O660" s="55"/>
      <c r="P660" s="154">
        <f>O660*H660</f>
        <v>0</v>
      </c>
      <c r="Q660" s="154">
        <v>0.0034</v>
      </c>
      <c r="R660" s="154">
        <f>Q660*H660</f>
        <v>0.0025499999999999997</v>
      </c>
      <c r="S660" s="154">
        <v>0</v>
      </c>
      <c r="T660" s="155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56" t="s">
        <v>446</v>
      </c>
      <c r="AT660" s="156" t="s">
        <v>411</v>
      </c>
      <c r="AU660" s="156" t="s">
        <v>80</v>
      </c>
      <c r="AY660" s="19" t="s">
        <v>149</v>
      </c>
      <c r="BE660" s="157">
        <f>IF(N660="základní",J660,0)</f>
        <v>0</v>
      </c>
      <c r="BF660" s="157">
        <f>IF(N660="snížená",J660,0)</f>
        <v>0</v>
      </c>
      <c r="BG660" s="157">
        <f>IF(N660="zákl. přenesená",J660,0)</f>
        <v>0</v>
      </c>
      <c r="BH660" s="157">
        <f>IF(N660="sníž. přenesená",J660,0)</f>
        <v>0</v>
      </c>
      <c r="BI660" s="157">
        <f>IF(N660="nulová",J660,0)</f>
        <v>0</v>
      </c>
      <c r="BJ660" s="19" t="s">
        <v>78</v>
      </c>
      <c r="BK660" s="157">
        <f>ROUND(I660*H660,2)</f>
        <v>0</v>
      </c>
      <c r="BL660" s="19" t="s">
        <v>227</v>
      </c>
      <c r="BM660" s="156" t="s">
        <v>1227</v>
      </c>
    </row>
    <row r="661" spans="1:65" s="2" customFormat="1" ht="21.75" customHeight="1">
      <c r="A661" s="34"/>
      <c r="B661" s="144"/>
      <c r="C661" s="145" t="s">
        <v>1228</v>
      </c>
      <c r="D661" s="145" t="s">
        <v>152</v>
      </c>
      <c r="E661" s="146" t="s">
        <v>1229</v>
      </c>
      <c r="F661" s="147" t="s">
        <v>1230</v>
      </c>
      <c r="G661" s="148" t="s">
        <v>243</v>
      </c>
      <c r="H661" s="149">
        <v>8</v>
      </c>
      <c r="I661" s="150"/>
      <c r="J661" s="151">
        <f>ROUND(I661*H661,2)</f>
        <v>0</v>
      </c>
      <c r="K661" s="147" t="s">
        <v>156</v>
      </c>
      <c r="L661" s="35"/>
      <c r="M661" s="152" t="s">
        <v>3</v>
      </c>
      <c r="N661" s="153" t="s">
        <v>42</v>
      </c>
      <c r="O661" s="55"/>
      <c r="P661" s="154">
        <f>O661*H661</f>
        <v>0</v>
      </c>
      <c r="Q661" s="154">
        <v>0</v>
      </c>
      <c r="R661" s="154">
        <f>Q661*H661</f>
        <v>0</v>
      </c>
      <c r="S661" s="154">
        <v>0</v>
      </c>
      <c r="T661" s="155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56" t="s">
        <v>227</v>
      </c>
      <c r="AT661" s="156" t="s">
        <v>152</v>
      </c>
      <c r="AU661" s="156" t="s">
        <v>80</v>
      </c>
      <c r="AY661" s="19" t="s">
        <v>149</v>
      </c>
      <c r="BE661" s="157">
        <f>IF(N661="základní",J661,0)</f>
        <v>0</v>
      </c>
      <c r="BF661" s="157">
        <f>IF(N661="snížená",J661,0)</f>
        <v>0</v>
      </c>
      <c r="BG661" s="157">
        <f>IF(N661="zákl. přenesená",J661,0)</f>
        <v>0</v>
      </c>
      <c r="BH661" s="157">
        <f>IF(N661="sníž. přenesená",J661,0)</f>
        <v>0</v>
      </c>
      <c r="BI661" s="157">
        <f>IF(N661="nulová",J661,0)</f>
        <v>0</v>
      </c>
      <c r="BJ661" s="19" t="s">
        <v>78</v>
      </c>
      <c r="BK661" s="157">
        <f>ROUND(I661*H661,2)</f>
        <v>0</v>
      </c>
      <c r="BL661" s="19" t="s">
        <v>227</v>
      </c>
      <c r="BM661" s="156" t="s">
        <v>1231</v>
      </c>
    </row>
    <row r="662" spans="1:47" s="2" customFormat="1" ht="12">
      <c r="A662" s="34"/>
      <c r="B662" s="35"/>
      <c r="C662" s="34"/>
      <c r="D662" s="158" t="s">
        <v>159</v>
      </c>
      <c r="E662" s="34"/>
      <c r="F662" s="159" t="s">
        <v>1232</v>
      </c>
      <c r="G662" s="34"/>
      <c r="H662" s="34"/>
      <c r="I662" s="160"/>
      <c r="J662" s="34"/>
      <c r="K662" s="34"/>
      <c r="L662" s="35"/>
      <c r="M662" s="161"/>
      <c r="N662" s="162"/>
      <c r="O662" s="55"/>
      <c r="P662" s="55"/>
      <c r="Q662" s="55"/>
      <c r="R662" s="55"/>
      <c r="S662" s="55"/>
      <c r="T662" s="56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T662" s="19" t="s">
        <v>159</v>
      </c>
      <c r="AU662" s="19" t="s">
        <v>80</v>
      </c>
    </row>
    <row r="663" spans="2:51" s="13" customFormat="1" ht="12">
      <c r="B663" s="163"/>
      <c r="D663" s="164" t="s">
        <v>161</v>
      </c>
      <c r="E663" s="165" t="s">
        <v>3</v>
      </c>
      <c r="F663" s="166" t="s">
        <v>1233</v>
      </c>
      <c r="H663" s="167">
        <v>8</v>
      </c>
      <c r="I663" s="168"/>
      <c r="L663" s="163"/>
      <c r="M663" s="169"/>
      <c r="N663" s="170"/>
      <c r="O663" s="170"/>
      <c r="P663" s="170"/>
      <c r="Q663" s="170"/>
      <c r="R663" s="170"/>
      <c r="S663" s="170"/>
      <c r="T663" s="171"/>
      <c r="AT663" s="165" t="s">
        <v>161</v>
      </c>
      <c r="AU663" s="165" t="s">
        <v>80</v>
      </c>
      <c r="AV663" s="13" t="s">
        <v>80</v>
      </c>
      <c r="AW663" s="13" t="s">
        <v>33</v>
      </c>
      <c r="AX663" s="13" t="s">
        <v>78</v>
      </c>
      <c r="AY663" s="165" t="s">
        <v>149</v>
      </c>
    </row>
    <row r="664" spans="1:65" s="2" customFormat="1" ht="16.5" customHeight="1">
      <c r="A664" s="34"/>
      <c r="B664" s="144"/>
      <c r="C664" s="190" t="s">
        <v>1234</v>
      </c>
      <c r="D664" s="190" t="s">
        <v>411</v>
      </c>
      <c r="E664" s="191" t="s">
        <v>1235</v>
      </c>
      <c r="F664" s="192" t="s">
        <v>1236</v>
      </c>
      <c r="G664" s="193" t="s">
        <v>243</v>
      </c>
      <c r="H664" s="194">
        <v>8.8</v>
      </c>
      <c r="I664" s="195"/>
      <c r="J664" s="196">
        <f>ROUND(I664*H664,2)</f>
        <v>0</v>
      </c>
      <c r="K664" s="192" t="s">
        <v>156</v>
      </c>
      <c r="L664" s="197"/>
      <c r="M664" s="198" t="s">
        <v>3</v>
      </c>
      <c r="N664" s="199" t="s">
        <v>42</v>
      </c>
      <c r="O664" s="55"/>
      <c r="P664" s="154">
        <f>O664*H664</f>
        <v>0</v>
      </c>
      <c r="Q664" s="154">
        <v>0.0002</v>
      </c>
      <c r="R664" s="154">
        <f>Q664*H664</f>
        <v>0.0017600000000000003</v>
      </c>
      <c r="S664" s="154">
        <v>0</v>
      </c>
      <c r="T664" s="155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56" t="s">
        <v>446</v>
      </c>
      <c r="AT664" s="156" t="s">
        <v>411</v>
      </c>
      <c r="AU664" s="156" t="s">
        <v>80</v>
      </c>
      <c r="AY664" s="19" t="s">
        <v>149</v>
      </c>
      <c r="BE664" s="157">
        <f>IF(N664="základní",J664,0)</f>
        <v>0</v>
      </c>
      <c r="BF664" s="157">
        <f>IF(N664="snížená",J664,0)</f>
        <v>0</v>
      </c>
      <c r="BG664" s="157">
        <f>IF(N664="zákl. přenesená",J664,0)</f>
        <v>0</v>
      </c>
      <c r="BH664" s="157">
        <f>IF(N664="sníž. přenesená",J664,0)</f>
        <v>0</v>
      </c>
      <c r="BI664" s="157">
        <f>IF(N664="nulová",J664,0)</f>
        <v>0</v>
      </c>
      <c r="BJ664" s="19" t="s">
        <v>78</v>
      </c>
      <c r="BK664" s="157">
        <f>ROUND(I664*H664,2)</f>
        <v>0</v>
      </c>
      <c r="BL664" s="19" t="s">
        <v>227</v>
      </c>
      <c r="BM664" s="156" t="s">
        <v>1237</v>
      </c>
    </row>
    <row r="665" spans="2:51" s="13" customFormat="1" ht="12">
      <c r="B665" s="163"/>
      <c r="D665" s="164" t="s">
        <v>161</v>
      </c>
      <c r="F665" s="166" t="s">
        <v>1238</v>
      </c>
      <c r="H665" s="167">
        <v>8.8</v>
      </c>
      <c r="I665" s="168"/>
      <c r="L665" s="163"/>
      <c r="M665" s="169"/>
      <c r="N665" s="170"/>
      <c r="O665" s="170"/>
      <c r="P665" s="170"/>
      <c r="Q665" s="170"/>
      <c r="R665" s="170"/>
      <c r="S665" s="170"/>
      <c r="T665" s="171"/>
      <c r="AT665" s="165" t="s">
        <v>161</v>
      </c>
      <c r="AU665" s="165" t="s">
        <v>80</v>
      </c>
      <c r="AV665" s="13" t="s">
        <v>80</v>
      </c>
      <c r="AW665" s="13" t="s">
        <v>4</v>
      </c>
      <c r="AX665" s="13" t="s">
        <v>78</v>
      </c>
      <c r="AY665" s="165" t="s">
        <v>149</v>
      </c>
    </row>
    <row r="666" spans="1:65" s="2" customFormat="1" ht="16.5" customHeight="1">
      <c r="A666" s="34"/>
      <c r="B666" s="144"/>
      <c r="C666" s="145" t="s">
        <v>1239</v>
      </c>
      <c r="D666" s="145" t="s">
        <v>152</v>
      </c>
      <c r="E666" s="146" t="s">
        <v>1240</v>
      </c>
      <c r="F666" s="147" t="s">
        <v>1241</v>
      </c>
      <c r="G666" s="148" t="s">
        <v>183</v>
      </c>
      <c r="H666" s="149">
        <v>17</v>
      </c>
      <c r="I666" s="150"/>
      <c r="J666" s="151">
        <f>ROUND(I666*H666,2)</f>
        <v>0</v>
      </c>
      <c r="K666" s="147" t="s">
        <v>156</v>
      </c>
      <c r="L666" s="35"/>
      <c r="M666" s="152" t="s">
        <v>3</v>
      </c>
      <c r="N666" s="153" t="s">
        <v>42</v>
      </c>
      <c r="O666" s="55"/>
      <c r="P666" s="154">
        <f>O666*H666</f>
        <v>0</v>
      </c>
      <c r="Q666" s="154">
        <v>0</v>
      </c>
      <c r="R666" s="154">
        <f>Q666*H666</f>
        <v>0</v>
      </c>
      <c r="S666" s="154">
        <v>0</v>
      </c>
      <c r="T666" s="155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56" t="s">
        <v>227</v>
      </c>
      <c r="AT666" s="156" t="s">
        <v>152</v>
      </c>
      <c r="AU666" s="156" t="s">
        <v>80</v>
      </c>
      <c r="AY666" s="19" t="s">
        <v>149</v>
      </c>
      <c r="BE666" s="157">
        <f>IF(N666="základní",J666,0)</f>
        <v>0</v>
      </c>
      <c r="BF666" s="157">
        <f>IF(N666="snížená",J666,0)</f>
        <v>0</v>
      </c>
      <c r="BG666" s="157">
        <f>IF(N666="zákl. přenesená",J666,0)</f>
        <v>0</v>
      </c>
      <c r="BH666" s="157">
        <f>IF(N666="sníž. přenesená",J666,0)</f>
        <v>0</v>
      </c>
      <c r="BI666" s="157">
        <f>IF(N666="nulová",J666,0)</f>
        <v>0</v>
      </c>
      <c r="BJ666" s="19" t="s">
        <v>78</v>
      </c>
      <c r="BK666" s="157">
        <f>ROUND(I666*H666,2)</f>
        <v>0</v>
      </c>
      <c r="BL666" s="19" t="s">
        <v>227</v>
      </c>
      <c r="BM666" s="156" t="s">
        <v>1242</v>
      </c>
    </row>
    <row r="667" spans="1:47" s="2" customFormat="1" ht="12">
      <c r="A667" s="34"/>
      <c r="B667" s="35"/>
      <c r="C667" s="34"/>
      <c r="D667" s="158" t="s">
        <v>159</v>
      </c>
      <c r="E667" s="34"/>
      <c r="F667" s="159" t="s">
        <v>1243</v>
      </c>
      <c r="G667" s="34"/>
      <c r="H667" s="34"/>
      <c r="I667" s="160"/>
      <c r="J667" s="34"/>
      <c r="K667" s="34"/>
      <c r="L667" s="35"/>
      <c r="M667" s="161"/>
      <c r="N667" s="162"/>
      <c r="O667" s="55"/>
      <c r="P667" s="55"/>
      <c r="Q667" s="55"/>
      <c r="R667" s="55"/>
      <c r="S667" s="55"/>
      <c r="T667" s="56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9" t="s">
        <v>159</v>
      </c>
      <c r="AU667" s="19" t="s">
        <v>80</v>
      </c>
    </row>
    <row r="668" spans="1:65" s="2" customFormat="1" ht="16.5" customHeight="1">
      <c r="A668" s="34"/>
      <c r="B668" s="144"/>
      <c r="C668" s="190" t="s">
        <v>1244</v>
      </c>
      <c r="D668" s="190" t="s">
        <v>411</v>
      </c>
      <c r="E668" s="191" t="s">
        <v>1245</v>
      </c>
      <c r="F668" s="192" t="s">
        <v>1246</v>
      </c>
      <c r="G668" s="193" t="s">
        <v>183</v>
      </c>
      <c r="H668" s="194">
        <v>9</v>
      </c>
      <c r="I668" s="195"/>
      <c r="J668" s="196">
        <f>ROUND(I668*H668,2)</f>
        <v>0</v>
      </c>
      <c r="K668" s="192" t="s">
        <v>156</v>
      </c>
      <c r="L668" s="197"/>
      <c r="M668" s="198" t="s">
        <v>3</v>
      </c>
      <c r="N668" s="199" t="s">
        <v>42</v>
      </c>
      <c r="O668" s="55"/>
      <c r="P668" s="154">
        <f>O668*H668</f>
        <v>0</v>
      </c>
      <c r="Q668" s="154">
        <v>0.048</v>
      </c>
      <c r="R668" s="154">
        <f>Q668*H668</f>
        <v>0.432</v>
      </c>
      <c r="S668" s="154">
        <v>0</v>
      </c>
      <c r="T668" s="155">
        <f>S668*H668</f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56" t="s">
        <v>446</v>
      </c>
      <c r="AT668" s="156" t="s">
        <v>411</v>
      </c>
      <c r="AU668" s="156" t="s">
        <v>80</v>
      </c>
      <c r="AY668" s="19" t="s">
        <v>149</v>
      </c>
      <c r="BE668" s="157">
        <f>IF(N668="základní",J668,0)</f>
        <v>0</v>
      </c>
      <c r="BF668" s="157">
        <f>IF(N668="snížená",J668,0)</f>
        <v>0</v>
      </c>
      <c r="BG668" s="157">
        <f>IF(N668="zákl. přenesená",J668,0)</f>
        <v>0</v>
      </c>
      <c r="BH668" s="157">
        <f>IF(N668="sníž. přenesená",J668,0)</f>
        <v>0</v>
      </c>
      <c r="BI668" s="157">
        <f>IF(N668="nulová",J668,0)</f>
        <v>0</v>
      </c>
      <c r="BJ668" s="19" t="s">
        <v>78</v>
      </c>
      <c r="BK668" s="157">
        <f>ROUND(I668*H668,2)</f>
        <v>0</v>
      </c>
      <c r="BL668" s="19" t="s">
        <v>227</v>
      </c>
      <c r="BM668" s="156" t="s">
        <v>1247</v>
      </c>
    </row>
    <row r="669" spans="1:65" s="2" customFormat="1" ht="16.5" customHeight="1">
      <c r="A669" s="34"/>
      <c r="B669" s="144"/>
      <c r="C669" s="190" t="s">
        <v>1248</v>
      </c>
      <c r="D669" s="190" t="s">
        <v>411</v>
      </c>
      <c r="E669" s="191" t="s">
        <v>1249</v>
      </c>
      <c r="F669" s="192" t="s">
        <v>1250</v>
      </c>
      <c r="G669" s="193" t="s">
        <v>183</v>
      </c>
      <c r="H669" s="194">
        <v>6</v>
      </c>
      <c r="I669" s="195"/>
      <c r="J669" s="196">
        <f>ROUND(I669*H669,2)</f>
        <v>0</v>
      </c>
      <c r="K669" s="192" t="s">
        <v>156</v>
      </c>
      <c r="L669" s="197"/>
      <c r="M669" s="198" t="s">
        <v>3</v>
      </c>
      <c r="N669" s="199" t="s">
        <v>42</v>
      </c>
      <c r="O669" s="55"/>
      <c r="P669" s="154">
        <f>O669*H669</f>
        <v>0</v>
      </c>
      <c r="Q669" s="154">
        <v>0.036</v>
      </c>
      <c r="R669" s="154">
        <f>Q669*H669</f>
        <v>0.21599999999999997</v>
      </c>
      <c r="S669" s="154">
        <v>0</v>
      </c>
      <c r="T669" s="155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56" t="s">
        <v>446</v>
      </c>
      <c r="AT669" s="156" t="s">
        <v>411</v>
      </c>
      <c r="AU669" s="156" t="s">
        <v>80</v>
      </c>
      <c r="AY669" s="19" t="s">
        <v>149</v>
      </c>
      <c r="BE669" s="157">
        <f>IF(N669="základní",J669,0)</f>
        <v>0</v>
      </c>
      <c r="BF669" s="157">
        <f>IF(N669="snížená",J669,0)</f>
        <v>0</v>
      </c>
      <c r="BG669" s="157">
        <f>IF(N669="zákl. přenesená",J669,0)</f>
        <v>0</v>
      </c>
      <c r="BH669" s="157">
        <f>IF(N669="sníž. přenesená",J669,0)</f>
        <v>0</v>
      </c>
      <c r="BI669" s="157">
        <f>IF(N669="nulová",J669,0)</f>
        <v>0</v>
      </c>
      <c r="BJ669" s="19" t="s">
        <v>78</v>
      </c>
      <c r="BK669" s="157">
        <f>ROUND(I669*H669,2)</f>
        <v>0</v>
      </c>
      <c r="BL669" s="19" t="s">
        <v>227</v>
      </c>
      <c r="BM669" s="156" t="s">
        <v>1251</v>
      </c>
    </row>
    <row r="670" spans="1:65" s="2" customFormat="1" ht="16.5" customHeight="1">
      <c r="A670" s="34"/>
      <c r="B670" s="144"/>
      <c r="C670" s="190" t="s">
        <v>1252</v>
      </c>
      <c r="D670" s="190" t="s">
        <v>411</v>
      </c>
      <c r="E670" s="191" t="s">
        <v>1253</v>
      </c>
      <c r="F670" s="192" t="s">
        <v>1254</v>
      </c>
      <c r="G670" s="193" t="s">
        <v>183</v>
      </c>
      <c r="H670" s="194">
        <v>2</v>
      </c>
      <c r="I670" s="195"/>
      <c r="J670" s="196">
        <f>ROUND(I670*H670,2)</f>
        <v>0</v>
      </c>
      <c r="K670" s="192" t="s">
        <v>156</v>
      </c>
      <c r="L670" s="197"/>
      <c r="M670" s="198" t="s">
        <v>3</v>
      </c>
      <c r="N670" s="199" t="s">
        <v>42</v>
      </c>
      <c r="O670" s="55"/>
      <c r="P670" s="154">
        <f>O670*H670</f>
        <v>0</v>
      </c>
      <c r="Q670" s="154">
        <v>0.053</v>
      </c>
      <c r="R670" s="154">
        <f>Q670*H670</f>
        <v>0.106</v>
      </c>
      <c r="S670" s="154">
        <v>0</v>
      </c>
      <c r="T670" s="155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56" t="s">
        <v>446</v>
      </c>
      <c r="AT670" s="156" t="s">
        <v>411</v>
      </c>
      <c r="AU670" s="156" t="s">
        <v>80</v>
      </c>
      <c r="AY670" s="19" t="s">
        <v>149</v>
      </c>
      <c r="BE670" s="157">
        <f>IF(N670="základní",J670,0)</f>
        <v>0</v>
      </c>
      <c r="BF670" s="157">
        <f>IF(N670="snížená",J670,0)</f>
        <v>0</v>
      </c>
      <c r="BG670" s="157">
        <f>IF(N670="zákl. přenesená",J670,0)</f>
        <v>0</v>
      </c>
      <c r="BH670" s="157">
        <f>IF(N670="sníž. přenesená",J670,0)</f>
        <v>0</v>
      </c>
      <c r="BI670" s="157">
        <f>IF(N670="nulová",J670,0)</f>
        <v>0</v>
      </c>
      <c r="BJ670" s="19" t="s">
        <v>78</v>
      </c>
      <c r="BK670" s="157">
        <f>ROUND(I670*H670,2)</f>
        <v>0</v>
      </c>
      <c r="BL670" s="19" t="s">
        <v>227</v>
      </c>
      <c r="BM670" s="156" t="s">
        <v>1255</v>
      </c>
    </row>
    <row r="671" spans="1:65" s="2" customFormat="1" ht="16.5" customHeight="1">
      <c r="A671" s="34"/>
      <c r="B671" s="144"/>
      <c r="C671" s="145" t="s">
        <v>1256</v>
      </c>
      <c r="D671" s="145" t="s">
        <v>152</v>
      </c>
      <c r="E671" s="146" t="s">
        <v>1257</v>
      </c>
      <c r="F671" s="147" t="s">
        <v>1258</v>
      </c>
      <c r="G671" s="148" t="s">
        <v>183</v>
      </c>
      <c r="H671" s="149">
        <v>1</v>
      </c>
      <c r="I671" s="150"/>
      <c r="J671" s="151">
        <f>ROUND(I671*H671,2)</f>
        <v>0</v>
      </c>
      <c r="K671" s="147" t="s">
        <v>156</v>
      </c>
      <c r="L671" s="35"/>
      <c r="M671" s="152" t="s">
        <v>3</v>
      </c>
      <c r="N671" s="153" t="s">
        <v>42</v>
      </c>
      <c r="O671" s="55"/>
      <c r="P671" s="154">
        <f>O671*H671</f>
        <v>0</v>
      </c>
      <c r="Q671" s="154">
        <v>0</v>
      </c>
      <c r="R671" s="154">
        <f>Q671*H671</f>
        <v>0</v>
      </c>
      <c r="S671" s="154">
        <v>0</v>
      </c>
      <c r="T671" s="155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56" t="s">
        <v>227</v>
      </c>
      <c r="AT671" s="156" t="s">
        <v>152</v>
      </c>
      <c r="AU671" s="156" t="s">
        <v>80</v>
      </c>
      <c r="AY671" s="19" t="s">
        <v>149</v>
      </c>
      <c r="BE671" s="157">
        <f>IF(N671="základní",J671,0)</f>
        <v>0</v>
      </c>
      <c r="BF671" s="157">
        <f>IF(N671="snížená",J671,0)</f>
        <v>0</v>
      </c>
      <c r="BG671" s="157">
        <f>IF(N671="zákl. přenesená",J671,0)</f>
        <v>0</v>
      </c>
      <c r="BH671" s="157">
        <f>IF(N671="sníž. přenesená",J671,0)</f>
        <v>0</v>
      </c>
      <c r="BI671" s="157">
        <f>IF(N671="nulová",J671,0)</f>
        <v>0</v>
      </c>
      <c r="BJ671" s="19" t="s">
        <v>78</v>
      </c>
      <c r="BK671" s="157">
        <f>ROUND(I671*H671,2)</f>
        <v>0</v>
      </c>
      <c r="BL671" s="19" t="s">
        <v>227</v>
      </c>
      <c r="BM671" s="156" t="s">
        <v>1259</v>
      </c>
    </row>
    <row r="672" spans="1:47" s="2" customFormat="1" ht="12">
      <c r="A672" s="34"/>
      <c r="B672" s="35"/>
      <c r="C672" s="34"/>
      <c r="D672" s="158" t="s">
        <v>159</v>
      </c>
      <c r="E672" s="34"/>
      <c r="F672" s="159" t="s">
        <v>1260</v>
      </c>
      <c r="G672" s="34"/>
      <c r="H672" s="34"/>
      <c r="I672" s="160"/>
      <c r="J672" s="34"/>
      <c r="K672" s="34"/>
      <c r="L672" s="35"/>
      <c r="M672" s="161"/>
      <c r="N672" s="162"/>
      <c r="O672" s="55"/>
      <c r="P672" s="55"/>
      <c r="Q672" s="55"/>
      <c r="R672" s="55"/>
      <c r="S672" s="55"/>
      <c r="T672" s="56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T672" s="19" t="s">
        <v>159</v>
      </c>
      <c r="AU672" s="19" t="s">
        <v>80</v>
      </c>
    </row>
    <row r="673" spans="1:65" s="2" customFormat="1" ht="16.5" customHeight="1">
      <c r="A673" s="34"/>
      <c r="B673" s="144"/>
      <c r="C673" s="190" t="s">
        <v>1261</v>
      </c>
      <c r="D673" s="190" t="s">
        <v>411</v>
      </c>
      <c r="E673" s="191" t="s">
        <v>1262</v>
      </c>
      <c r="F673" s="192" t="s">
        <v>1263</v>
      </c>
      <c r="G673" s="193" t="s">
        <v>183</v>
      </c>
      <c r="H673" s="194">
        <v>1</v>
      </c>
      <c r="I673" s="195"/>
      <c r="J673" s="196">
        <f>ROUND(I673*H673,2)</f>
        <v>0</v>
      </c>
      <c r="K673" s="192" t="s">
        <v>156</v>
      </c>
      <c r="L673" s="197"/>
      <c r="M673" s="198" t="s">
        <v>3</v>
      </c>
      <c r="N673" s="199" t="s">
        <v>42</v>
      </c>
      <c r="O673" s="55"/>
      <c r="P673" s="154">
        <f>O673*H673</f>
        <v>0</v>
      </c>
      <c r="Q673" s="154">
        <v>0.086</v>
      </c>
      <c r="R673" s="154">
        <f>Q673*H673</f>
        <v>0.086</v>
      </c>
      <c r="S673" s="154">
        <v>0</v>
      </c>
      <c r="T673" s="155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56" t="s">
        <v>446</v>
      </c>
      <c r="AT673" s="156" t="s">
        <v>411</v>
      </c>
      <c r="AU673" s="156" t="s">
        <v>80</v>
      </c>
      <c r="AY673" s="19" t="s">
        <v>149</v>
      </c>
      <c r="BE673" s="157">
        <f>IF(N673="základní",J673,0)</f>
        <v>0</v>
      </c>
      <c r="BF673" s="157">
        <f>IF(N673="snížená",J673,0)</f>
        <v>0</v>
      </c>
      <c r="BG673" s="157">
        <f>IF(N673="zákl. přenesená",J673,0)</f>
        <v>0</v>
      </c>
      <c r="BH673" s="157">
        <f>IF(N673="sníž. přenesená",J673,0)</f>
        <v>0</v>
      </c>
      <c r="BI673" s="157">
        <f>IF(N673="nulová",J673,0)</f>
        <v>0</v>
      </c>
      <c r="BJ673" s="19" t="s">
        <v>78</v>
      </c>
      <c r="BK673" s="157">
        <f>ROUND(I673*H673,2)</f>
        <v>0</v>
      </c>
      <c r="BL673" s="19" t="s">
        <v>227</v>
      </c>
      <c r="BM673" s="156" t="s">
        <v>1264</v>
      </c>
    </row>
    <row r="674" spans="1:65" s="2" customFormat="1" ht="16.5" customHeight="1">
      <c r="A674" s="34"/>
      <c r="B674" s="144"/>
      <c r="C674" s="145" t="s">
        <v>1265</v>
      </c>
      <c r="D674" s="145" t="s">
        <v>152</v>
      </c>
      <c r="E674" s="146" t="s">
        <v>1266</v>
      </c>
      <c r="F674" s="147" t="s">
        <v>1267</v>
      </c>
      <c r="G674" s="148" t="s">
        <v>183</v>
      </c>
      <c r="H674" s="149">
        <v>18</v>
      </c>
      <c r="I674" s="150"/>
      <c r="J674" s="151">
        <f>ROUND(I674*H674,2)</f>
        <v>0</v>
      </c>
      <c r="K674" s="147" t="s">
        <v>156</v>
      </c>
      <c r="L674" s="35"/>
      <c r="M674" s="152" t="s">
        <v>3</v>
      </c>
      <c r="N674" s="153" t="s">
        <v>42</v>
      </c>
      <c r="O674" s="55"/>
      <c r="P674" s="154">
        <f>O674*H674</f>
        <v>0</v>
      </c>
      <c r="Q674" s="154">
        <v>0</v>
      </c>
      <c r="R674" s="154">
        <f>Q674*H674</f>
        <v>0</v>
      </c>
      <c r="S674" s="154">
        <v>0</v>
      </c>
      <c r="T674" s="155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56" t="s">
        <v>227</v>
      </c>
      <c r="AT674" s="156" t="s">
        <v>152</v>
      </c>
      <c r="AU674" s="156" t="s">
        <v>80</v>
      </c>
      <c r="AY674" s="19" t="s">
        <v>149</v>
      </c>
      <c r="BE674" s="157">
        <f>IF(N674="základní",J674,0)</f>
        <v>0</v>
      </c>
      <c r="BF674" s="157">
        <f>IF(N674="snížená",J674,0)</f>
        <v>0</v>
      </c>
      <c r="BG674" s="157">
        <f>IF(N674="zákl. přenesená",J674,0)</f>
        <v>0</v>
      </c>
      <c r="BH674" s="157">
        <f>IF(N674="sníž. přenesená",J674,0)</f>
        <v>0</v>
      </c>
      <c r="BI674" s="157">
        <f>IF(N674="nulová",J674,0)</f>
        <v>0</v>
      </c>
      <c r="BJ674" s="19" t="s">
        <v>78</v>
      </c>
      <c r="BK674" s="157">
        <f>ROUND(I674*H674,2)</f>
        <v>0</v>
      </c>
      <c r="BL674" s="19" t="s">
        <v>227</v>
      </c>
      <c r="BM674" s="156" t="s">
        <v>1268</v>
      </c>
    </row>
    <row r="675" spans="1:47" s="2" customFormat="1" ht="12">
      <c r="A675" s="34"/>
      <c r="B675" s="35"/>
      <c r="C675" s="34"/>
      <c r="D675" s="158" t="s">
        <v>159</v>
      </c>
      <c r="E675" s="34"/>
      <c r="F675" s="159" t="s">
        <v>1269</v>
      </c>
      <c r="G675" s="34"/>
      <c r="H675" s="34"/>
      <c r="I675" s="160"/>
      <c r="J675" s="34"/>
      <c r="K675" s="34"/>
      <c r="L675" s="35"/>
      <c r="M675" s="161"/>
      <c r="N675" s="162"/>
      <c r="O675" s="55"/>
      <c r="P675" s="55"/>
      <c r="Q675" s="55"/>
      <c r="R675" s="55"/>
      <c r="S675" s="55"/>
      <c r="T675" s="56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9" t="s">
        <v>159</v>
      </c>
      <c r="AU675" s="19" t="s">
        <v>80</v>
      </c>
    </row>
    <row r="676" spans="1:65" s="2" customFormat="1" ht="16.5" customHeight="1">
      <c r="A676" s="34"/>
      <c r="B676" s="144"/>
      <c r="C676" s="190" t="s">
        <v>1270</v>
      </c>
      <c r="D676" s="190" t="s">
        <v>411</v>
      </c>
      <c r="E676" s="191" t="s">
        <v>1271</v>
      </c>
      <c r="F676" s="192" t="s">
        <v>1272</v>
      </c>
      <c r="G676" s="193" t="s">
        <v>183</v>
      </c>
      <c r="H676" s="194">
        <v>7</v>
      </c>
      <c r="I676" s="195"/>
      <c r="J676" s="196">
        <f>ROUND(I676*H676,2)</f>
        <v>0</v>
      </c>
      <c r="K676" s="192" t="s">
        <v>156</v>
      </c>
      <c r="L676" s="197"/>
      <c r="M676" s="198" t="s">
        <v>3</v>
      </c>
      <c r="N676" s="199" t="s">
        <v>42</v>
      </c>
      <c r="O676" s="55"/>
      <c r="P676" s="154">
        <f>O676*H676</f>
        <v>0</v>
      </c>
      <c r="Q676" s="154">
        <v>0.00015</v>
      </c>
      <c r="R676" s="154">
        <f>Q676*H676</f>
        <v>0.00105</v>
      </c>
      <c r="S676" s="154">
        <v>0</v>
      </c>
      <c r="T676" s="155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56" t="s">
        <v>446</v>
      </c>
      <c r="AT676" s="156" t="s">
        <v>411</v>
      </c>
      <c r="AU676" s="156" t="s">
        <v>80</v>
      </c>
      <c r="AY676" s="19" t="s">
        <v>149</v>
      </c>
      <c r="BE676" s="157">
        <f>IF(N676="základní",J676,0)</f>
        <v>0</v>
      </c>
      <c r="BF676" s="157">
        <f>IF(N676="snížená",J676,0)</f>
        <v>0</v>
      </c>
      <c r="BG676" s="157">
        <f>IF(N676="zákl. přenesená",J676,0)</f>
        <v>0</v>
      </c>
      <c r="BH676" s="157">
        <f>IF(N676="sníž. přenesená",J676,0)</f>
        <v>0</v>
      </c>
      <c r="BI676" s="157">
        <f>IF(N676="nulová",J676,0)</f>
        <v>0</v>
      </c>
      <c r="BJ676" s="19" t="s">
        <v>78</v>
      </c>
      <c r="BK676" s="157">
        <f>ROUND(I676*H676,2)</f>
        <v>0</v>
      </c>
      <c r="BL676" s="19" t="s">
        <v>227</v>
      </c>
      <c r="BM676" s="156" t="s">
        <v>1273</v>
      </c>
    </row>
    <row r="677" spans="2:51" s="13" customFormat="1" ht="12">
      <c r="B677" s="163"/>
      <c r="D677" s="164" t="s">
        <v>161</v>
      </c>
      <c r="E677" s="165" t="s">
        <v>3</v>
      </c>
      <c r="F677" s="166" t="s">
        <v>1274</v>
      </c>
      <c r="H677" s="167">
        <v>7</v>
      </c>
      <c r="I677" s="168"/>
      <c r="L677" s="163"/>
      <c r="M677" s="169"/>
      <c r="N677" s="170"/>
      <c r="O677" s="170"/>
      <c r="P677" s="170"/>
      <c r="Q677" s="170"/>
      <c r="R677" s="170"/>
      <c r="S677" s="170"/>
      <c r="T677" s="171"/>
      <c r="AT677" s="165" t="s">
        <v>161</v>
      </c>
      <c r="AU677" s="165" t="s">
        <v>80</v>
      </c>
      <c r="AV677" s="13" t="s">
        <v>80</v>
      </c>
      <c r="AW677" s="13" t="s">
        <v>33</v>
      </c>
      <c r="AX677" s="13" t="s">
        <v>78</v>
      </c>
      <c r="AY677" s="165" t="s">
        <v>149</v>
      </c>
    </row>
    <row r="678" spans="1:65" s="2" customFormat="1" ht="16.5" customHeight="1">
      <c r="A678" s="34"/>
      <c r="B678" s="144"/>
      <c r="C678" s="190" t="s">
        <v>1275</v>
      </c>
      <c r="D678" s="190" t="s">
        <v>411</v>
      </c>
      <c r="E678" s="191" t="s">
        <v>1276</v>
      </c>
      <c r="F678" s="192" t="s">
        <v>1277</v>
      </c>
      <c r="G678" s="193" t="s">
        <v>183</v>
      </c>
      <c r="H678" s="194">
        <v>11</v>
      </c>
      <c r="I678" s="195"/>
      <c r="J678" s="196">
        <f>ROUND(I678*H678,2)</f>
        <v>0</v>
      </c>
      <c r="K678" s="192" t="s">
        <v>156</v>
      </c>
      <c r="L678" s="197"/>
      <c r="M678" s="198" t="s">
        <v>3</v>
      </c>
      <c r="N678" s="199" t="s">
        <v>42</v>
      </c>
      <c r="O678" s="55"/>
      <c r="P678" s="154">
        <f>O678*H678</f>
        <v>0</v>
      </c>
      <c r="Q678" s="154">
        <v>0.00015</v>
      </c>
      <c r="R678" s="154">
        <f>Q678*H678</f>
        <v>0.0016499999999999998</v>
      </c>
      <c r="S678" s="154">
        <v>0</v>
      </c>
      <c r="T678" s="155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56" t="s">
        <v>446</v>
      </c>
      <c r="AT678" s="156" t="s">
        <v>411</v>
      </c>
      <c r="AU678" s="156" t="s">
        <v>80</v>
      </c>
      <c r="AY678" s="19" t="s">
        <v>149</v>
      </c>
      <c r="BE678" s="157">
        <f>IF(N678="základní",J678,0)</f>
        <v>0</v>
      </c>
      <c r="BF678" s="157">
        <f>IF(N678="snížená",J678,0)</f>
        <v>0</v>
      </c>
      <c r="BG678" s="157">
        <f>IF(N678="zákl. přenesená",J678,0)</f>
        <v>0</v>
      </c>
      <c r="BH678" s="157">
        <f>IF(N678="sníž. přenesená",J678,0)</f>
        <v>0</v>
      </c>
      <c r="BI678" s="157">
        <f>IF(N678="nulová",J678,0)</f>
        <v>0</v>
      </c>
      <c r="BJ678" s="19" t="s">
        <v>78</v>
      </c>
      <c r="BK678" s="157">
        <f>ROUND(I678*H678,2)</f>
        <v>0</v>
      </c>
      <c r="BL678" s="19" t="s">
        <v>227</v>
      </c>
      <c r="BM678" s="156" t="s">
        <v>1278</v>
      </c>
    </row>
    <row r="679" spans="1:65" s="2" customFormat="1" ht="16.5" customHeight="1">
      <c r="A679" s="34"/>
      <c r="B679" s="144"/>
      <c r="C679" s="190" t="s">
        <v>1279</v>
      </c>
      <c r="D679" s="190" t="s">
        <v>411</v>
      </c>
      <c r="E679" s="191" t="s">
        <v>1280</v>
      </c>
      <c r="F679" s="192" t="s">
        <v>1281</v>
      </c>
      <c r="G679" s="193" t="s">
        <v>183</v>
      </c>
      <c r="H679" s="194">
        <v>11</v>
      </c>
      <c r="I679" s="195"/>
      <c r="J679" s="196">
        <f>ROUND(I679*H679,2)</f>
        <v>0</v>
      </c>
      <c r="K679" s="192" t="s">
        <v>156</v>
      </c>
      <c r="L679" s="197"/>
      <c r="M679" s="198" t="s">
        <v>3</v>
      </c>
      <c r="N679" s="199" t="s">
        <v>42</v>
      </c>
      <c r="O679" s="55"/>
      <c r="P679" s="154">
        <f>O679*H679</f>
        <v>0</v>
      </c>
      <c r="Q679" s="154">
        <v>0.00015</v>
      </c>
      <c r="R679" s="154">
        <f>Q679*H679</f>
        <v>0.0016499999999999998</v>
      </c>
      <c r="S679" s="154">
        <v>0</v>
      </c>
      <c r="T679" s="155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56" t="s">
        <v>446</v>
      </c>
      <c r="AT679" s="156" t="s">
        <v>411</v>
      </c>
      <c r="AU679" s="156" t="s">
        <v>80</v>
      </c>
      <c r="AY679" s="19" t="s">
        <v>149</v>
      </c>
      <c r="BE679" s="157">
        <f>IF(N679="základní",J679,0)</f>
        <v>0</v>
      </c>
      <c r="BF679" s="157">
        <f>IF(N679="snížená",J679,0)</f>
        <v>0</v>
      </c>
      <c r="BG679" s="157">
        <f>IF(N679="zákl. přenesená",J679,0)</f>
        <v>0</v>
      </c>
      <c r="BH679" s="157">
        <f>IF(N679="sníž. přenesená",J679,0)</f>
        <v>0</v>
      </c>
      <c r="BI679" s="157">
        <f>IF(N679="nulová",J679,0)</f>
        <v>0</v>
      </c>
      <c r="BJ679" s="19" t="s">
        <v>78</v>
      </c>
      <c r="BK679" s="157">
        <f>ROUND(I679*H679,2)</f>
        <v>0</v>
      </c>
      <c r="BL679" s="19" t="s">
        <v>227</v>
      </c>
      <c r="BM679" s="156" t="s">
        <v>1282</v>
      </c>
    </row>
    <row r="680" spans="1:65" s="2" customFormat="1" ht="16.5" customHeight="1">
      <c r="A680" s="34"/>
      <c r="B680" s="144"/>
      <c r="C680" s="145" t="s">
        <v>1283</v>
      </c>
      <c r="D680" s="145" t="s">
        <v>152</v>
      </c>
      <c r="E680" s="146" t="s">
        <v>1284</v>
      </c>
      <c r="F680" s="147" t="s">
        <v>1285</v>
      </c>
      <c r="G680" s="148" t="s">
        <v>183</v>
      </c>
      <c r="H680" s="149">
        <v>18</v>
      </c>
      <c r="I680" s="150"/>
      <c r="J680" s="151">
        <f>ROUND(I680*H680,2)</f>
        <v>0</v>
      </c>
      <c r="K680" s="147" t="s">
        <v>156</v>
      </c>
      <c r="L680" s="35"/>
      <c r="M680" s="152" t="s">
        <v>3</v>
      </c>
      <c r="N680" s="153" t="s">
        <v>42</v>
      </c>
      <c r="O680" s="55"/>
      <c r="P680" s="154">
        <f>O680*H680</f>
        <v>0</v>
      </c>
      <c r="Q680" s="154">
        <v>0</v>
      </c>
      <c r="R680" s="154">
        <f>Q680*H680</f>
        <v>0</v>
      </c>
      <c r="S680" s="154">
        <v>0</v>
      </c>
      <c r="T680" s="155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56" t="s">
        <v>227</v>
      </c>
      <c r="AT680" s="156" t="s">
        <v>152</v>
      </c>
      <c r="AU680" s="156" t="s">
        <v>80</v>
      </c>
      <c r="AY680" s="19" t="s">
        <v>149</v>
      </c>
      <c r="BE680" s="157">
        <f>IF(N680="základní",J680,0)</f>
        <v>0</v>
      </c>
      <c r="BF680" s="157">
        <f>IF(N680="snížená",J680,0)</f>
        <v>0</v>
      </c>
      <c r="BG680" s="157">
        <f>IF(N680="zákl. přenesená",J680,0)</f>
        <v>0</v>
      </c>
      <c r="BH680" s="157">
        <f>IF(N680="sníž. přenesená",J680,0)</f>
        <v>0</v>
      </c>
      <c r="BI680" s="157">
        <f>IF(N680="nulová",J680,0)</f>
        <v>0</v>
      </c>
      <c r="BJ680" s="19" t="s">
        <v>78</v>
      </c>
      <c r="BK680" s="157">
        <f>ROUND(I680*H680,2)</f>
        <v>0</v>
      </c>
      <c r="BL680" s="19" t="s">
        <v>227</v>
      </c>
      <c r="BM680" s="156" t="s">
        <v>1286</v>
      </c>
    </row>
    <row r="681" spans="1:47" s="2" customFormat="1" ht="12">
      <c r="A681" s="34"/>
      <c r="B681" s="35"/>
      <c r="C681" s="34"/>
      <c r="D681" s="158" t="s">
        <v>159</v>
      </c>
      <c r="E681" s="34"/>
      <c r="F681" s="159" t="s">
        <v>1287</v>
      </c>
      <c r="G681" s="34"/>
      <c r="H681" s="34"/>
      <c r="I681" s="160"/>
      <c r="J681" s="34"/>
      <c r="K681" s="34"/>
      <c r="L681" s="35"/>
      <c r="M681" s="161"/>
      <c r="N681" s="162"/>
      <c r="O681" s="55"/>
      <c r="P681" s="55"/>
      <c r="Q681" s="55"/>
      <c r="R681" s="55"/>
      <c r="S681" s="55"/>
      <c r="T681" s="56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9" t="s">
        <v>159</v>
      </c>
      <c r="AU681" s="19" t="s">
        <v>80</v>
      </c>
    </row>
    <row r="682" spans="1:65" s="2" customFormat="1" ht="16.5" customHeight="1">
      <c r="A682" s="34"/>
      <c r="B682" s="144"/>
      <c r="C682" s="190" t="s">
        <v>1288</v>
      </c>
      <c r="D682" s="190" t="s">
        <v>411</v>
      </c>
      <c r="E682" s="191" t="s">
        <v>1289</v>
      </c>
      <c r="F682" s="192" t="s">
        <v>1290</v>
      </c>
      <c r="G682" s="193" t="s">
        <v>183</v>
      </c>
      <c r="H682" s="194">
        <v>18</v>
      </c>
      <c r="I682" s="195"/>
      <c r="J682" s="196">
        <f>ROUND(I682*H682,2)</f>
        <v>0</v>
      </c>
      <c r="K682" s="192" t="s">
        <v>156</v>
      </c>
      <c r="L682" s="197"/>
      <c r="M682" s="198" t="s">
        <v>3</v>
      </c>
      <c r="N682" s="199" t="s">
        <v>42</v>
      </c>
      <c r="O682" s="55"/>
      <c r="P682" s="154">
        <f>O682*H682</f>
        <v>0</v>
      </c>
      <c r="Q682" s="154">
        <v>0.0012</v>
      </c>
      <c r="R682" s="154">
        <f>Q682*H682</f>
        <v>0.021599999999999998</v>
      </c>
      <c r="S682" s="154">
        <v>0</v>
      </c>
      <c r="T682" s="155">
        <f>S682*H682</f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156" t="s">
        <v>446</v>
      </c>
      <c r="AT682" s="156" t="s">
        <v>411</v>
      </c>
      <c r="AU682" s="156" t="s">
        <v>80</v>
      </c>
      <c r="AY682" s="19" t="s">
        <v>149</v>
      </c>
      <c r="BE682" s="157">
        <f>IF(N682="základní",J682,0)</f>
        <v>0</v>
      </c>
      <c r="BF682" s="157">
        <f>IF(N682="snížená",J682,0)</f>
        <v>0</v>
      </c>
      <c r="BG682" s="157">
        <f>IF(N682="zákl. přenesená",J682,0)</f>
        <v>0</v>
      </c>
      <c r="BH682" s="157">
        <f>IF(N682="sníž. přenesená",J682,0)</f>
        <v>0</v>
      </c>
      <c r="BI682" s="157">
        <f>IF(N682="nulová",J682,0)</f>
        <v>0</v>
      </c>
      <c r="BJ682" s="19" t="s">
        <v>78</v>
      </c>
      <c r="BK682" s="157">
        <f>ROUND(I682*H682,2)</f>
        <v>0</v>
      </c>
      <c r="BL682" s="19" t="s">
        <v>227</v>
      </c>
      <c r="BM682" s="156" t="s">
        <v>1291</v>
      </c>
    </row>
    <row r="683" spans="1:65" s="2" customFormat="1" ht="16.5" customHeight="1">
      <c r="A683" s="34"/>
      <c r="B683" s="144"/>
      <c r="C683" s="145" t="s">
        <v>1292</v>
      </c>
      <c r="D683" s="145" t="s">
        <v>152</v>
      </c>
      <c r="E683" s="146" t="s">
        <v>1293</v>
      </c>
      <c r="F683" s="147" t="s">
        <v>1294</v>
      </c>
      <c r="G683" s="148" t="s">
        <v>183</v>
      </c>
      <c r="H683" s="149">
        <v>13</v>
      </c>
      <c r="I683" s="150"/>
      <c r="J683" s="151">
        <f>ROUND(I683*H683,2)</f>
        <v>0</v>
      </c>
      <c r="K683" s="147" t="s">
        <v>3</v>
      </c>
      <c r="L683" s="35"/>
      <c r="M683" s="152" t="s">
        <v>3</v>
      </c>
      <c r="N683" s="153" t="s">
        <v>42</v>
      </c>
      <c r="O683" s="55"/>
      <c r="P683" s="154">
        <f>O683*H683</f>
        <v>0</v>
      </c>
      <c r="Q683" s="154">
        <v>0.00047</v>
      </c>
      <c r="R683" s="154">
        <f>Q683*H683</f>
        <v>0.00611</v>
      </c>
      <c r="S683" s="154">
        <v>0</v>
      </c>
      <c r="T683" s="155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56" t="s">
        <v>227</v>
      </c>
      <c r="AT683" s="156" t="s">
        <v>152</v>
      </c>
      <c r="AU683" s="156" t="s">
        <v>80</v>
      </c>
      <c r="AY683" s="19" t="s">
        <v>149</v>
      </c>
      <c r="BE683" s="157">
        <f>IF(N683="základní",J683,0)</f>
        <v>0</v>
      </c>
      <c r="BF683" s="157">
        <f>IF(N683="snížená",J683,0)</f>
        <v>0</v>
      </c>
      <c r="BG683" s="157">
        <f>IF(N683="zákl. přenesená",J683,0)</f>
        <v>0</v>
      </c>
      <c r="BH683" s="157">
        <f>IF(N683="sníž. přenesená",J683,0)</f>
        <v>0</v>
      </c>
      <c r="BI683" s="157">
        <f>IF(N683="nulová",J683,0)</f>
        <v>0</v>
      </c>
      <c r="BJ683" s="19" t="s">
        <v>78</v>
      </c>
      <c r="BK683" s="157">
        <f>ROUND(I683*H683,2)</f>
        <v>0</v>
      </c>
      <c r="BL683" s="19" t="s">
        <v>227</v>
      </c>
      <c r="BM683" s="156" t="s">
        <v>1295</v>
      </c>
    </row>
    <row r="684" spans="1:65" s="2" customFormat="1" ht="16.5" customHeight="1">
      <c r="A684" s="34"/>
      <c r="B684" s="144"/>
      <c r="C684" s="190" t="s">
        <v>1296</v>
      </c>
      <c r="D684" s="190" t="s">
        <v>411</v>
      </c>
      <c r="E684" s="191" t="s">
        <v>1297</v>
      </c>
      <c r="F684" s="192" t="s">
        <v>1298</v>
      </c>
      <c r="G684" s="193" t="s">
        <v>183</v>
      </c>
      <c r="H684" s="194">
        <v>6</v>
      </c>
      <c r="I684" s="195"/>
      <c r="J684" s="196">
        <f>ROUND(I684*H684,2)</f>
        <v>0</v>
      </c>
      <c r="K684" s="192" t="s">
        <v>156</v>
      </c>
      <c r="L684" s="197"/>
      <c r="M684" s="198" t="s">
        <v>3</v>
      </c>
      <c r="N684" s="199" t="s">
        <v>42</v>
      </c>
      <c r="O684" s="55"/>
      <c r="P684" s="154">
        <f>O684*H684</f>
        <v>0</v>
      </c>
      <c r="Q684" s="154">
        <v>0.01201</v>
      </c>
      <c r="R684" s="154">
        <f>Q684*H684</f>
        <v>0.07206</v>
      </c>
      <c r="S684" s="154">
        <v>0</v>
      </c>
      <c r="T684" s="155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56" t="s">
        <v>446</v>
      </c>
      <c r="AT684" s="156" t="s">
        <v>411</v>
      </c>
      <c r="AU684" s="156" t="s">
        <v>80</v>
      </c>
      <c r="AY684" s="19" t="s">
        <v>149</v>
      </c>
      <c r="BE684" s="157">
        <f>IF(N684="základní",J684,0)</f>
        <v>0</v>
      </c>
      <c r="BF684" s="157">
        <f>IF(N684="snížená",J684,0)</f>
        <v>0</v>
      </c>
      <c r="BG684" s="157">
        <f>IF(N684="zákl. přenesená",J684,0)</f>
        <v>0</v>
      </c>
      <c r="BH684" s="157">
        <f>IF(N684="sníž. přenesená",J684,0)</f>
        <v>0</v>
      </c>
      <c r="BI684" s="157">
        <f>IF(N684="nulová",J684,0)</f>
        <v>0</v>
      </c>
      <c r="BJ684" s="19" t="s">
        <v>78</v>
      </c>
      <c r="BK684" s="157">
        <f>ROUND(I684*H684,2)</f>
        <v>0</v>
      </c>
      <c r="BL684" s="19" t="s">
        <v>227</v>
      </c>
      <c r="BM684" s="156" t="s">
        <v>1299</v>
      </c>
    </row>
    <row r="685" spans="2:51" s="13" customFormat="1" ht="12">
      <c r="B685" s="163"/>
      <c r="D685" s="164" t="s">
        <v>161</v>
      </c>
      <c r="E685" s="165" t="s">
        <v>3</v>
      </c>
      <c r="F685" s="166" t="s">
        <v>1300</v>
      </c>
      <c r="H685" s="167">
        <v>6</v>
      </c>
      <c r="I685" s="168"/>
      <c r="L685" s="163"/>
      <c r="M685" s="169"/>
      <c r="N685" s="170"/>
      <c r="O685" s="170"/>
      <c r="P685" s="170"/>
      <c r="Q685" s="170"/>
      <c r="R685" s="170"/>
      <c r="S685" s="170"/>
      <c r="T685" s="171"/>
      <c r="AT685" s="165" t="s">
        <v>161</v>
      </c>
      <c r="AU685" s="165" t="s">
        <v>80</v>
      </c>
      <c r="AV685" s="13" t="s">
        <v>80</v>
      </c>
      <c r="AW685" s="13" t="s">
        <v>33</v>
      </c>
      <c r="AX685" s="13" t="s">
        <v>78</v>
      </c>
      <c r="AY685" s="165" t="s">
        <v>149</v>
      </c>
    </row>
    <row r="686" spans="1:65" s="2" customFormat="1" ht="16.5" customHeight="1">
      <c r="A686" s="34"/>
      <c r="B686" s="144"/>
      <c r="C686" s="190" t="s">
        <v>1301</v>
      </c>
      <c r="D686" s="190" t="s">
        <v>411</v>
      </c>
      <c r="E686" s="191" t="s">
        <v>1302</v>
      </c>
      <c r="F686" s="192" t="s">
        <v>1303</v>
      </c>
      <c r="G686" s="193" t="s">
        <v>183</v>
      </c>
      <c r="H686" s="194">
        <v>6</v>
      </c>
      <c r="I686" s="195"/>
      <c r="J686" s="196">
        <f>ROUND(I686*H686,2)</f>
        <v>0</v>
      </c>
      <c r="K686" s="192" t="s">
        <v>156</v>
      </c>
      <c r="L686" s="197"/>
      <c r="M686" s="198" t="s">
        <v>3</v>
      </c>
      <c r="N686" s="199" t="s">
        <v>42</v>
      </c>
      <c r="O686" s="55"/>
      <c r="P686" s="154">
        <f>O686*H686</f>
        <v>0</v>
      </c>
      <c r="Q686" s="154">
        <v>0.01249</v>
      </c>
      <c r="R686" s="154">
        <f>Q686*H686</f>
        <v>0.07493999999999999</v>
      </c>
      <c r="S686" s="154">
        <v>0</v>
      </c>
      <c r="T686" s="155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56" t="s">
        <v>446</v>
      </c>
      <c r="AT686" s="156" t="s">
        <v>411</v>
      </c>
      <c r="AU686" s="156" t="s">
        <v>80</v>
      </c>
      <c r="AY686" s="19" t="s">
        <v>149</v>
      </c>
      <c r="BE686" s="157">
        <f>IF(N686="základní",J686,0)</f>
        <v>0</v>
      </c>
      <c r="BF686" s="157">
        <f>IF(N686="snížená",J686,0)</f>
        <v>0</v>
      </c>
      <c r="BG686" s="157">
        <f>IF(N686="zákl. přenesená",J686,0)</f>
        <v>0</v>
      </c>
      <c r="BH686" s="157">
        <f>IF(N686="sníž. přenesená",J686,0)</f>
        <v>0</v>
      </c>
      <c r="BI686" s="157">
        <f>IF(N686="nulová",J686,0)</f>
        <v>0</v>
      </c>
      <c r="BJ686" s="19" t="s">
        <v>78</v>
      </c>
      <c r="BK686" s="157">
        <f>ROUND(I686*H686,2)</f>
        <v>0</v>
      </c>
      <c r="BL686" s="19" t="s">
        <v>227</v>
      </c>
      <c r="BM686" s="156" t="s">
        <v>1304</v>
      </c>
    </row>
    <row r="687" spans="2:51" s="13" customFormat="1" ht="12">
      <c r="B687" s="163"/>
      <c r="D687" s="164" t="s">
        <v>161</v>
      </c>
      <c r="E687" s="165" t="s">
        <v>3</v>
      </c>
      <c r="F687" s="166" t="s">
        <v>1305</v>
      </c>
      <c r="H687" s="167">
        <v>6</v>
      </c>
      <c r="I687" s="168"/>
      <c r="L687" s="163"/>
      <c r="M687" s="169"/>
      <c r="N687" s="170"/>
      <c r="O687" s="170"/>
      <c r="P687" s="170"/>
      <c r="Q687" s="170"/>
      <c r="R687" s="170"/>
      <c r="S687" s="170"/>
      <c r="T687" s="171"/>
      <c r="AT687" s="165" t="s">
        <v>161</v>
      </c>
      <c r="AU687" s="165" t="s">
        <v>80</v>
      </c>
      <c r="AV687" s="13" t="s">
        <v>80</v>
      </c>
      <c r="AW687" s="13" t="s">
        <v>33</v>
      </c>
      <c r="AX687" s="13" t="s">
        <v>78</v>
      </c>
      <c r="AY687" s="165" t="s">
        <v>149</v>
      </c>
    </row>
    <row r="688" spans="1:65" s="2" customFormat="1" ht="16.5" customHeight="1">
      <c r="A688" s="34"/>
      <c r="B688" s="144"/>
      <c r="C688" s="190" t="s">
        <v>1306</v>
      </c>
      <c r="D688" s="190" t="s">
        <v>411</v>
      </c>
      <c r="E688" s="191" t="s">
        <v>1307</v>
      </c>
      <c r="F688" s="192" t="s">
        <v>1308</v>
      </c>
      <c r="G688" s="193" t="s">
        <v>183</v>
      </c>
      <c r="H688" s="194">
        <v>1</v>
      </c>
      <c r="I688" s="195"/>
      <c r="J688" s="196">
        <f>ROUND(I688*H688,2)</f>
        <v>0</v>
      </c>
      <c r="K688" s="192" t="s">
        <v>156</v>
      </c>
      <c r="L688" s="197"/>
      <c r="M688" s="198" t="s">
        <v>3</v>
      </c>
      <c r="N688" s="199" t="s">
        <v>42</v>
      </c>
      <c r="O688" s="55"/>
      <c r="P688" s="154">
        <f>O688*H688</f>
        <v>0</v>
      </c>
      <c r="Q688" s="154">
        <v>0.01272</v>
      </c>
      <c r="R688" s="154">
        <f>Q688*H688</f>
        <v>0.01272</v>
      </c>
      <c r="S688" s="154">
        <v>0</v>
      </c>
      <c r="T688" s="155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56" t="s">
        <v>446</v>
      </c>
      <c r="AT688" s="156" t="s">
        <v>411</v>
      </c>
      <c r="AU688" s="156" t="s">
        <v>80</v>
      </c>
      <c r="AY688" s="19" t="s">
        <v>149</v>
      </c>
      <c r="BE688" s="157">
        <f>IF(N688="základní",J688,0)</f>
        <v>0</v>
      </c>
      <c r="BF688" s="157">
        <f>IF(N688="snížená",J688,0)</f>
        <v>0</v>
      </c>
      <c r="BG688" s="157">
        <f>IF(N688="zákl. přenesená",J688,0)</f>
        <v>0</v>
      </c>
      <c r="BH688" s="157">
        <f>IF(N688="sníž. přenesená",J688,0)</f>
        <v>0</v>
      </c>
      <c r="BI688" s="157">
        <f>IF(N688="nulová",J688,0)</f>
        <v>0</v>
      </c>
      <c r="BJ688" s="19" t="s">
        <v>78</v>
      </c>
      <c r="BK688" s="157">
        <f>ROUND(I688*H688,2)</f>
        <v>0</v>
      </c>
      <c r="BL688" s="19" t="s">
        <v>227</v>
      </c>
      <c r="BM688" s="156" t="s">
        <v>1309</v>
      </c>
    </row>
    <row r="689" spans="2:51" s="13" customFormat="1" ht="12">
      <c r="B689" s="163"/>
      <c r="D689" s="164" t="s">
        <v>161</v>
      </c>
      <c r="E689" s="165" t="s">
        <v>3</v>
      </c>
      <c r="F689" s="166" t="s">
        <v>1310</v>
      </c>
      <c r="H689" s="167">
        <v>1</v>
      </c>
      <c r="I689" s="168"/>
      <c r="L689" s="163"/>
      <c r="M689" s="169"/>
      <c r="N689" s="170"/>
      <c r="O689" s="170"/>
      <c r="P689" s="170"/>
      <c r="Q689" s="170"/>
      <c r="R689" s="170"/>
      <c r="S689" s="170"/>
      <c r="T689" s="171"/>
      <c r="AT689" s="165" t="s">
        <v>161</v>
      </c>
      <c r="AU689" s="165" t="s">
        <v>80</v>
      </c>
      <c r="AV689" s="13" t="s">
        <v>80</v>
      </c>
      <c r="AW689" s="13" t="s">
        <v>33</v>
      </c>
      <c r="AX689" s="13" t="s">
        <v>78</v>
      </c>
      <c r="AY689" s="165" t="s">
        <v>149</v>
      </c>
    </row>
    <row r="690" spans="1:65" s="2" customFormat="1" ht="16.5" customHeight="1">
      <c r="A690" s="34"/>
      <c r="B690" s="144"/>
      <c r="C690" s="145" t="s">
        <v>1311</v>
      </c>
      <c r="D690" s="145" t="s">
        <v>152</v>
      </c>
      <c r="E690" s="146" t="s">
        <v>1312</v>
      </c>
      <c r="F690" s="147" t="s">
        <v>1313</v>
      </c>
      <c r="G690" s="148" t="s">
        <v>183</v>
      </c>
      <c r="H690" s="149">
        <v>4</v>
      </c>
      <c r="I690" s="150"/>
      <c r="J690" s="151">
        <f>ROUND(I690*H690,2)</f>
        <v>0</v>
      </c>
      <c r="K690" s="147" t="s">
        <v>3</v>
      </c>
      <c r="L690" s="35"/>
      <c r="M690" s="152" t="s">
        <v>3</v>
      </c>
      <c r="N690" s="153" t="s">
        <v>42</v>
      </c>
      <c r="O690" s="55"/>
      <c r="P690" s="154">
        <f>O690*H690</f>
        <v>0</v>
      </c>
      <c r="Q690" s="154">
        <v>0.00048</v>
      </c>
      <c r="R690" s="154">
        <f>Q690*H690</f>
        <v>0.00192</v>
      </c>
      <c r="S690" s="154">
        <v>0</v>
      </c>
      <c r="T690" s="155">
        <f>S690*H690</f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56" t="s">
        <v>227</v>
      </c>
      <c r="AT690" s="156" t="s">
        <v>152</v>
      </c>
      <c r="AU690" s="156" t="s">
        <v>80</v>
      </c>
      <c r="AY690" s="19" t="s">
        <v>149</v>
      </c>
      <c r="BE690" s="157">
        <f>IF(N690="základní",J690,0)</f>
        <v>0</v>
      </c>
      <c r="BF690" s="157">
        <f>IF(N690="snížená",J690,0)</f>
        <v>0</v>
      </c>
      <c r="BG690" s="157">
        <f>IF(N690="zákl. přenesená",J690,0)</f>
        <v>0</v>
      </c>
      <c r="BH690" s="157">
        <f>IF(N690="sníž. přenesená",J690,0)</f>
        <v>0</v>
      </c>
      <c r="BI690" s="157">
        <f>IF(N690="nulová",J690,0)</f>
        <v>0</v>
      </c>
      <c r="BJ690" s="19" t="s">
        <v>78</v>
      </c>
      <c r="BK690" s="157">
        <f>ROUND(I690*H690,2)</f>
        <v>0</v>
      </c>
      <c r="BL690" s="19" t="s">
        <v>227</v>
      </c>
      <c r="BM690" s="156" t="s">
        <v>1314</v>
      </c>
    </row>
    <row r="691" spans="1:65" s="2" customFormat="1" ht="21.75" customHeight="1">
      <c r="A691" s="34"/>
      <c r="B691" s="144"/>
      <c r="C691" s="190" t="s">
        <v>1315</v>
      </c>
      <c r="D691" s="190" t="s">
        <v>411</v>
      </c>
      <c r="E691" s="191" t="s">
        <v>1316</v>
      </c>
      <c r="F691" s="192" t="s">
        <v>1317</v>
      </c>
      <c r="G691" s="193" t="s">
        <v>183</v>
      </c>
      <c r="H691" s="194">
        <v>3</v>
      </c>
      <c r="I691" s="195"/>
      <c r="J691" s="196">
        <f>ROUND(I691*H691,2)</f>
        <v>0</v>
      </c>
      <c r="K691" s="192" t="s">
        <v>156</v>
      </c>
      <c r="L691" s="197"/>
      <c r="M691" s="198" t="s">
        <v>3</v>
      </c>
      <c r="N691" s="199" t="s">
        <v>42</v>
      </c>
      <c r="O691" s="55"/>
      <c r="P691" s="154">
        <f>O691*H691</f>
        <v>0</v>
      </c>
      <c r="Q691" s="154">
        <v>0.02337</v>
      </c>
      <c r="R691" s="154">
        <f>Q691*H691</f>
        <v>0.07010999999999999</v>
      </c>
      <c r="S691" s="154">
        <v>0</v>
      </c>
      <c r="T691" s="155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56" t="s">
        <v>446</v>
      </c>
      <c r="AT691" s="156" t="s">
        <v>411</v>
      </c>
      <c r="AU691" s="156" t="s">
        <v>80</v>
      </c>
      <c r="AY691" s="19" t="s">
        <v>149</v>
      </c>
      <c r="BE691" s="157">
        <f>IF(N691="základní",J691,0)</f>
        <v>0</v>
      </c>
      <c r="BF691" s="157">
        <f>IF(N691="snížená",J691,0)</f>
        <v>0</v>
      </c>
      <c r="BG691" s="157">
        <f>IF(N691="zákl. přenesená",J691,0)</f>
        <v>0</v>
      </c>
      <c r="BH691" s="157">
        <f>IF(N691="sníž. přenesená",J691,0)</f>
        <v>0</v>
      </c>
      <c r="BI691" s="157">
        <f>IF(N691="nulová",J691,0)</f>
        <v>0</v>
      </c>
      <c r="BJ691" s="19" t="s">
        <v>78</v>
      </c>
      <c r="BK691" s="157">
        <f>ROUND(I691*H691,2)</f>
        <v>0</v>
      </c>
      <c r="BL691" s="19" t="s">
        <v>227</v>
      </c>
      <c r="BM691" s="156" t="s">
        <v>1318</v>
      </c>
    </row>
    <row r="692" spans="2:51" s="13" customFormat="1" ht="12">
      <c r="B692" s="163"/>
      <c r="D692" s="164" t="s">
        <v>161</v>
      </c>
      <c r="E692" s="165" t="s">
        <v>3</v>
      </c>
      <c r="F692" s="166" t="s">
        <v>1319</v>
      </c>
      <c r="H692" s="167">
        <v>3</v>
      </c>
      <c r="I692" s="168"/>
      <c r="L692" s="163"/>
      <c r="M692" s="169"/>
      <c r="N692" s="170"/>
      <c r="O692" s="170"/>
      <c r="P692" s="170"/>
      <c r="Q692" s="170"/>
      <c r="R692" s="170"/>
      <c r="S692" s="170"/>
      <c r="T692" s="171"/>
      <c r="AT692" s="165" t="s">
        <v>161</v>
      </c>
      <c r="AU692" s="165" t="s">
        <v>80</v>
      </c>
      <c r="AV692" s="13" t="s">
        <v>80</v>
      </c>
      <c r="AW692" s="13" t="s">
        <v>33</v>
      </c>
      <c r="AX692" s="13" t="s">
        <v>78</v>
      </c>
      <c r="AY692" s="165" t="s">
        <v>149</v>
      </c>
    </row>
    <row r="693" spans="1:65" s="2" customFormat="1" ht="21.75" customHeight="1">
      <c r="A693" s="34"/>
      <c r="B693" s="144"/>
      <c r="C693" s="190" t="s">
        <v>1320</v>
      </c>
      <c r="D693" s="190" t="s">
        <v>411</v>
      </c>
      <c r="E693" s="191" t="s">
        <v>1321</v>
      </c>
      <c r="F693" s="192" t="s">
        <v>1322</v>
      </c>
      <c r="G693" s="193" t="s">
        <v>183</v>
      </c>
      <c r="H693" s="194">
        <v>1</v>
      </c>
      <c r="I693" s="195"/>
      <c r="J693" s="196">
        <f>ROUND(I693*H693,2)</f>
        <v>0</v>
      </c>
      <c r="K693" s="192" t="s">
        <v>156</v>
      </c>
      <c r="L693" s="197"/>
      <c r="M693" s="198" t="s">
        <v>3</v>
      </c>
      <c r="N693" s="199" t="s">
        <v>42</v>
      </c>
      <c r="O693" s="55"/>
      <c r="P693" s="154">
        <f>O693*H693</f>
        <v>0</v>
      </c>
      <c r="Q693" s="154">
        <v>0.02396</v>
      </c>
      <c r="R693" s="154">
        <f>Q693*H693</f>
        <v>0.02396</v>
      </c>
      <c r="S693" s="154">
        <v>0</v>
      </c>
      <c r="T693" s="155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56" t="s">
        <v>446</v>
      </c>
      <c r="AT693" s="156" t="s">
        <v>411</v>
      </c>
      <c r="AU693" s="156" t="s">
        <v>80</v>
      </c>
      <c r="AY693" s="19" t="s">
        <v>149</v>
      </c>
      <c r="BE693" s="157">
        <f>IF(N693="základní",J693,0)</f>
        <v>0</v>
      </c>
      <c r="BF693" s="157">
        <f>IF(N693="snížená",J693,0)</f>
        <v>0</v>
      </c>
      <c r="BG693" s="157">
        <f>IF(N693="zákl. přenesená",J693,0)</f>
        <v>0</v>
      </c>
      <c r="BH693" s="157">
        <f>IF(N693="sníž. přenesená",J693,0)</f>
        <v>0</v>
      </c>
      <c r="BI693" s="157">
        <f>IF(N693="nulová",J693,0)</f>
        <v>0</v>
      </c>
      <c r="BJ693" s="19" t="s">
        <v>78</v>
      </c>
      <c r="BK693" s="157">
        <f>ROUND(I693*H693,2)</f>
        <v>0</v>
      </c>
      <c r="BL693" s="19" t="s">
        <v>227</v>
      </c>
      <c r="BM693" s="156" t="s">
        <v>1323</v>
      </c>
    </row>
    <row r="694" spans="2:51" s="13" customFormat="1" ht="12">
      <c r="B694" s="163"/>
      <c r="D694" s="164" t="s">
        <v>161</v>
      </c>
      <c r="E694" s="165" t="s">
        <v>3</v>
      </c>
      <c r="F694" s="166" t="s">
        <v>1324</v>
      </c>
      <c r="H694" s="167">
        <v>1</v>
      </c>
      <c r="I694" s="168"/>
      <c r="L694" s="163"/>
      <c r="M694" s="169"/>
      <c r="N694" s="170"/>
      <c r="O694" s="170"/>
      <c r="P694" s="170"/>
      <c r="Q694" s="170"/>
      <c r="R694" s="170"/>
      <c r="S694" s="170"/>
      <c r="T694" s="171"/>
      <c r="AT694" s="165" t="s">
        <v>161</v>
      </c>
      <c r="AU694" s="165" t="s">
        <v>80</v>
      </c>
      <c r="AV694" s="13" t="s">
        <v>80</v>
      </c>
      <c r="AW694" s="13" t="s">
        <v>33</v>
      </c>
      <c r="AX694" s="13" t="s">
        <v>78</v>
      </c>
      <c r="AY694" s="165" t="s">
        <v>149</v>
      </c>
    </row>
    <row r="695" spans="1:65" s="2" customFormat="1" ht="16.5" customHeight="1">
      <c r="A695" s="34"/>
      <c r="B695" s="144"/>
      <c r="C695" s="145" t="s">
        <v>1325</v>
      </c>
      <c r="D695" s="145" t="s">
        <v>152</v>
      </c>
      <c r="E695" s="146" t="s">
        <v>1326</v>
      </c>
      <c r="F695" s="147" t="s">
        <v>1327</v>
      </c>
      <c r="G695" s="148" t="s">
        <v>183</v>
      </c>
      <c r="H695" s="149">
        <v>1</v>
      </c>
      <c r="I695" s="150"/>
      <c r="J695" s="151">
        <f>ROUND(I695*H695,2)</f>
        <v>0</v>
      </c>
      <c r="K695" s="147" t="s">
        <v>3</v>
      </c>
      <c r="L695" s="35"/>
      <c r="M695" s="152" t="s">
        <v>3</v>
      </c>
      <c r="N695" s="153" t="s">
        <v>42</v>
      </c>
      <c r="O695" s="55"/>
      <c r="P695" s="154">
        <f>O695*H695</f>
        <v>0</v>
      </c>
      <c r="Q695" s="154">
        <v>0.00047</v>
      </c>
      <c r="R695" s="154">
        <f>Q695*H695</f>
        <v>0.00047</v>
      </c>
      <c r="S695" s="154">
        <v>0</v>
      </c>
      <c r="T695" s="155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156" t="s">
        <v>227</v>
      </c>
      <c r="AT695" s="156" t="s">
        <v>152</v>
      </c>
      <c r="AU695" s="156" t="s">
        <v>80</v>
      </c>
      <c r="AY695" s="19" t="s">
        <v>149</v>
      </c>
      <c r="BE695" s="157">
        <f>IF(N695="základní",J695,0)</f>
        <v>0</v>
      </c>
      <c r="BF695" s="157">
        <f>IF(N695="snížená",J695,0)</f>
        <v>0</v>
      </c>
      <c r="BG695" s="157">
        <f>IF(N695="zákl. přenesená",J695,0)</f>
        <v>0</v>
      </c>
      <c r="BH695" s="157">
        <f>IF(N695="sníž. přenesená",J695,0)</f>
        <v>0</v>
      </c>
      <c r="BI695" s="157">
        <f>IF(N695="nulová",J695,0)</f>
        <v>0</v>
      </c>
      <c r="BJ695" s="19" t="s">
        <v>78</v>
      </c>
      <c r="BK695" s="157">
        <f>ROUND(I695*H695,2)</f>
        <v>0</v>
      </c>
      <c r="BL695" s="19" t="s">
        <v>227</v>
      </c>
      <c r="BM695" s="156" t="s">
        <v>1328</v>
      </c>
    </row>
    <row r="696" spans="2:51" s="13" customFormat="1" ht="12">
      <c r="B696" s="163"/>
      <c r="D696" s="164" t="s">
        <v>161</v>
      </c>
      <c r="E696" s="165" t="s">
        <v>3</v>
      </c>
      <c r="F696" s="166" t="s">
        <v>1329</v>
      </c>
      <c r="H696" s="167">
        <v>1</v>
      </c>
      <c r="I696" s="168"/>
      <c r="L696" s="163"/>
      <c r="M696" s="169"/>
      <c r="N696" s="170"/>
      <c r="O696" s="170"/>
      <c r="P696" s="170"/>
      <c r="Q696" s="170"/>
      <c r="R696" s="170"/>
      <c r="S696" s="170"/>
      <c r="T696" s="171"/>
      <c r="AT696" s="165" t="s">
        <v>161</v>
      </c>
      <c r="AU696" s="165" t="s">
        <v>80</v>
      </c>
      <c r="AV696" s="13" t="s">
        <v>80</v>
      </c>
      <c r="AW696" s="13" t="s">
        <v>33</v>
      </c>
      <c r="AX696" s="13" t="s">
        <v>78</v>
      </c>
      <c r="AY696" s="165" t="s">
        <v>149</v>
      </c>
    </row>
    <row r="697" spans="1:65" s="2" customFormat="1" ht="21.75" customHeight="1">
      <c r="A697" s="34"/>
      <c r="B697" s="144"/>
      <c r="C697" s="190" t="s">
        <v>1330</v>
      </c>
      <c r="D697" s="190" t="s">
        <v>411</v>
      </c>
      <c r="E697" s="191" t="s">
        <v>1331</v>
      </c>
      <c r="F697" s="192" t="s">
        <v>1332</v>
      </c>
      <c r="G697" s="193" t="s">
        <v>183</v>
      </c>
      <c r="H697" s="194">
        <v>1</v>
      </c>
      <c r="I697" s="195"/>
      <c r="J697" s="196">
        <f>ROUND(I697*H697,2)</f>
        <v>0</v>
      </c>
      <c r="K697" s="192" t="s">
        <v>3</v>
      </c>
      <c r="L697" s="197"/>
      <c r="M697" s="198" t="s">
        <v>3</v>
      </c>
      <c r="N697" s="199" t="s">
        <v>42</v>
      </c>
      <c r="O697" s="55"/>
      <c r="P697" s="154">
        <f>O697*H697</f>
        <v>0</v>
      </c>
      <c r="Q697" s="154">
        <v>0.029</v>
      </c>
      <c r="R697" s="154">
        <f>Q697*H697</f>
        <v>0.029</v>
      </c>
      <c r="S697" s="154">
        <v>0</v>
      </c>
      <c r="T697" s="155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56" t="s">
        <v>446</v>
      </c>
      <c r="AT697" s="156" t="s">
        <v>411</v>
      </c>
      <c r="AU697" s="156" t="s">
        <v>80</v>
      </c>
      <c r="AY697" s="19" t="s">
        <v>149</v>
      </c>
      <c r="BE697" s="157">
        <f>IF(N697="základní",J697,0)</f>
        <v>0</v>
      </c>
      <c r="BF697" s="157">
        <f>IF(N697="snížená",J697,0)</f>
        <v>0</v>
      </c>
      <c r="BG697" s="157">
        <f>IF(N697="zákl. přenesená",J697,0)</f>
        <v>0</v>
      </c>
      <c r="BH697" s="157">
        <f>IF(N697="sníž. přenesená",J697,0)</f>
        <v>0</v>
      </c>
      <c r="BI697" s="157">
        <f>IF(N697="nulová",J697,0)</f>
        <v>0</v>
      </c>
      <c r="BJ697" s="19" t="s">
        <v>78</v>
      </c>
      <c r="BK697" s="157">
        <f>ROUND(I697*H697,2)</f>
        <v>0</v>
      </c>
      <c r="BL697" s="19" t="s">
        <v>227</v>
      </c>
      <c r="BM697" s="156" t="s">
        <v>1333</v>
      </c>
    </row>
    <row r="698" spans="1:65" s="2" customFormat="1" ht="24.2" customHeight="1">
      <c r="A698" s="34"/>
      <c r="B698" s="144"/>
      <c r="C698" s="145" t="s">
        <v>1334</v>
      </c>
      <c r="D698" s="145" t="s">
        <v>152</v>
      </c>
      <c r="E698" s="146" t="s">
        <v>1335</v>
      </c>
      <c r="F698" s="147" t="s">
        <v>1336</v>
      </c>
      <c r="G698" s="148" t="s">
        <v>197</v>
      </c>
      <c r="H698" s="149">
        <v>1.179</v>
      </c>
      <c r="I698" s="150"/>
      <c r="J698" s="151">
        <f>ROUND(I698*H698,2)</f>
        <v>0</v>
      </c>
      <c r="K698" s="147" t="s">
        <v>156</v>
      </c>
      <c r="L698" s="35"/>
      <c r="M698" s="152" t="s">
        <v>3</v>
      </c>
      <c r="N698" s="153" t="s">
        <v>42</v>
      </c>
      <c r="O698" s="55"/>
      <c r="P698" s="154">
        <f>O698*H698</f>
        <v>0</v>
      </c>
      <c r="Q698" s="154">
        <v>0</v>
      </c>
      <c r="R698" s="154">
        <f>Q698*H698</f>
        <v>0</v>
      </c>
      <c r="S698" s="154">
        <v>0</v>
      </c>
      <c r="T698" s="155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56" t="s">
        <v>227</v>
      </c>
      <c r="AT698" s="156" t="s">
        <v>152</v>
      </c>
      <c r="AU698" s="156" t="s">
        <v>80</v>
      </c>
      <c r="AY698" s="19" t="s">
        <v>149</v>
      </c>
      <c r="BE698" s="157">
        <f>IF(N698="základní",J698,0)</f>
        <v>0</v>
      </c>
      <c r="BF698" s="157">
        <f>IF(N698="snížená",J698,0)</f>
        <v>0</v>
      </c>
      <c r="BG698" s="157">
        <f>IF(N698="zákl. přenesená",J698,0)</f>
        <v>0</v>
      </c>
      <c r="BH698" s="157">
        <f>IF(N698="sníž. přenesená",J698,0)</f>
        <v>0</v>
      </c>
      <c r="BI698" s="157">
        <f>IF(N698="nulová",J698,0)</f>
        <v>0</v>
      </c>
      <c r="BJ698" s="19" t="s">
        <v>78</v>
      </c>
      <c r="BK698" s="157">
        <f>ROUND(I698*H698,2)</f>
        <v>0</v>
      </c>
      <c r="BL698" s="19" t="s">
        <v>227</v>
      </c>
      <c r="BM698" s="156" t="s">
        <v>1337</v>
      </c>
    </row>
    <row r="699" spans="1:47" s="2" customFormat="1" ht="12">
      <c r="A699" s="34"/>
      <c r="B699" s="35"/>
      <c r="C699" s="34"/>
      <c r="D699" s="158" t="s">
        <v>159</v>
      </c>
      <c r="E699" s="34"/>
      <c r="F699" s="159" t="s">
        <v>1338</v>
      </c>
      <c r="G699" s="34"/>
      <c r="H699" s="34"/>
      <c r="I699" s="160"/>
      <c r="J699" s="34"/>
      <c r="K699" s="34"/>
      <c r="L699" s="35"/>
      <c r="M699" s="161"/>
      <c r="N699" s="162"/>
      <c r="O699" s="55"/>
      <c r="P699" s="55"/>
      <c r="Q699" s="55"/>
      <c r="R699" s="55"/>
      <c r="S699" s="55"/>
      <c r="T699" s="56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9" t="s">
        <v>159</v>
      </c>
      <c r="AU699" s="19" t="s">
        <v>80</v>
      </c>
    </row>
    <row r="700" spans="2:63" s="12" customFormat="1" ht="22.9" customHeight="1">
      <c r="B700" s="131"/>
      <c r="D700" s="132" t="s">
        <v>70</v>
      </c>
      <c r="E700" s="142" t="s">
        <v>1339</v>
      </c>
      <c r="F700" s="142" t="s">
        <v>1340</v>
      </c>
      <c r="I700" s="134"/>
      <c r="J700" s="143">
        <f>BK700</f>
        <v>0</v>
      </c>
      <c r="L700" s="131"/>
      <c r="M700" s="136"/>
      <c r="N700" s="137"/>
      <c r="O700" s="137"/>
      <c r="P700" s="138">
        <f>SUM(P701:P733)</f>
        <v>0</v>
      </c>
      <c r="Q700" s="137"/>
      <c r="R700" s="138">
        <f>SUM(R701:R733)</f>
        <v>6.762314399999999</v>
      </c>
      <c r="S700" s="137"/>
      <c r="T700" s="139">
        <f>SUM(T701:T733)</f>
        <v>0</v>
      </c>
      <c r="AR700" s="132" t="s">
        <v>80</v>
      </c>
      <c r="AT700" s="140" t="s">
        <v>70</v>
      </c>
      <c r="AU700" s="140" t="s">
        <v>78</v>
      </c>
      <c r="AY700" s="132" t="s">
        <v>149</v>
      </c>
      <c r="BK700" s="141">
        <f>SUM(BK701:BK733)</f>
        <v>0</v>
      </c>
    </row>
    <row r="701" spans="1:65" s="2" customFormat="1" ht="16.5" customHeight="1">
      <c r="A701" s="34"/>
      <c r="B701" s="144"/>
      <c r="C701" s="145" t="s">
        <v>1341</v>
      </c>
      <c r="D701" s="145" t="s">
        <v>152</v>
      </c>
      <c r="E701" s="146" t="s">
        <v>1342</v>
      </c>
      <c r="F701" s="147" t="s">
        <v>1343</v>
      </c>
      <c r="G701" s="148" t="s">
        <v>155</v>
      </c>
      <c r="H701" s="149">
        <v>176.9</v>
      </c>
      <c r="I701" s="150"/>
      <c r="J701" s="151">
        <f>ROUND(I701*H701,2)</f>
        <v>0</v>
      </c>
      <c r="K701" s="147" t="s">
        <v>156</v>
      </c>
      <c r="L701" s="35"/>
      <c r="M701" s="152" t="s">
        <v>3</v>
      </c>
      <c r="N701" s="153" t="s">
        <v>42</v>
      </c>
      <c r="O701" s="55"/>
      <c r="P701" s="154">
        <f>O701*H701</f>
        <v>0</v>
      </c>
      <c r="Q701" s="154">
        <v>0.0003</v>
      </c>
      <c r="R701" s="154">
        <f>Q701*H701</f>
        <v>0.05307</v>
      </c>
      <c r="S701" s="154">
        <v>0</v>
      </c>
      <c r="T701" s="155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56" t="s">
        <v>227</v>
      </c>
      <c r="AT701" s="156" t="s">
        <v>152</v>
      </c>
      <c r="AU701" s="156" t="s">
        <v>80</v>
      </c>
      <c r="AY701" s="19" t="s">
        <v>149</v>
      </c>
      <c r="BE701" s="157">
        <f>IF(N701="základní",J701,0)</f>
        <v>0</v>
      </c>
      <c r="BF701" s="157">
        <f>IF(N701="snížená",J701,0)</f>
        <v>0</v>
      </c>
      <c r="BG701" s="157">
        <f>IF(N701="zákl. přenesená",J701,0)</f>
        <v>0</v>
      </c>
      <c r="BH701" s="157">
        <f>IF(N701="sníž. přenesená",J701,0)</f>
        <v>0</v>
      </c>
      <c r="BI701" s="157">
        <f>IF(N701="nulová",J701,0)</f>
        <v>0</v>
      </c>
      <c r="BJ701" s="19" t="s">
        <v>78</v>
      </c>
      <c r="BK701" s="157">
        <f>ROUND(I701*H701,2)</f>
        <v>0</v>
      </c>
      <c r="BL701" s="19" t="s">
        <v>227</v>
      </c>
      <c r="BM701" s="156" t="s">
        <v>1344</v>
      </c>
    </row>
    <row r="702" spans="1:47" s="2" customFormat="1" ht="12">
      <c r="A702" s="34"/>
      <c r="B702" s="35"/>
      <c r="C702" s="34"/>
      <c r="D702" s="158" t="s">
        <v>159</v>
      </c>
      <c r="E702" s="34"/>
      <c r="F702" s="159" t="s">
        <v>1345</v>
      </c>
      <c r="G702" s="34"/>
      <c r="H702" s="34"/>
      <c r="I702" s="160"/>
      <c r="J702" s="34"/>
      <c r="K702" s="34"/>
      <c r="L702" s="35"/>
      <c r="M702" s="161"/>
      <c r="N702" s="162"/>
      <c r="O702" s="55"/>
      <c r="P702" s="55"/>
      <c r="Q702" s="55"/>
      <c r="R702" s="55"/>
      <c r="S702" s="55"/>
      <c r="T702" s="56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T702" s="19" t="s">
        <v>159</v>
      </c>
      <c r="AU702" s="19" t="s">
        <v>80</v>
      </c>
    </row>
    <row r="703" spans="2:51" s="13" customFormat="1" ht="12">
      <c r="B703" s="163"/>
      <c r="D703" s="164" t="s">
        <v>161</v>
      </c>
      <c r="E703" s="165" t="s">
        <v>3</v>
      </c>
      <c r="F703" s="166" t="s">
        <v>1346</v>
      </c>
      <c r="H703" s="167">
        <v>176.9</v>
      </c>
      <c r="I703" s="168"/>
      <c r="L703" s="163"/>
      <c r="M703" s="169"/>
      <c r="N703" s="170"/>
      <c r="O703" s="170"/>
      <c r="P703" s="170"/>
      <c r="Q703" s="170"/>
      <c r="R703" s="170"/>
      <c r="S703" s="170"/>
      <c r="T703" s="171"/>
      <c r="AT703" s="165" t="s">
        <v>161</v>
      </c>
      <c r="AU703" s="165" t="s">
        <v>80</v>
      </c>
      <c r="AV703" s="13" t="s">
        <v>80</v>
      </c>
      <c r="AW703" s="13" t="s">
        <v>33</v>
      </c>
      <c r="AX703" s="13" t="s">
        <v>78</v>
      </c>
      <c r="AY703" s="165" t="s">
        <v>149</v>
      </c>
    </row>
    <row r="704" spans="1:65" s="2" customFormat="1" ht="24.2" customHeight="1">
      <c r="A704" s="34"/>
      <c r="B704" s="144"/>
      <c r="C704" s="145" t="s">
        <v>1347</v>
      </c>
      <c r="D704" s="145" t="s">
        <v>152</v>
      </c>
      <c r="E704" s="146" t="s">
        <v>1348</v>
      </c>
      <c r="F704" s="147" t="s">
        <v>1349</v>
      </c>
      <c r="G704" s="148" t="s">
        <v>155</v>
      </c>
      <c r="H704" s="149">
        <v>176.9</v>
      </c>
      <c r="I704" s="150"/>
      <c r="J704" s="151">
        <f>ROUND(I704*H704,2)</f>
        <v>0</v>
      </c>
      <c r="K704" s="147" t="s">
        <v>156</v>
      </c>
      <c r="L704" s="35"/>
      <c r="M704" s="152" t="s">
        <v>3</v>
      </c>
      <c r="N704" s="153" t="s">
        <v>42</v>
      </c>
      <c r="O704" s="55"/>
      <c r="P704" s="154">
        <f>O704*H704</f>
        <v>0</v>
      </c>
      <c r="Q704" s="154">
        <v>0.00758</v>
      </c>
      <c r="R704" s="154">
        <f>Q704*H704</f>
        <v>1.340902</v>
      </c>
      <c r="S704" s="154">
        <v>0</v>
      </c>
      <c r="T704" s="155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56" t="s">
        <v>227</v>
      </c>
      <c r="AT704" s="156" t="s">
        <v>152</v>
      </c>
      <c r="AU704" s="156" t="s">
        <v>80</v>
      </c>
      <c r="AY704" s="19" t="s">
        <v>149</v>
      </c>
      <c r="BE704" s="157">
        <f>IF(N704="základní",J704,0)</f>
        <v>0</v>
      </c>
      <c r="BF704" s="157">
        <f>IF(N704="snížená",J704,0)</f>
        <v>0</v>
      </c>
      <c r="BG704" s="157">
        <f>IF(N704="zákl. přenesená",J704,0)</f>
        <v>0</v>
      </c>
      <c r="BH704" s="157">
        <f>IF(N704="sníž. přenesená",J704,0)</f>
        <v>0</v>
      </c>
      <c r="BI704" s="157">
        <f>IF(N704="nulová",J704,0)</f>
        <v>0</v>
      </c>
      <c r="BJ704" s="19" t="s">
        <v>78</v>
      </c>
      <c r="BK704" s="157">
        <f>ROUND(I704*H704,2)</f>
        <v>0</v>
      </c>
      <c r="BL704" s="19" t="s">
        <v>227</v>
      </c>
      <c r="BM704" s="156" t="s">
        <v>1350</v>
      </c>
    </row>
    <row r="705" spans="1:47" s="2" customFormat="1" ht="12">
      <c r="A705" s="34"/>
      <c r="B705" s="35"/>
      <c r="C705" s="34"/>
      <c r="D705" s="158" t="s">
        <v>159</v>
      </c>
      <c r="E705" s="34"/>
      <c r="F705" s="159" t="s">
        <v>1351</v>
      </c>
      <c r="G705" s="34"/>
      <c r="H705" s="34"/>
      <c r="I705" s="160"/>
      <c r="J705" s="34"/>
      <c r="K705" s="34"/>
      <c r="L705" s="35"/>
      <c r="M705" s="161"/>
      <c r="N705" s="162"/>
      <c r="O705" s="55"/>
      <c r="P705" s="55"/>
      <c r="Q705" s="55"/>
      <c r="R705" s="55"/>
      <c r="S705" s="55"/>
      <c r="T705" s="56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9" t="s">
        <v>159</v>
      </c>
      <c r="AU705" s="19" t="s">
        <v>80</v>
      </c>
    </row>
    <row r="706" spans="1:65" s="2" customFormat="1" ht="21.75" customHeight="1">
      <c r="A706" s="34"/>
      <c r="B706" s="144"/>
      <c r="C706" s="145" t="s">
        <v>1352</v>
      </c>
      <c r="D706" s="145" t="s">
        <v>152</v>
      </c>
      <c r="E706" s="146" t="s">
        <v>1353</v>
      </c>
      <c r="F706" s="147" t="s">
        <v>1354</v>
      </c>
      <c r="G706" s="148" t="s">
        <v>243</v>
      </c>
      <c r="H706" s="149">
        <v>130.2</v>
      </c>
      <c r="I706" s="150"/>
      <c r="J706" s="151">
        <f>ROUND(I706*H706,2)</f>
        <v>0</v>
      </c>
      <c r="K706" s="147" t="s">
        <v>156</v>
      </c>
      <c r="L706" s="35"/>
      <c r="M706" s="152" t="s">
        <v>3</v>
      </c>
      <c r="N706" s="153" t="s">
        <v>42</v>
      </c>
      <c r="O706" s="55"/>
      <c r="P706" s="154">
        <f>O706*H706</f>
        <v>0</v>
      </c>
      <c r="Q706" s="154">
        <v>0.00058</v>
      </c>
      <c r="R706" s="154">
        <f>Q706*H706</f>
        <v>0.075516</v>
      </c>
      <c r="S706" s="154">
        <v>0</v>
      </c>
      <c r="T706" s="155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56" t="s">
        <v>227</v>
      </c>
      <c r="AT706" s="156" t="s">
        <v>152</v>
      </c>
      <c r="AU706" s="156" t="s">
        <v>80</v>
      </c>
      <c r="AY706" s="19" t="s">
        <v>149</v>
      </c>
      <c r="BE706" s="157">
        <f>IF(N706="základní",J706,0)</f>
        <v>0</v>
      </c>
      <c r="BF706" s="157">
        <f>IF(N706="snížená",J706,0)</f>
        <v>0</v>
      </c>
      <c r="BG706" s="157">
        <f>IF(N706="zákl. přenesená",J706,0)</f>
        <v>0</v>
      </c>
      <c r="BH706" s="157">
        <f>IF(N706="sníž. přenesená",J706,0)</f>
        <v>0</v>
      </c>
      <c r="BI706" s="157">
        <f>IF(N706="nulová",J706,0)</f>
        <v>0</v>
      </c>
      <c r="BJ706" s="19" t="s">
        <v>78</v>
      </c>
      <c r="BK706" s="157">
        <f>ROUND(I706*H706,2)</f>
        <v>0</v>
      </c>
      <c r="BL706" s="19" t="s">
        <v>227</v>
      </c>
      <c r="BM706" s="156" t="s">
        <v>1355</v>
      </c>
    </row>
    <row r="707" spans="1:47" s="2" customFormat="1" ht="12">
      <c r="A707" s="34"/>
      <c r="B707" s="35"/>
      <c r="C707" s="34"/>
      <c r="D707" s="158" t="s">
        <v>159</v>
      </c>
      <c r="E707" s="34"/>
      <c r="F707" s="159" t="s">
        <v>1356</v>
      </c>
      <c r="G707" s="34"/>
      <c r="H707" s="34"/>
      <c r="I707" s="160"/>
      <c r="J707" s="34"/>
      <c r="K707" s="34"/>
      <c r="L707" s="35"/>
      <c r="M707" s="161"/>
      <c r="N707" s="162"/>
      <c r="O707" s="55"/>
      <c r="P707" s="55"/>
      <c r="Q707" s="55"/>
      <c r="R707" s="55"/>
      <c r="S707" s="55"/>
      <c r="T707" s="56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9" t="s">
        <v>159</v>
      </c>
      <c r="AU707" s="19" t="s">
        <v>80</v>
      </c>
    </row>
    <row r="708" spans="2:51" s="13" customFormat="1" ht="12">
      <c r="B708" s="163"/>
      <c r="D708" s="164" t="s">
        <v>161</v>
      </c>
      <c r="E708" s="165" t="s">
        <v>3</v>
      </c>
      <c r="F708" s="166" t="s">
        <v>1357</v>
      </c>
      <c r="H708" s="167">
        <v>16.44</v>
      </c>
      <c r="I708" s="168"/>
      <c r="L708" s="163"/>
      <c r="M708" s="169"/>
      <c r="N708" s="170"/>
      <c r="O708" s="170"/>
      <c r="P708" s="170"/>
      <c r="Q708" s="170"/>
      <c r="R708" s="170"/>
      <c r="S708" s="170"/>
      <c r="T708" s="171"/>
      <c r="AT708" s="165" t="s">
        <v>161</v>
      </c>
      <c r="AU708" s="165" t="s">
        <v>80</v>
      </c>
      <c r="AV708" s="13" t="s">
        <v>80</v>
      </c>
      <c r="AW708" s="13" t="s">
        <v>33</v>
      </c>
      <c r="AX708" s="13" t="s">
        <v>71</v>
      </c>
      <c r="AY708" s="165" t="s">
        <v>149</v>
      </c>
    </row>
    <row r="709" spans="2:51" s="13" customFormat="1" ht="12">
      <c r="B709" s="163"/>
      <c r="D709" s="164" t="s">
        <v>161</v>
      </c>
      <c r="E709" s="165" t="s">
        <v>3</v>
      </c>
      <c r="F709" s="166" t="s">
        <v>1358</v>
      </c>
      <c r="H709" s="167">
        <v>15.24</v>
      </c>
      <c r="I709" s="168"/>
      <c r="L709" s="163"/>
      <c r="M709" s="169"/>
      <c r="N709" s="170"/>
      <c r="O709" s="170"/>
      <c r="P709" s="170"/>
      <c r="Q709" s="170"/>
      <c r="R709" s="170"/>
      <c r="S709" s="170"/>
      <c r="T709" s="171"/>
      <c r="AT709" s="165" t="s">
        <v>161</v>
      </c>
      <c r="AU709" s="165" t="s">
        <v>80</v>
      </c>
      <c r="AV709" s="13" t="s">
        <v>80</v>
      </c>
      <c r="AW709" s="13" t="s">
        <v>33</v>
      </c>
      <c r="AX709" s="13" t="s">
        <v>71</v>
      </c>
      <c r="AY709" s="165" t="s">
        <v>149</v>
      </c>
    </row>
    <row r="710" spans="2:51" s="13" customFormat="1" ht="12">
      <c r="B710" s="163"/>
      <c r="D710" s="164" t="s">
        <v>161</v>
      </c>
      <c r="E710" s="165" t="s">
        <v>3</v>
      </c>
      <c r="F710" s="166" t="s">
        <v>1359</v>
      </c>
      <c r="H710" s="167">
        <v>22.31</v>
      </c>
      <c r="I710" s="168"/>
      <c r="L710" s="163"/>
      <c r="M710" s="169"/>
      <c r="N710" s="170"/>
      <c r="O710" s="170"/>
      <c r="P710" s="170"/>
      <c r="Q710" s="170"/>
      <c r="R710" s="170"/>
      <c r="S710" s="170"/>
      <c r="T710" s="171"/>
      <c r="AT710" s="165" t="s">
        <v>161</v>
      </c>
      <c r="AU710" s="165" t="s">
        <v>80</v>
      </c>
      <c r="AV710" s="13" t="s">
        <v>80</v>
      </c>
      <c r="AW710" s="13" t="s">
        <v>33</v>
      </c>
      <c r="AX710" s="13" t="s">
        <v>71</v>
      </c>
      <c r="AY710" s="165" t="s">
        <v>149</v>
      </c>
    </row>
    <row r="711" spans="2:51" s="13" customFormat="1" ht="12">
      <c r="B711" s="163"/>
      <c r="D711" s="164" t="s">
        <v>161</v>
      </c>
      <c r="E711" s="165" t="s">
        <v>3</v>
      </c>
      <c r="F711" s="166" t="s">
        <v>1360</v>
      </c>
      <c r="H711" s="167">
        <v>29.5</v>
      </c>
      <c r="I711" s="168"/>
      <c r="L711" s="163"/>
      <c r="M711" s="169"/>
      <c r="N711" s="170"/>
      <c r="O711" s="170"/>
      <c r="P711" s="170"/>
      <c r="Q711" s="170"/>
      <c r="R711" s="170"/>
      <c r="S711" s="170"/>
      <c r="T711" s="171"/>
      <c r="AT711" s="165" t="s">
        <v>161</v>
      </c>
      <c r="AU711" s="165" t="s">
        <v>80</v>
      </c>
      <c r="AV711" s="13" t="s">
        <v>80</v>
      </c>
      <c r="AW711" s="13" t="s">
        <v>33</v>
      </c>
      <c r="AX711" s="13" t="s">
        <v>71</v>
      </c>
      <c r="AY711" s="165" t="s">
        <v>149</v>
      </c>
    </row>
    <row r="712" spans="2:51" s="13" customFormat="1" ht="12">
      <c r="B712" s="163"/>
      <c r="D712" s="164" t="s">
        <v>161</v>
      </c>
      <c r="E712" s="165" t="s">
        <v>3</v>
      </c>
      <c r="F712" s="166" t="s">
        <v>1361</v>
      </c>
      <c r="H712" s="167">
        <v>11.4</v>
      </c>
      <c r="I712" s="168"/>
      <c r="L712" s="163"/>
      <c r="M712" s="169"/>
      <c r="N712" s="170"/>
      <c r="O712" s="170"/>
      <c r="P712" s="170"/>
      <c r="Q712" s="170"/>
      <c r="R712" s="170"/>
      <c r="S712" s="170"/>
      <c r="T712" s="171"/>
      <c r="AT712" s="165" t="s">
        <v>161</v>
      </c>
      <c r="AU712" s="165" t="s">
        <v>80</v>
      </c>
      <c r="AV712" s="13" t="s">
        <v>80</v>
      </c>
      <c r="AW712" s="13" t="s">
        <v>33</v>
      </c>
      <c r="AX712" s="13" t="s">
        <v>71</v>
      </c>
      <c r="AY712" s="165" t="s">
        <v>149</v>
      </c>
    </row>
    <row r="713" spans="2:51" s="13" customFormat="1" ht="12">
      <c r="B713" s="163"/>
      <c r="D713" s="164" t="s">
        <v>161</v>
      </c>
      <c r="E713" s="165" t="s">
        <v>3</v>
      </c>
      <c r="F713" s="166" t="s">
        <v>1362</v>
      </c>
      <c r="H713" s="167">
        <v>5.94</v>
      </c>
      <c r="I713" s="168"/>
      <c r="L713" s="163"/>
      <c r="M713" s="169"/>
      <c r="N713" s="170"/>
      <c r="O713" s="170"/>
      <c r="P713" s="170"/>
      <c r="Q713" s="170"/>
      <c r="R713" s="170"/>
      <c r="S713" s="170"/>
      <c r="T713" s="171"/>
      <c r="AT713" s="165" t="s">
        <v>161</v>
      </c>
      <c r="AU713" s="165" t="s">
        <v>80</v>
      </c>
      <c r="AV713" s="13" t="s">
        <v>80</v>
      </c>
      <c r="AW713" s="13" t="s">
        <v>33</v>
      </c>
      <c r="AX713" s="13" t="s">
        <v>71</v>
      </c>
      <c r="AY713" s="165" t="s">
        <v>149</v>
      </c>
    </row>
    <row r="714" spans="2:51" s="13" customFormat="1" ht="12">
      <c r="B714" s="163"/>
      <c r="D714" s="164" t="s">
        <v>161</v>
      </c>
      <c r="E714" s="165" t="s">
        <v>3</v>
      </c>
      <c r="F714" s="166" t="s">
        <v>1363</v>
      </c>
      <c r="H714" s="167">
        <v>10.44</v>
      </c>
      <c r="I714" s="168"/>
      <c r="L714" s="163"/>
      <c r="M714" s="169"/>
      <c r="N714" s="170"/>
      <c r="O714" s="170"/>
      <c r="P714" s="170"/>
      <c r="Q714" s="170"/>
      <c r="R714" s="170"/>
      <c r="S714" s="170"/>
      <c r="T714" s="171"/>
      <c r="AT714" s="165" t="s">
        <v>161</v>
      </c>
      <c r="AU714" s="165" t="s">
        <v>80</v>
      </c>
      <c r="AV714" s="13" t="s">
        <v>80</v>
      </c>
      <c r="AW714" s="13" t="s">
        <v>33</v>
      </c>
      <c r="AX714" s="13" t="s">
        <v>71</v>
      </c>
      <c r="AY714" s="165" t="s">
        <v>149</v>
      </c>
    </row>
    <row r="715" spans="2:51" s="13" customFormat="1" ht="12">
      <c r="B715" s="163"/>
      <c r="D715" s="164" t="s">
        <v>161</v>
      </c>
      <c r="E715" s="165" t="s">
        <v>3</v>
      </c>
      <c r="F715" s="166" t="s">
        <v>1364</v>
      </c>
      <c r="H715" s="167">
        <v>9.84</v>
      </c>
      <c r="I715" s="168"/>
      <c r="L715" s="163"/>
      <c r="M715" s="169"/>
      <c r="N715" s="170"/>
      <c r="O715" s="170"/>
      <c r="P715" s="170"/>
      <c r="Q715" s="170"/>
      <c r="R715" s="170"/>
      <c r="S715" s="170"/>
      <c r="T715" s="171"/>
      <c r="AT715" s="165" t="s">
        <v>161</v>
      </c>
      <c r="AU715" s="165" t="s">
        <v>80</v>
      </c>
      <c r="AV715" s="13" t="s">
        <v>80</v>
      </c>
      <c r="AW715" s="13" t="s">
        <v>33</v>
      </c>
      <c r="AX715" s="13" t="s">
        <v>71</v>
      </c>
      <c r="AY715" s="165" t="s">
        <v>149</v>
      </c>
    </row>
    <row r="716" spans="2:51" s="13" customFormat="1" ht="12">
      <c r="B716" s="163"/>
      <c r="D716" s="164" t="s">
        <v>161</v>
      </c>
      <c r="E716" s="165" t="s">
        <v>3</v>
      </c>
      <c r="F716" s="166" t="s">
        <v>1365</v>
      </c>
      <c r="H716" s="167">
        <v>9.09</v>
      </c>
      <c r="I716" s="168"/>
      <c r="L716" s="163"/>
      <c r="M716" s="169"/>
      <c r="N716" s="170"/>
      <c r="O716" s="170"/>
      <c r="P716" s="170"/>
      <c r="Q716" s="170"/>
      <c r="R716" s="170"/>
      <c r="S716" s="170"/>
      <c r="T716" s="171"/>
      <c r="AT716" s="165" t="s">
        <v>161</v>
      </c>
      <c r="AU716" s="165" t="s">
        <v>80</v>
      </c>
      <c r="AV716" s="13" t="s">
        <v>80</v>
      </c>
      <c r="AW716" s="13" t="s">
        <v>33</v>
      </c>
      <c r="AX716" s="13" t="s">
        <v>71</v>
      </c>
      <c r="AY716" s="165" t="s">
        <v>149</v>
      </c>
    </row>
    <row r="717" spans="2:51" s="14" customFormat="1" ht="12">
      <c r="B717" s="175"/>
      <c r="D717" s="164" t="s">
        <v>161</v>
      </c>
      <c r="E717" s="176" t="s">
        <v>3</v>
      </c>
      <c r="F717" s="177" t="s">
        <v>273</v>
      </c>
      <c r="H717" s="178">
        <v>130.2</v>
      </c>
      <c r="I717" s="179"/>
      <c r="L717" s="175"/>
      <c r="M717" s="180"/>
      <c r="N717" s="181"/>
      <c r="O717" s="181"/>
      <c r="P717" s="181"/>
      <c r="Q717" s="181"/>
      <c r="R717" s="181"/>
      <c r="S717" s="181"/>
      <c r="T717" s="182"/>
      <c r="AT717" s="176" t="s">
        <v>161</v>
      </c>
      <c r="AU717" s="176" t="s">
        <v>80</v>
      </c>
      <c r="AV717" s="14" t="s">
        <v>157</v>
      </c>
      <c r="AW717" s="14" t="s">
        <v>33</v>
      </c>
      <c r="AX717" s="14" t="s">
        <v>78</v>
      </c>
      <c r="AY717" s="176" t="s">
        <v>149</v>
      </c>
    </row>
    <row r="718" spans="1:65" s="2" customFormat="1" ht="16.5" customHeight="1">
      <c r="A718" s="34"/>
      <c r="B718" s="144"/>
      <c r="C718" s="190" t="s">
        <v>1366</v>
      </c>
      <c r="D718" s="190" t="s">
        <v>411</v>
      </c>
      <c r="E718" s="191" t="s">
        <v>1367</v>
      </c>
      <c r="F718" s="192" t="s">
        <v>1368</v>
      </c>
      <c r="G718" s="193" t="s">
        <v>183</v>
      </c>
      <c r="H718" s="194">
        <v>239.177</v>
      </c>
      <c r="I718" s="195"/>
      <c r="J718" s="196">
        <f>ROUND(I718*H718,2)</f>
        <v>0</v>
      </c>
      <c r="K718" s="192" t="s">
        <v>156</v>
      </c>
      <c r="L718" s="197"/>
      <c r="M718" s="198" t="s">
        <v>3</v>
      </c>
      <c r="N718" s="199" t="s">
        <v>42</v>
      </c>
      <c r="O718" s="55"/>
      <c r="P718" s="154">
        <f>O718*H718</f>
        <v>0</v>
      </c>
      <c r="Q718" s="154">
        <v>0.0012</v>
      </c>
      <c r="R718" s="154">
        <f>Q718*H718</f>
        <v>0.28701239999999995</v>
      </c>
      <c r="S718" s="154">
        <v>0</v>
      </c>
      <c r="T718" s="155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56" t="s">
        <v>446</v>
      </c>
      <c r="AT718" s="156" t="s">
        <v>411</v>
      </c>
      <c r="AU718" s="156" t="s">
        <v>80</v>
      </c>
      <c r="AY718" s="19" t="s">
        <v>149</v>
      </c>
      <c r="BE718" s="157">
        <f>IF(N718="základní",J718,0)</f>
        <v>0</v>
      </c>
      <c r="BF718" s="157">
        <f>IF(N718="snížená",J718,0)</f>
        <v>0</v>
      </c>
      <c r="BG718" s="157">
        <f>IF(N718="zákl. přenesená",J718,0)</f>
        <v>0</v>
      </c>
      <c r="BH718" s="157">
        <f>IF(N718="sníž. přenesená",J718,0)</f>
        <v>0</v>
      </c>
      <c r="BI718" s="157">
        <f>IF(N718="nulová",J718,0)</f>
        <v>0</v>
      </c>
      <c r="BJ718" s="19" t="s">
        <v>78</v>
      </c>
      <c r="BK718" s="157">
        <f>ROUND(I718*H718,2)</f>
        <v>0</v>
      </c>
      <c r="BL718" s="19" t="s">
        <v>227</v>
      </c>
      <c r="BM718" s="156" t="s">
        <v>1369</v>
      </c>
    </row>
    <row r="719" spans="2:51" s="13" customFormat="1" ht="12">
      <c r="B719" s="163"/>
      <c r="D719" s="164" t="s">
        <v>161</v>
      </c>
      <c r="F719" s="166" t="s">
        <v>1370</v>
      </c>
      <c r="H719" s="167">
        <v>239.177</v>
      </c>
      <c r="I719" s="168"/>
      <c r="L719" s="163"/>
      <c r="M719" s="169"/>
      <c r="N719" s="170"/>
      <c r="O719" s="170"/>
      <c r="P719" s="170"/>
      <c r="Q719" s="170"/>
      <c r="R719" s="170"/>
      <c r="S719" s="170"/>
      <c r="T719" s="171"/>
      <c r="AT719" s="165" t="s">
        <v>161</v>
      </c>
      <c r="AU719" s="165" t="s">
        <v>80</v>
      </c>
      <c r="AV719" s="13" t="s">
        <v>80</v>
      </c>
      <c r="AW719" s="13" t="s">
        <v>4</v>
      </c>
      <c r="AX719" s="13" t="s">
        <v>78</v>
      </c>
      <c r="AY719" s="165" t="s">
        <v>149</v>
      </c>
    </row>
    <row r="720" spans="1:65" s="2" customFormat="1" ht="24.2" customHeight="1">
      <c r="A720" s="34"/>
      <c r="B720" s="144"/>
      <c r="C720" s="145" t="s">
        <v>1371</v>
      </c>
      <c r="D720" s="145" t="s">
        <v>152</v>
      </c>
      <c r="E720" s="146" t="s">
        <v>1372</v>
      </c>
      <c r="F720" s="147" t="s">
        <v>1373</v>
      </c>
      <c r="G720" s="148" t="s">
        <v>155</v>
      </c>
      <c r="H720" s="149">
        <v>176.9</v>
      </c>
      <c r="I720" s="150"/>
      <c r="J720" s="151">
        <f>ROUND(I720*H720,2)</f>
        <v>0</v>
      </c>
      <c r="K720" s="147" t="s">
        <v>156</v>
      </c>
      <c r="L720" s="35"/>
      <c r="M720" s="152" t="s">
        <v>3</v>
      </c>
      <c r="N720" s="153" t="s">
        <v>42</v>
      </c>
      <c r="O720" s="55"/>
      <c r="P720" s="154">
        <f>O720*H720</f>
        <v>0</v>
      </c>
      <c r="Q720" s="154">
        <v>0.00689</v>
      </c>
      <c r="R720" s="154">
        <f>Q720*H720</f>
        <v>1.218841</v>
      </c>
      <c r="S720" s="154">
        <v>0</v>
      </c>
      <c r="T720" s="155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56" t="s">
        <v>227</v>
      </c>
      <c r="AT720" s="156" t="s">
        <v>152</v>
      </c>
      <c r="AU720" s="156" t="s">
        <v>80</v>
      </c>
      <c r="AY720" s="19" t="s">
        <v>149</v>
      </c>
      <c r="BE720" s="157">
        <f>IF(N720="základní",J720,0)</f>
        <v>0</v>
      </c>
      <c r="BF720" s="157">
        <f>IF(N720="snížená",J720,0)</f>
        <v>0</v>
      </c>
      <c r="BG720" s="157">
        <f>IF(N720="zákl. přenesená",J720,0)</f>
        <v>0</v>
      </c>
      <c r="BH720" s="157">
        <f>IF(N720="sníž. přenesená",J720,0)</f>
        <v>0</v>
      </c>
      <c r="BI720" s="157">
        <f>IF(N720="nulová",J720,0)</f>
        <v>0</v>
      </c>
      <c r="BJ720" s="19" t="s">
        <v>78</v>
      </c>
      <c r="BK720" s="157">
        <f>ROUND(I720*H720,2)</f>
        <v>0</v>
      </c>
      <c r="BL720" s="19" t="s">
        <v>227</v>
      </c>
      <c r="BM720" s="156" t="s">
        <v>1374</v>
      </c>
    </row>
    <row r="721" spans="1:47" s="2" customFormat="1" ht="12">
      <c r="A721" s="34"/>
      <c r="B721" s="35"/>
      <c r="C721" s="34"/>
      <c r="D721" s="158" t="s">
        <v>159</v>
      </c>
      <c r="E721" s="34"/>
      <c r="F721" s="159" t="s">
        <v>1375</v>
      </c>
      <c r="G721" s="34"/>
      <c r="H721" s="34"/>
      <c r="I721" s="160"/>
      <c r="J721" s="34"/>
      <c r="K721" s="34"/>
      <c r="L721" s="35"/>
      <c r="M721" s="161"/>
      <c r="N721" s="162"/>
      <c r="O721" s="55"/>
      <c r="P721" s="55"/>
      <c r="Q721" s="55"/>
      <c r="R721" s="55"/>
      <c r="S721" s="55"/>
      <c r="T721" s="56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T721" s="19" t="s">
        <v>159</v>
      </c>
      <c r="AU721" s="19" t="s">
        <v>80</v>
      </c>
    </row>
    <row r="722" spans="1:65" s="2" customFormat="1" ht="24.2" customHeight="1">
      <c r="A722" s="34"/>
      <c r="B722" s="144"/>
      <c r="C722" s="190" t="s">
        <v>1376</v>
      </c>
      <c r="D722" s="190" t="s">
        <v>411</v>
      </c>
      <c r="E722" s="191" t="s">
        <v>1377</v>
      </c>
      <c r="F722" s="192" t="s">
        <v>1378</v>
      </c>
      <c r="G722" s="193" t="s">
        <v>155</v>
      </c>
      <c r="H722" s="194">
        <v>194.59</v>
      </c>
      <c r="I722" s="195"/>
      <c r="J722" s="196">
        <f>ROUND(I722*H722,2)</f>
        <v>0</v>
      </c>
      <c r="K722" s="192" t="s">
        <v>156</v>
      </c>
      <c r="L722" s="197"/>
      <c r="M722" s="198" t="s">
        <v>3</v>
      </c>
      <c r="N722" s="199" t="s">
        <v>42</v>
      </c>
      <c r="O722" s="55"/>
      <c r="P722" s="154">
        <f>O722*H722</f>
        <v>0</v>
      </c>
      <c r="Q722" s="154">
        <v>0.0192</v>
      </c>
      <c r="R722" s="154">
        <f>Q722*H722</f>
        <v>3.736128</v>
      </c>
      <c r="S722" s="154">
        <v>0</v>
      </c>
      <c r="T722" s="155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56" t="s">
        <v>446</v>
      </c>
      <c r="AT722" s="156" t="s">
        <v>411</v>
      </c>
      <c r="AU722" s="156" t="s">
        <v>80</v>
      </c>
      <c r="AY722" s="19" t="s">
        <v>149</v>
      </c>
      <c r="BE722" s="157">
        <f>IF(N722="základní",J722,0)</f>
        <v>0</v>
      </c>
      <c r="BF722" s="157">
        <f>IF(N722="snížená",J722,0)</f>
        <v>0</v>
      </c>
      <c r="BG722" s="157">
        <f>IF(N722="zákl. přenesená",J722,0)</f>
        <v>0</v>
      </c>
      <c r="BH722" s="157">
        <f>IF(N722="sníž. přenesená",J722,0)</f>
        <v>0</v>
      </c>
      <c r="BI722" s="157">
        <f>IF(N722="nulová",J722,0)</f>
        <v>0</v>
      </c>
      <c r="BJ722" s="19" t="s">
        <v>78</v>
      </c>
      <c r="BK722" s="157">
        <f>ROUND(I722*H722,2)</f>
        <v>0</v>
      </c>
      <c r="BL722" s="19" t="s">
        <v>227</v>
      </c>
      <c r="BM722" s="156" t="s">
        <v>1379</v>
      </c>
    </row>
    <row r="723" spans="2:51" s="13" customFormat="1" ht="12">
      <c r="B723" s="163"/>
      <c r="D723" s="164" t="s">
        <v>161</v>
      </c>
      <c r="F723" s="166" t="s">
        <v>1380</v>
      </c>
      <c r="H723" s="167">
        <v>194.59</v>
      </c>
      <c r="I723" s="168"/>
      <c r="L723" s="163"/>
      <c r="M723" s="169"/>
      <c r="N723" s="170"/>
      <c r="O723" s="170"/>
      <c r="P723" s="170"/>
      <c r="Q723" s="170"/>
      <c r="R723" s="170"/>
      <c r="S723" s="170"/>
      <c r="T723" s="171"/>
      <c r="AT723" s="165" t="s">
        <v>161</v>
      </c>
      <c r="AU723" s="165" t="s">
        <v>80</v>
      </c>
      <c r="AV723" s="13" t="s">
        <v>80</v>
      </c>
      <c r="AW723" s="13" t="s">
        <v>4</v>
      </c>
      <c r="AX723" s="13" t="s">
        <v>78</v>
      </c>
      <c r="AY723" s="165" t="s">
        <v>149</v>
      </c>
    </row>
    <row r="724" spans="1:65" s="2" customFormat="1" ht="24.2" customHeight="1">
      <c r="A724" s="34"/>
      <c r="B724" s="144"/>
      <c r="C724" s="145" t="s">
        <v>1381</v>
      </c>
      <c r="D724" s="145" t="s">
        <v>152</v>
      </c>
      <c r="E724" s="146" t="s">
        <v>1382</v>
      </c>
      <c r="F724" s="147" t="s">
        <v>1383</v>
      </c>
      <c r="G724" s="148" t="s">
        <v>155</v>
      </c>
      <c r="H724" s="149">
        <v>9.8</v>
      </c>
      <c r="I724" s="150"/>
      <c r="J724" s="151">
        <f>ROUND(I724*H724,2)</f>
        <v>0</v>
      </c>
      <c r="K724" s="147" t="s">
        <v>156</v>
      </c>
      <c r="L724" s="35"/>
      <c r="M724" s="152" t="s">
        <v>3</v>
      </c>
      <c r="N724" s="153" t="s">
        <v>42</v>
      </c>
      <c r="O724" s="55"/>
      <c r="P724" s="154">
        <f>O724*H724</f>
        <v>0</v>
      </c>
      <c r="Q724" s="154">
        <v>0</v>
      </c>
      <c r="R724" s="154">
        <f>Q724*H724</f>
        <v>0</v>
      </c>
      <c r="S724" s="154">
        <v>0</v>
      </c>
      <c r="T724" s="155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156" t="s">
        <v>227</v>
      </c>
      <c r="AT724" s="156" t="s">
        <v>152</v>
      </c>
      <c r="AU724" s="156" t="s">
        <v>80</v>
      </c>
      <c r="AY724" s="19" t="s">
        <v>149</v>
      </c>
      <c r="BE724" s="157">
        <f>IF(N724="základní",J724,0)</f>
        <v>0</v>
      </c>
      <c r="BF724" s="157">
        <f>IF(N724="snížená",J724,0)</f>
        <v>0</v>
      </c>
      <c r="BG724" s="157">
        <f>IF(N724="zákl. přenesená",J724,0)</f>
        <v>0</v>
      </c>
      <c r="BH724" s="157">
        <f>IF(N724="sníž. přenesená",J724,0)</f>
        <v>0</v>
      </c>
      <c r="BI724" s="157">
        <f>IF(N724="nulová",J724,0)</f>
        <v>0</v>
      </c>
      <c r="BJ724" s="19" t="s">
        <v>78</v>
      </c>
      <c r="BK724" s="157">
        <f>ROUND(I724*H724,2)</f>
        <v>0</v>
      </c>
      <c r="BL724" s="19" t="s">
        <v>227</v>
      </c>
      <c r="BM724" s="156" t="s">
        <v>1384</v>
      </c>
    </row>
    <row r="725" spans="1:47" s="2" customFormat="1" ht="12">
      <c r="A725" s="34"/>
      <c r="B725" s="35"/>
      <c r="C725" s="34"/>
      <c r="D725" s="158" t="s">
        <v>159</v>
      </c>
      <c r="E725" s="34"/>
      <c r="F725" s="159" t="s">
        <v>1385</v>
      </c>
      <c r="G725" s="34"/>
      <c r="H725" s="34"/>
      <c r="I725" s="160"/>
      <c r="J725" s="34"/>
      <c r="K725" s="34"/>
      <c r="L725" s="35"/>
      <c r="M725" s="161"/>
      <c r="N725" s="162"/>
      <c r="O725" s="55"/>
      <c r="P725" s="55"/>
      <c r="Q725" s="55"/>
      <c r="R725" s="55"/>
      <c r="S725" s="55"/>
      <c r="T725" s="56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T725" s="19" t="s">
        <v>159</v>
      </c>
      <c r="AU725" s="19" t="s">
        <v>80</v>
      </c>
    </row>
    <row r="726" spans="2:51" s="13" customFormat="1" ht="12">
      <c r="B726" s="163"/>
      <c r="D726" s="164" t="s">
        <v>161</v>
      </c>
      <c r="E726" s="165" t="s">
        <v>3</v>
      </c>
      <c r="F726" s="166" t="s">
        <v>1386</v>
      </c>
      <c r="H726" s="167">
        <v>9.8</v>
      </c>
      <c r="I726" s="168"/>
      <c r="L726" s="163"/>
      <c r="M726" s="169"/>
      <c r="N726" s="170"/>
      <c r="O726" s="170"/>
      <c r="P726" s="170"/>
      <c r="Q726" s="170"/>
      <c r="R726" s="170"/>
      <c r="S726" s="170"/>
      <c r="T726" s="171"/>
      <c r="AT726" s="165" t="s">
        <v>161</v>
      </c>
      <c r="AU726" s="165" t="s">
        <v>80</v>
      </c>
      <c r="AV726" s="13" t="s">
        <v>80</v>
      </c>
      <c r="AW726" s="13" t="s">
        <v>33</v>
      </c>
      <c r="AX726" s="13" t="s">
        <v>78</v>
      </c>
      <c r="AY726" s="165" t="s">
        <v>149</v>
      </c>
    </row>
    <row r="727" spans="1:65" s="2" customFormat="1" ht="16.5" customHeight="1">
      <c r="A727" s="34"/>
      <c r="B727" s="144"/>
      <c r="C727" s="145" t="s">
        <v>1387</v>
      </c>
      <c r="D727" s="145" t="s">
        <v>152</v>
      </c>
      <c r="E727" s="146" t="s">
        <v>1388</v>
      </c>
      <c r="F727" s="147" t="s">
        <v>1389</v>
      </c>
      <c r="G727" s="148" t="s">
        <v>155</v>
      </c>
      <c r="H727" s="149">
        <v>28</v>
      </c>
      <c r="I727" s="150"/>
      <c r="J727" s="151">
        <f>ROUND(I727*H727,2)</f>
        <v>0</v>
      </c>
      <c r="K727" s="147" t="s">
        <v>156</v>
      </c>
      <c r="L727" s="35"/>
      <c r="M727" s="152" t="s">
        <v>3</v>
      </c>
      <c r="N727" s="153" t="s">
        <v>42</v>
      </c>
      <c r="O727" s="55"/>
      <c r="P727" s="154">
        <f>O727*H727</f>
        <v>0</v>
      </c>
      <c r="Q727" s="154">
        <v>0.0015</v>
      </c>
      <c r="R727" s="154">
        <f>Q727*H727</f>
        <v>0.042</v>
      </c>
      <c r="S727" s="154">
        <v>0</v>
      </c>
      <c r="T727" s="155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56" t="s">
        <v>227</v>
      </c>
      <c r="AT727" s="156" t="s">
        <v>152</v>
      </c>
      <c r="AU727" s="156" t="s">
        <v>80</v>
      </c>
      <c r="AY727" s="19" t="s">
        <v>149</v>
      </c>
      <c r="BE727" s="157">
        <f>IF(N727="základní",J727,0)</f>
        <v>0</v>
      </c>
      <c r="BF727" s="157">
        <f>IF(N727="snížená",J727,0)</f>
        <v>0</v>
      </c>
      <c r="BG727" s="157">
        <f>IF(N727="zákl. přenesená",J727,0)</f>
        <v>0</v>
      </c>
      <c r="BH727" s="157">
        <f>IF(N727="sníž. přenesená",J727,0)</f>
        <v>0</v>
      </c>
      <c r="BI727" s="157">
        <f>IF(N727="nulová",J727,0)</f>
        <v>0</v>
      </c>
      <c r="BJ727" s="19" t="s">
        <v>78</v>
      </c>
      <c r="BK727" s="157">
        <f>ROUND(I727*H727,2)</f>
        <v>0</v>
      </c>
      <c r="BL727" s="19" t="s">
        <v>227</v>
      </c>
      <c r="BM727" s="156" t="s">
        <v>1390</v>
      </c>
    </row>
    <row r="728" spans="1:47" s="2" customFormat="1" ht="12">
      <c r="A728" s="34"/>
      <c r="B728" s="35"/>
      <c r="C728" s="34"/>
      <c r="D728" s="158" t="s">
        <v>159</v>
      </c>
      <c r="E728" s="34"/>
      <c r="F728" s="159" t="s">
        <v>1391</v>
      </c>
      <c r="G728" s="34"/>
      <c r="H728" s="34"/>
      <c r="I728" s="160"/>
      <c r="J728" s="34"/>
      <c r="K728" s="34"/>
      <c r="L728" s="35"/>
      <c r="M728" s="161"/>
      <c r="N728" s="162"/>
      <c r="O728" s="55"/>
      <c r="P728" s="55"/>
      <c r="Q728" s="55"/>
      <c r="R728" s="55"/>
      <c r="S728" s="55"/>
      <c r="T728" s="56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T728" s="19" t="s">
        <v>159</v>
      </c>
      <c r="AU728" s="19" t="s">
        <v>80</v>
      </c>
    </row>
    <row r="729" spans="2:51" s="13" customFormat="1" ht="12">
      <c r="B729" s="163"/>
      <c r="D729" s="164" t="s">
        <v>161</v>
      </c>
      <c r="E729" s="165" t="s">
        <v>3</v>
      </c>
      <c r="F729" s="166" t="s">
        <v>1392</v>
      </c>
      <c r="H729" s="167">
        <v>28</v>
      </c>
      <c r="I729" s="168"/>
      <c r="L729" s="163"/>
      <c r="M729" s="169"/>
      <c r="N729" s="170"/>
      <c r="O729" s="170"/>
      <c r="P729" s="170"/>
      <c r="Q729" s="170"/>
      <c r="R729" s="170"/>
      <c r="S729" s="170"/>
      <c r="T729" s="171"/>
      <c r="AT729" s="165" t="s">
        <v>161</v>
      </c>
      <c r="AU729" s="165" t="s">
        <v>80</v>
      </c>
      <c r="AV729" s="13" t="s">
        <v>80</v>
      </c>
      <c r="AW729" s="13" t="s">
        <v>33</v>
      </c>
      <c r="AX729" s="13" t="s">
        <v>78</v>
      </c>
      <c r="AY729" s="165" t="s">
        <v>149</v>
      </c>
    </row>
    <row r="730" spans="1:65" s="2" customFormat="1" ht="16.5" customHeight="1">
      <c r="A730" s="34"/>
      <c r="B730" s="144"/>
      <c r="C730" s="145" t="s">
        <v>1393</v>
      </c>
      <c r="D730" s="145" t="s">
        <v>152</v>
      </c>
      <c r="E730" s="146" t="s">
        <v>1394</v>
      </c>
      <c r="F730" s="147" t="s">
        <v>1395</v>
      </c>
      <c r="G730" s="148" t="s">
        <v>155</v>
      </c>
      <c r="H730" s="149">
        <v>176.9</v>
      </c>
      <c r="I730" s="150"/>
      <c r="J730" s="151">
        <f>ROUND(I730*H730,2)</f>
        <v>0</v>
      </c>
      <c r="K730" s="147" t="s">
        <v>156</v>
      </c>
      <c r="L730" s="35"/>
      <c r="M730" s="152" t="s">
        <v>3</v>
      </c>
      <c r="N730" s="153" t="s">
        <v>42</v>
      </c>
      <c r="O730" s="55"/>
      <c r="P730" s="154">
        <f>O730*H730</f>
        <v>0</v>
      </c>
      <c r="Q730" s="154">
        <v>5E-05</v>
      </c>
      <c r="R730" s="154">
        <f>Q730*H730</f>
        <v>0.008845</v>
      </c>
      <c r="S730" s="154">
        <v>0</v>
      </c>
      <c r="T730" s="155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56" t="s">
        <v>227</v>
      </c>
      <c r="AT730" s="156" t="s">
        <v>152</v>
      </c>
      <c r="AU730" s="156" t="s">
        <v>80</v>
      </c>
      <c r="AY730" s="19" t="s">
        <v>149</v>
      </c>
      <c r="BE730" s="157">
        <f>IF(N730="základní",J730,0)</f>
        <v>0</v>
      </c>
      <c r="BF730" s="157">
        <f>IF(N730="snížená",J730,0)</f>
        <v>0</v>
      </c>
      <c r="BG730" s="157">
        <f>IF(N730="zákl. přenesená",J730,0)</f>
        <v>0</v>
      </c>
      <c r="BH730" s="157">
        <f>IF(N730="sníž. přenesená",J730,0)</f>
        <v>0</v>
      </c>
      <c r="BI730" s="157">
        <f>IF(N730="nulová",J730,0)</f>
        <v>0</v>
      </c>
      <c r="BJ730" s="19" t="s">
        <v>78</v>
      </c>
      <c r="BK730" s="157">
        <f>ROUND(I730*H730,2)</f>
        <v>0</v>
      </c>
      <c r="BL730" s="19" t="s">
        <v>227</v>
      </c>
      <c r="BM730" s="156" t="s">
        <v>1396</v>
      </c>
    </row>
    <row r="731" spans="1:47" s="2" customFormat="1" ht="12">
      <c r="A731" s="34"/>
      <c r="B731" s="35"/>
      <c r="C731" s="34"/>
      <c r="D731" s="158" t="s">
        <v>159</v>
      </c>
      <c r="E731" s="34"/>
      <c r="F731" s="159" t="s">
        <v>1397</v>
      </c>
      <c r="G731" s="34"/>
      <c r="H731" s="34"/>
      <c r="I731" s="160"/>
      <c r="J731" s="34"/>
      <c r="K731" s="34"/>
      <c r="L731" s="35"/>
      <c r="M731" s="161"/>
      <c r="N731" s="162"/>
      <c r="O731" s="55"/>
      <c r="P731" s="55"/>
      <c r="Q731" s="55"/>
      <c r="R731" s="55"/>
      <c r="S731" s="55"/>
      <c r="T731" s="56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9" t="s">
        <v>159</v>
      </c>
      <c r="AU731" s="19" t="s">
        <v>80</v>
      </c>
    </row>
    <row r="732" spans="1:65" s="2" customFormat="1" ht="24.2" customHeight="1">
      <c r="A732" s="34"/>
      <c r="B732" s="144"/>
      <c r="C732" s="145" t="s">
        <v>1398</v>
      </c>
      <c r="D732" s="145" t="s">
        <v>152</v>
      </c>
      <c r="E732" s="146" t="s">
        <v>1399</v>
      </c>
      <c r="F732" s="147" t="s">
        <v>1400</v>
      </c>
      <c r="G732" s="148" t="s">
        <v>197</v>
      </c>
      <c r="H732" s="149">
        <v>6.762</v>
      </c>
      <c r="I732" s="150"/>
      <c r="J732" s="151">
        <f>ROUND(I732*H732,2)</f>
        <v>0</v>
      </c>
      <c r="K732" s="147" t="s">
        <v>156</v>
      </c>
      <c r="L732" s="35"/>
      <c r="M732" s="152" t="s">
        <v>3</v>
      </c>
      <c r="N732" s="153" t="s">
        <v>42</v>
      </c>
      <c r="O732" s="55"/>
      <c r="P732" s="154">
        <f>O732*H732</f>
        <v>0</v>
      </c>
      <c r="Q732" s="154">
        <v>0</v>
      </c>
      <c r="R732" s="154">
        <f>Q732*H732</f>
        <v>0</v>
      </c>
      <c r="S732" s="154">
        <v>0</v>
      </c>
      <c r="T732" s="155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56" t="s">
        <v>227</v>
      </c>
      <c r="AT732" s="156" t="s">
        <v>152</v>
      </c>
      <c r="AU732" s="156" t="s">
        <v>80</v>
      </c>
      <c r="AY732" s="19" t="s">
        <v>149</v>
      </c>
      <c r="BE732" s="157">
        <f>IF(N732="základní",J732,0)</f>
        <v>0</v>
      </c>
      <c r="BF732" s="157">
        <f>IF(N732="snížená",J732,0)</f>
        <v>0</v>
      </c>
      <c r="BG732" s="157">
        <f>IF(N732="zákl. přenesená",J732,0)</f>
        <v>0</v>
      </c>
      <c r="BH732" s="157">
        <f>IF(N732="sníž. přenesená",J732,0)</f>
        <v>0</v>
      </c>
      <c r="BI732" s="157">
        <f>IF(N732="nulová",J732,0)</f>
        <v>0</v>
      </c>
      <c r="BJ732" s="19" t="s">
        <v>78</v>
      </c>
      <c r="BK732" s="157">
        <f>ROUND(I732*H732,2)</f>
        <v>0</v>
      </c>
      <c r="BL732" s="19" t="s">
        <v>227</v>
      </c>
      <c r="BM732" s="156" t="s">
        <v>1401</v>
      </c>
    </row>
    <row r="733" spans="1:47" s="2" customFormat="1" ht="12">
      <c r="A733" s="34"/>
      <c r="B733" s="35"/>
      <c r="C733" s="34"/>
      <c r="D733" s="158" t="s">
        <v>159</v>
      </c>
      <c r="E733" s="34"/>
      <c r="F733" s="159" t="s">
        <v>1402</v>
      </c>
      <c r="G733" s="34"/>
      <c r="H733" s="34"/>
      <c r="I733" s="160"/>
      <c r="J733" s="34"/>
      <c r="K733" s="34"/>
      <c r="L733" s="35"/>
      <c r="M733" s="161"/>
      <c r="N733" s="162"/>
      <c r="O733" s="55"/>
      <c r="P733" s="55"/>
      <c r="Q733" s="55"/>
      <c r="R733" s="55"/>
      <c r="S733" s="55"/>
      <c r="T733" s="56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9" t="s">
        <v>159</v>
      </c>
      <c r="AU733" s="19" t="s">
        <v>80</v>
      </c>
    </row>
    <row r="734" spans="2:63" s="12" customFormat="1" ht="22.9" customHeight="1">
      <c r="B734" s="131"/>
      <c r="D734" s="132" t="s">
        <v>70</v>
      </c>
      <c r="E734" s="142" t="s">
        <v>1403</v>
      </c>
      <c r="F734" s="142" t="s">
        <v>1404</v>
      </c>
      <c r="I734" s="134"/>
      <c r="J734" s="143">
        <f>BK734</f>
        <v>0</v>
      </c>
      <c r="L734" s="131"/>
      <c r="M734" s="136"/>
      <c r="N734" s="137"/>
      <c r="O734" s="137"/>
      <c r="P734" s="138">
        <f>SUM(P735:P752)</f>
        <v>0</v>
      </c>
      <c r="Q734" s="137"/>
      <c r="R734" s="138">
        <f>SUM(R735:R752)</f>
        <v>0.97716314</v>
      </c>
      <c r="S734" s="137"/>
      <c r="T734" s="139">
        <f>SUM(T735:T752)</f>
        <v>0</v>
      </c>
      <c r="AR734" s="132" t="s">
        <v>80</v>
      </c>
      <c r="AT734" s="140" t="s">
        <v>70</v>
      </c>
      <c r="AU734" s="140" t="s">
        <v>78</v>
      </c>
      <c r="AY734" s="132" t="s">
        <v>149</v>
      </c>
      <c r="BK734" s="141">
        <f>SUM(BK735:BK752)</f>
        <v>0</v>
      </c>
    </row>
    <row r="735" spans="1:65" s="2" customFormat="1" ht="16.5" customHeight="1">
      <c r="A735" s="34"/>
      <c r="B735" s="144"/>
      <c r="C735" s="145" t="s">
        <v>1405</v>
      </c>
      <c r="D735" s="145" t="s">
        <v>152</v>
      </c>
      <c r="E735" s="146" t="s">
        <v>1406</v>
      </c>
      <c r="F735" s="147" t="s">
        <v>1407</v>
      </c>
      <c r="G735" s="148" t="s">
        <v>155</v>
      </c>
      <c r="H735" s="149">
        <v>89.5</v>
      </c>
      <c r="I735" s="150"/>
      <c r="J735" s="151">
        <f>ROUND(I735*H735,2)</f>
        <v>0</v>
      </c>
      <c r="K735" s="147" t="s">
        <v>156</v>
      </c>
      <c r="L735" s="35"/>
      <c r="M735" s="152" t="s">
        <v>3</v>
      </c>
      <c r="N735" s="153" t="s">
        <v>42</v>
      </c>
      <c r="O735" s="55"/>
      <c r="P735" s="154">
        <f>O735*H735</f>
        <v>0</v>
      </c>
      <c r="Q735" s="154">
        <v>0.0002</v>
      </c>
      <c r="R735" s="154">
        <f>Q735*H735</f>
        <v>0.0179</v>
      </c>
      <c r="S735" s="154">
        <v>0</v>
      </c>
      <c r="T735" s="155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156" t="s">
        <v>227</v>
      </c>
      <c r="AT735" s="156" t="s">
        <v>152</v>
      </c>
      <c r="AU735" s="156" t="s">
        <v>80</v>
      </c>
      <c r="AY735" s="19" t="s">
        <v>149</v>
      </c>
      <c r="BE735" s="157">
        <f>IF(N735="základní",J735,0)</f>
        <v>0</v>
      </c>
      <c r="BF735" s="157">
        <f>IF(N735="snížená",J735,0)</f>
        <v>0</v>
      </c>
      <c r="BG735" s="157">
        <f>IF(N735="zákl. přenesená",J735,0)</f>
        <v>0</v>
      </c>
      <c r="BH735" s="157">
        <f>IF(N735="sníž. přenesená",J735,0)</f>
        <v>0</v>
      </c>
      <c r="BI735" s="157">
        <f>IF(N735="nulová",J735,0)</f>
        <v>0</v>
      </c>
      <c r="BJ735" s="19" t="s">
        <v>78</v>
      </c>
      <c r="BK735" s="157">
        <f>ROUND(I735*H735,2)</f>
        <v>0</v>
      </c>
      <c r="BL735" s="19" t="s">
        <v>227</v>
      </c>
      <c r="BM735" s="156" t="s">
        <v>1408</v>
      </c>
    </row>
    <row r="736" spans="1:47" s="2" customFormat="1" ht="12">
      <c r="A736" s="34"/>
      <c r="B736" s="35"/>
      <c r="C736" s="34"/>
      <c r="D736" s="158" t="s">
        <v>159</v>
      </c>
      <c r="E736" s="34"/>
      <c r="F736" s="159" t="s">
        <v>1409</v>
      </c>
      <c r="G736" s="34"/>
      <c r="H736" s="34"/>
      <c r="I736" s="160"/>
      <c r="J736" s="34"/>
      <c r="K736" s="34"/>
      <c r="L736" s="35"/>
      <c r="M736" s="161"/>
      <c r="N736" s="162"/>
      <c r="O736" s="55"/>
      <c r="P736" s="55"/>
      <c r="Q736" s="55"/>
      <c r="R736" s="55"/>
      <c r="S736" s="55"/>
      <c r="T736" s="56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T736" s="19" t="s">
        <v>159</v>
      </c>
      <c r="AU736" s="19" t="s">
        <v>80</v>
      </c>
    </row>
    <row r="737" spans="2:51" s="13" customFormat="1" ht="12">
      <c r="B737" s="163"/>
      <c r="D737" s="164" t="s">
        <v>161</v>
      </c>
      <c r="E737" s="165" t="s">
        <v>3</v>
      </c>
      <c r="F737" s="166" t="s">
        <v>1410</v>
      </c>
      <c r="H737" s="167">
        <v>89.5</v>
      </c>
      <c r="I737" s="168"/>
      <c r="L737" s="163"/>
      <c r="M737" s="169"/>
      <c r="N737" s="170"/>
      <c r="O737" s="170"/>
      <c r="P737" s="170"/>
      <c r="Q737" s="170"/>
      <c r="R737" s="170"/>
      <c r="S737" s="170"/>
      <c r="T737" s="171"/>
      <c r="AT737" s="165" t="s">
        <v>161</v>
      </c>
      <c r="AU737" s="165" t="s">
        <v>80</v>
      </c>
      <c r="AV737" s="13" t="s">
        <v>80</v>
      </c>
      <c r="AW737" s="13" t="s">
        <v>33</v>
      </c>
      <c r="AX737" s="13" t="s">
        <v>78</v>
      </c>
      <c r="AY737" s="165" t="s">
        <v>149</v>
      </c>
    </row>
    <row r="738" spans="1:65" s="2" customFormat="1" ht="21.75" customHeight="1">
      <c r="A738" s="34"/>
      <c r="B738" s="144"/>
      <c r="C738" s="145" t="s">
        <v>1411</v>
      </c>
      <c r="D738" s="145" t="s">
        <v>152</v>
      </c>
      <c r="E738" s="146" t="s">
        <v>1412</v>
      </c>
      <c r="F738" s="147" t="s">
        <v>1413</v>
      </c>
      <c r="G738" s="148" t="s">
        <v>155</v>
      </c>
      <c r="H738" s="149">
        <v>89.5</v>
      </c>
      <c r="I738" s="150"/>
      <c r="J738" s="151">
        <f>ROUND(I738*H738,2)</f>
        <v>0</v>
      </c>
      <c r="K738" s="147" t="s">
        <v>156</v>
      </c>
      <c r="L738" s="35"/>
      <c r="M738" s="152" t="s">
        <v>3</v>
      </c>
      <c r="N738" s="153" t="s">
        <v>42</v>
      </c>
      <c r="O738" s="55"/>
      <c r="P738" s="154">
        <f>O738*H738</f>
        <v>0</v>
      </c>
      <c r="Q738" s="154">
        <v>0.00758</v>
      </c>
      <c r="R738" s="154">
        <f>Q738*H738</f>
        <v>0.67841</v>
      </c>
      <c r="S738" s="154">
        <v>0</v>
      </c>
      <c r="T738" s="155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56" t="s">
        <v>227</v>
      </c>
      <c r="AT738" s="156" t="s">
        <v>152</v>
      </c>
      <c r="AU738" s="156" t="s">
        <v>80</v>
      </c>
      <c r="AY738" s="19" t="s">
        <v>149</v>
      </c>
      <c r="BE738" s="157">
        <f>IF(N738="základní",J738,0)</f>
        <v>0</v>
      </c>
      <c r="BF738" s="157">
        <f>IF(N738="snížená",J738,0)</f>
        <v>0</v>
      </c>
      <c r="BG738" s="157">
        <f>IF(N738="zákl. přenesená",J738,0)</f>
        <v>0</v>
      </c>
      <c r="BH738" s="157">
        <f>IF(N738="sníž. přenesená",J738,0)</f>
        <v>0</v>
      </c>
      <c r="BI738" s="157">
        <f>IF(N738="nulová",J738,0)</f>
        <v>0</v>
      </c>
      <c r="BJ738" s="19" t="s">
        <v>78</v>
      </c>
      <c r="BK738" s="157">
        <f>ROUND(I738*H738,2)</f>
        <v>0</v>
      </c>
      <c r="BL738" s="19" t="s">
        <v>227</v>
      </c>
      <c r="BM738" s="156" t="s">
        <v>1414</v>
      </c>
    </row>
    <row r="739" spans="1:47" s="2" customFormat="1" ht="12">
      <c r="A739" s="34"/>
      <c r="B739" s="35"/>
      <c r="C739" s="34"/>
      <c r="D739" s="158" t="s">
        <v>159</v>
      </c>
      <c r="E739" s="34"/>
      <c r="F739" s="159" t="s">
        <v>1415</v>
      </c>
      <c r="G739" s="34"/>
      <c r="H739" s="34"/>
      <c r="I739" s="160"/>
      <c r="J739" s="34"/>
      <c r="K739" s="34"/>
      <c r="L739" s="35"/>
      <c r="M739" s="161"/>
      <c r="N739" s="162"/>
      <c r="O739" s="55"/>
      <c r="P739" s="55"/>
      <c r="Q739" s="55"/>
      <c r="R739" s="55"/>
      <c r="S739" s="55"/>
      <c r="T739" s="56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T739" s="19" t="s">
        <v>159</v>
      </c>
      <c r="AU739" s="19" t="s">
        <v>80</v>
      </c>
    </row>
    <row r="740" spans="1:65" s="2" customFormat="1" ht="16.5" customHeight="1">
      <c r="A740" s="34"/>
      <c r="B740" s="144"/>
      <c r="C740" s="145" t="s">
        <v>1416</v>
      </c>
      <c r="D740" s="145" t="s">
        <v>152</v>
      </c>
      <c r="E740" s="146" t="s">
        <v>1417</v>
      </c>
      <c r="F740" s="147" t="s">
        <v>1418</v>
      </c>
      <c r="G740" s="148" t="s">
        <v>155</v>
      </c>
      <c r="H740" s="149">
        <v>89.5</v>
      </c>
      <c r="I740" s="150"/>
      <c r="J740" s="151">
        <f>ROUND(I740*H740,2)</f>
        <v>0</v>
      </c>
      <c r="K740" s="147" t="s">
        <v>156</v>
      </c>
      <c r="L740" s="35"/>
      <c r="M740" s="152" t="s">
        <v>3</v>
      </c>
      <c r="N740" s="153" t="s">
        <v>42</v>
      </c>
      <c r="O740" s="55"/>
      <c r="P740" s="154">
        <f>O740*H740</f>
        <v>0</v>
      </c>
      <c r="Q740" s="154">
        <v>0.0003</v>
      </c>
      <c r="R740" s="154">
        <f>Q740*H740</f>
        <v>0.02685</v>
      </c>
      <c r="S740" s="154">
        <v>0</v>
      </c>
      <c r="T740" s="155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56" t="s">
        <v>227</v>
      </c>
      <c r="AT740" s="156" t="s">
        <v>152</v>
      </c>
      <c r="AU740" s="156" t="s">
        <v>80</v>
      </c>
      <c r="AY740" s="19" t="s">
        <v>149</v>
      </c>
      <c r="BE740" s="157">
        <f>IF(N740="základní",J740,0)</f>
        <v>0</v>
      </c>
      <c r="BF740" s="157">
        <f>IF(N740="snížená",J740,0)</f>
        <v>0</v>
      </c>
      <c r="BG740" s="157">
        <f>IF(N740="zákl. přenesená",J740,0)</f>
        <v>0</v>
      </c>
      <c r="BH740" s="157">
        <f>IF(N740="sníž. přenesená",J740,0)</f>
        <v>0</v>
      </c>
      <c r="BI740" s="157">
        <f>IF(N740="nulová",J740,0)</f>
        <v>0</v>
      </c>
      <c r="BJ740" s="19" t="s">
        <v>78</v>
      </c>
      <c r="BK740" s="157">
        <f>ROUND(I740*H740,2)</f>
        <v>0</v>
      </c>
      <c r="BL740" s="19" t="s">
        <v>227</v>
      </c>
      <c r="BM740" s="156" t="s">
        <v>1419</v>
      </c>
    </row>
    <row r="741" spans="1:47" s="2" customFormat="1" ht="12">
      <c r="A741" s="34"/>
      <c r="B741" s="35"/>
      <c r="C741" s="34"/>
      <c r="D741" s="158" t="s">
        <v>159</v>
      </c>
      <c r="E741" s="34"/>
      <c r="F741" s="159" t="s">
        <v>1420</v>
      </c>
      <c r="G741" s="34"/>
      <c r="H741" s="34"/>
      <c r="I741" s="160"/>
      <c r="J741" s="34"/>
      <c r="K741" s="34"/>
      <c r="L741" s="35"/>
      <c r="M741" s="161"/>
      <c r="N741" s="162"/>
      <c r="O741" s="55"/>
      <c r="P741" s="55"/>
      <c r="Q741" s="55"/>
      <c r="R741" s="55"/>
      <c r="S741" s="55"/>
      <c r="T741" s="56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T741" s="19" t="s">
        <v>159</v>
      </c>
      <c r="AU741" s="19" t="s">
        <v>80</v>
      </c>
    </row>
    <row r="742" spans="1:65" s="2" customFormat="1" ht="33" customHeight="1">
      <c r="A742" s="34"/>
      <c r="B742" s="144"/>
      <c r="C742" s="190" t="s">
        <v>1421</v>
      </c>
      <c r="D742" s="190" t="s">
        <v>411</v>
      </c>
      <c r="E742" s="191" t="s">
        <v>1422</v>
      </c>
      <c r="F742" s="192" t="s">
        <v>1423</v>
      </c>
      <c r="G742" s="193" t="s">
        <v>155</v>
      </c>
      <c r="H742" s="194">
        <v>98.45</v>
      </c>
      <c r="I742" s="195"/>
      <c r="J742" s="196">
        <f>ROUND(I742*H742,2)</f>
        <v>0</v>
      </c>
      <c r="K742" s="192" t="s">
        <v>156</v>
      </c>
      <c r="L742" s="197"/>
      <c r="M742" s="198" t="s">
        <v>3</v>
      </c>
      <c r="N742" s="199" t="s">
        <v>42</v>
      </c>
      <c r="O742" s="55"/>
      <c r="P742" s="154">
        <f>O742*H742</f>
        <v>0</v>
      </c>
      <c r="Q742" s="154">
        <v>0.0025</v>
      </c>
      <c r="R742" s="154">
        <f>Q742*H742</f>
        <v>0.246125</v>
      </c>
      <c r="S742" s="154">
        <v>0</v>
      </c>
      <c r="T742" s="155">
        <f>S742*H742</f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56" t="s">
        <v>446</v>
      </c>
      <c r="AT742" s="156" t="s">
        <v>411</v>
      </c>
      <c r="AU742" s="156" t="s">
        <v>80</v>
      </c>
      <c r="AY742" s="19" t="s">
        <v>149</v>
      </c>
      <c r="BE742" s="157">
        <f>IF(N742="základní",J742,0)</f>
        <v>0</v>
      </c>
      <c r="BF742" s="157">
        <f>IF(N742="snížená",J742,0)</f>
        <v>0</v>
      </c>
      <c r="BG742" s="157">
        <f>IF(N742="zákl. přenesená",J742,0)</f>
        <v>0</v>
      </c>
      <c r="BH742" s="157">
        <f>IF(N742="sníž. přenesená",J742,0)</f>
        <v>0</v>
      </c>
      <c r="BI742" s="157">
        <f>IF(N742="nulová",J742,0)</f>
        <v>0</v>
      </c>
      <c r="BJ742" s="19" t="s">
        <v>78</v>
      </c>
      <c r="BK742" s="157">
        <f>ROUND(I742*H742,2)</f>
        <v>0</v>
      </c>
      <c r="BL742" s="19" t="s">
        <v>227</v>
      </c>
      <c r="BM742" s="156" t="s">
        <v>1424</v>
      </c>
    </row>
    <row r="743" spans="2:51" s="13" customFormat="1" ht="12">
      <c r="B743" s="163"/>
      <c r="D743" s="164" t="s">
        <v>161</v>
      </c>
      <c r="F743" s="166" t="s">
        <v>1425</v>
      </c>
      <c r="H743" s="167">
        <v>98.45</v>
      </c>
      <c r="I743" s="168"/>
      <c r="L743" s="163"/>
      <c r="M743" s="169"/>
      <c r="N743" s="170"/>
      <c r="O743" s="170"/>
      <c r="P743" s="170"/>
      <c r="Q743" s="170"/>
      <c r="R743" s="170"/>
      <c r="S743" s="170"/>
      <c r="T743" s="171"/>
      <c r="AT743" s="165" t="s">
        <v>161</v>
      </c>
      <c r="AU743" s="165" t="s">
        <v>80</v>
      </c>
      <c r="AV743" s="13" t="s">
        <v>80</v>
      </c>
      <c r="AW743" s="13" t="s">
        <v>4</v>
      </c>
      <c r="AX743" s="13" t="s">
        <v>78</v>
      </c>
      <c r="AY743" s="165" t="s">
        <v>149</v>
      </c>
    </row>
    <row r="744" spans="1:65" s="2" customFormat="1" ht="16.5" customHeight="1">
      <c r="A744" s="34"/>
      <c r="B744" s="144"/>
      <c r="C744" s="145" t="s">
        <v>1426</v>
      </c>
      <c r="D744" s="145" t="s">
        <v>152</v>
      </c>
      <c r="E744" s="146" t="s">
        <v>1427</v>
      </c>
      <c r="F744" s="147" t="s">
        <v>1428</v>
      </c>
      <c r="G744" s="148" t="s">
        <v>243</v>
      </c>
      <c r="H744" s="149">
        <v>33.61</v>
      </c>
      <c r="I744" s="150"/>
      <c r="J744" s="151">
        <f>ROUND(I744*H744,2)</f>
        <v>0</v>
      </c>
      <c r="K744" s="147" t="s">
        <v>156</v>
      </c>
      <c r="L744" s="35"/>
      <c r="M744" s="152" t="s">
        <v>3</v>
      </c>
      <c r="N744" s="153" t="s">
        <v>42</v>
      </c>
      <c r="O744" s="55"/>
      <c r="P744" s="154">
        <f>O744*H744</f>
        <v>0</v>
      </c>
      <c r="Q744" s="154">
        <v>1E-05</v>
      </c>
      <c r="R744" s="154">
        <f>Q744*H744</f>
        <v>0.00033610000000000004</v>
      </c>
      <c r="S744" s="154">
        <v>0</v>
      </c>
      <c r="T744" s="155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56" t="s">
        <v>227</v>
      </c>
      <c r="AT744" s="156" t="s">
        <v>152</v>
      </c>
      <c r="AU744" s="156" t="s">
        <v>80</v>
      </c>
      <c r="AY744" s="19" t="s">
        <v>149</v>
      </c>
      <c r="BE744" s="157">
        <f>IF(N744="základní",J744,0)</f>
        <v>0</v>
      </c>
      <c r="BF744" s="157">
        <f>IF(N744="snížená",J744,0)</f>
        <v>0</v>
      </c>
      <c r="BG744" s="157">
        <f>IF(N744="zákl. přenesená",J744,0)</f>
        <v>0</v>
      </c>
      <c r="BH744" s="157">
        <f>IF(N744="sníž. přenesená",J744,0)</f>
        <v>0</v>
      </c>
      <c r="BI744" s="157">
        <f>IF(N744="nulová",J744,0)</f>
        <v>0</v>
      </c>
      <c r="BJ744" s="19" t="s">
        <v>78</v>
      </c>
      <c r="BK744" s="157">
        <f>ROUND(I744*H744,2)</f>
        <v>0</v>
      </c>
      <c r="BL744" s="19" t="s">
        <v>227</v>
      </c>
      <c r="BM744" s="156" t="s">
        <v>1429</v>
      </c>
    </row>
    <row r="745" spans="1:47" s="2" customFormat="1" ht="12">
      <c r="A745" s="34"/>
      <c r="B745" s="35"/>
      <c r="C745" s="34"/>
      <c r="D745" s="158" t="s">
        <v>159</v>
      </c>
      <c r="E745" s="34"/>
      <c r="F745" s="159" t="s">
        <v>1430</v>
      </c>
      <c r="G745" s="34"/>
      <c r="H745" s="34"/>
      <c r="I745" s="160"/>
      <c r="J745" s="34"/>
      <c r="K745" s="34"/>
      <c r="L745" s="35"/>
      <c r="M745" s="161"/>
      <c r="N745" s="162"/>
      <c r="O745" s="55"/>
      <c r="P745" s="55"/>
      <c r="Q745" s="55"/>
      <c r="R745" s="55"/>
      <c r="S745" s="55"/>
      <c r="T745" s="56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T745" s="19" t="s">
        <v>159</v>
      </c>
      <c r="AU745" s="19" t="s">
        <v>80</v>
      </c>
    </row>
    <row r="746" spans="2:51" s="13" customFormat="1" ht="12">
      <c r="B746" s="163"/>
      <c r="D746" s="164" t="s">
        <v>161</v>
      </c>
      <c r="E746" s="165" t="s">
        <v>3</v>
      </c>
      <c r="F746" s="166" t="s">
        <v>1431</v>
      </c>
      <c r="H746" s="167">
        <v>33.61</v>
      </c>
      <c r="I746" s="168"/>
      <c r="L746" s="163"/>
      <c r="M746" s="169"/>
      <c r="N746" s="170"/>
      <c r="O746" s="170"/>
      <c r="P746" s="170"/>
      <c r="Q746" s="170"/>
      <c r="R746" s="170"/>
      <c r="S746" s="170"/>
      <c r="T746" s="171"/>
      <c r="AT746" s="165" t="s">
        <v>161</v>
      </c>
      <c r="AU746" s="165" t="s">
        <v>80</v>
      </c>
      <c r="AV746" s="13" t="s">
        <v>80</v>
      </c>
      <c r="AW746" s="13" t="s">
        <v>33</v>
      </c>
      <c r="AX746" s="13" t="s">
        <v>78</v>
      </c>
      <c r="AY746" s="165" t="s">
        <v>149</v>
      </c>
    </row>
    <row r="747" spans="1:65" s="2" customFormat="1" ht="16.5" customHeight="1">
      <c r="A747" s="34"/>
      <c r="B747" s="144"/>
      <c r="C747" s="190" t="s">
        <v>1432</v>
      </c>
      <c r="D747" s="190" t="s">
        <v>411</v>
      </c>
      <c r="E747" s="191" t="s">
        <v>1433</v>
      </c>
      <c r="F747" s="192" t="s">
        <v>1434</v>
      </c>
      <c r="G747" s="193" t="s">
        <v>243</v>
      </c>
      <c r="H747" s="194">
        <v>34.282</v>
      </c>
      <c r="I747" s="195"/>
      <c r="J747" s="196">
        <f>ROUND(I747*H747,2)</f>
        <v>0</v>
      </c>
      <c r="K747" s="192" t="s">
        <v>156</v>
      </c>
      <c r="L747" s="197"/>
      <c r="M747" s="198" t="s">
        <v>3</v>
      </c>
      <c r="N747" s="199" t="s">
        <v>42</v>
      </c>
      <c r="O747" s="55"/>
      <c r="P747" s="154">
        <f>O747*H747</f>
        <v>0</v>
      </c>
      <c r="Q747" s="154">
        <v>0.00022</v>
      </c>
      <c r="R747" s="154">
        <f>Q747*H747</f>
        <v>0.00754204</v>
      </c>
      <c r="S747" s="154">
        <v>0</v>
      </c>
      <c r="T747" s="155">
        <f>S747*H747</f>
        <v>0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156" t="s">
        <v>446</v>
      </c>
      <c r="AT747" s="156" t="s">
        <v>411</v>
      </c>
      <c r="AU747" s="156" t="s">
        <v>80</v>
      </c>
      <c r="AY747" s="19" t="s">
        <v>149</v>
      </c>
      <c r="BE747" s="157">
        <f>IF(N747="základní",J747,0)</f>
        <v>0</v>
      </c>
      <c r="BF747" s="157">
        <f>IF(N747="snížená",J747,0)</f>
        <v>0</v>
      </c>
      <c r="BG747" s="157">
        <f>IF(N747="zákl. přenesená",J747,0)</f>
        <v>0</v>
      </c>
      <c r="BH747" s="157">
        <f>IF(N747="sníž. přenesená",J747,0)</f>
        <v>0</v>
      </c>
      <c r="BI747" s="157">
        <f>IF(N747="nulová",J747,0)</f>
        <v>0</v>
      </c>
      <c r="BJ747" s="19" t="s">
        <v>78</v>
      </c>
      <c r="BK747" s="157">
        <f>ROUND(I747*H747,2)</f>
        <v>0</v>
      </c>
      <c r="BL747" s="19" t="s">
        <v>227</v>
      </c>
      <c r="BM747" s="156" t="s">
        <v>1435</v>
      </c>
    </row>
    <row r="748" spans="2:51" s="13" customFormat="1" ht="12">
      <c r="B748" s="163"/>
      <c r="D748" s="164" t="s">
        <v>161</v>
      </c>
      <c r="F748" s="166" t="s">
        <v>1436</v>
      </c>
      <c r="H748" s="167">
        <v>34.282</v>
      </c>
      <c r="I748" s="168"/>
      <c r="L748" s="163"/>
      <c r="M748" s="169"/>
      <c r="N748" s="170"/>
      <c r="O748" s="170"/>
      <c r="P748" s="170"/>
      <c r="Q748" s="170"/>
      <c r="R748" s="170"/>
      <c r="S748" s="170"/>
      <c r="T748" s="171"/>
      <c r="AT748" s="165" t="s">
        <v>161</v>
      </c>
      <c r="AU748" s="165" t="s">
        <v>80</v>
      </c>
      <c r="AV748" s="13" t="s">
        <v>80</v>
      </c>
      <c r="AW748" s="13" t="s">
        <v>4</v>
      </c>
      <c r="AX748" s="13" t="s">
        <v>78</v>
      </c>
      <c r="AY748" s="165" t="s">
        <v>149</v>
      </c>
    </row>
    <row r="749" spans="1:65" s="2" customFormat="1" ht="16.5" customHeight="1">
      <c r="A749" s="34"/>
      <c r="B749" s="144"/>
      <c r="C749" s="145" t="s">
        <v>1437</v>
      </c>
      <c r="D749" s="145" t="s">
        <v>152</v>
      </c>
      <c r="E749" s="146" t="s">
        <v>1438</v>
      </c>
      <c r="F749" s="147" t="s">
        <v>1439</v>
      </c>
      <c r="G749" s="148" t="s">
        <v>155</v>
      </c>
      <c r="H749" s="149">
        <v>89.5</v>
      </c>
      <c r="I749" s="150"/>
      <c r="J749" s="151">
        <f>ROUND(I749*H749,2)</f>
        <v>0</v>
      </c>
      <c r="K749" s="147" t="s">
        <v>156</v>
      </c>
      <c r="L749" s="35"/>
      <c r="M749" s="152" t="s">
        <v>3</v>
      </c>
      <c r="N749" s="153" t="s">
        <v>42</v>
      </c>
      <c r="O749" s="55"/>
      <c r="P749" s="154">
        <f>O749*H749</f>
        <v>0</v>
      </c>
      <c r="Q749" s="154">
        <v>0</v>
      </c>
      <c r="R749" s="154">
        <f>Q749*H749</f>
        <v>0</v>
      </c>
      <c r="S749" s="154">
        <v>0</v>
      </c>
      <c r="T749" s="155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156" t="s">
        <v>227</v>
      </c>
      <c r="AT749" s="156" t="s">
        <v>152</v>
      </c>
      <c r="AU749" s="156" t="s">
        <v>80</v>
      </c>
      <c r="AY749" s="19" t="s">
        <v>149</v>
      </c>
      <c r="BE749" s="157">
        <f>IF(N749="základní",J749,0)</f>
        <v>0</v>
      </c>
      <c r="BF749" s="157">
        <f>IF(N749="snížená",J749,0)</f>
        <v>0</v>
      </c>
      <c r="BG749" s="157">
        <f>IF(N749="zákl. přenesená",J749,0)</f>
        <v>0</v>
      </c>
      <c r="BH749" s="157">
        <f>IF(N749="sníž. přenesená",J749,0)</f>
        <v>0</v>
      </c>
      <c r="BI749" s="157">
        <f>IF(N749="nulová",J749,0)</f>
        <v>0</v>
      </c>
      <c r="BJ749" s="19" t="s">
        <v>78</v>
      </c>
      <c r="BK749" s="157">
        <f>ROUND(I749*H749,2)</f>
        <v>0</v>
      </c>
      <c r="BL749" s="19" t="s">
        <v>227</v>
      </c>
      <c r="BM749" s="156" t="s">
        <v>1440</v>
      </c>
    </row>
    <row r="750" spans="1:47" s="2" customFormat="1" ht="12">
      <c r="A750" s="34"/>
      <c r="B750" s="35"/>
      <c r="C750" s="34"/>
      <c r="D750" s="158" t="s">
        <v>159</v>
      </c>
      <c r="E750" s="34"/>
      <c r="F750" s="159" t="s">
        <v>1441</v>
      </c>
      <c r="G750" s="34"/>
      <c r="H750" s="34"/>
      <c r="I750" s="160"/>
      <c r="J750" s="34"/>
      <c r="K750" s="34"/>
      <c r="L750" s="35"/>
      <c r="M750" s="161"/>
      <c r="N750" s="162"/>
      <c r="O750" s="55"/>
      <c r="P750" s="55"/>
      <c r="Q750" s="55"/>
      <c r="R750" s="55"/>
      <c r="S750" s="55"/>
      <c r="T750" s="56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T750" s="19" t="s">
        <v>159</v>
      </c>
      <c r="AU750" s="19" t="s">
        <v>80</v>
      </c>
    </row>
    <row r="751" spans="1:65" s="2" customFormat="1" ht="24.2" customHeight="1">
      <c r="A751" s="34"/>
      <c r="B751" s="144"/>
      <c r="C751" s="145" t="s">
        <v>1442</v>
      </c>
      <c r="D751" s="145" t="s">
        <v>152</v>
      </c>
      <c r="E751" s="146" t="s">
        <v>1443</v>
      </c>
      <c r="F751" s="147" t="s">
        <v>1444</v>
      </c>
      <c r="G751" s="148" t="s">
        <v>197</v>
      </c>
      <c r="H751" s="149">
        <v>0.977</v>
      </c>
      <c r="I751" s="150"/>
      <c r="J751" s="151">
        <f>ROUND(I751*H751,2)</f>
        <v>0</v>
      </c>
      <c r="K751" s="147" t="s">
        <v>156</v>
      </c>
      <c r="L751" s="35"/>
      <c r="M751" s="152" t="s">
        <v>3</v>
      </c>
      <c r="N751" s="153" t="s">
        <v>42</v>
      </c>
      <c r="O751" s="55"/>
      <c r="P751" s="154">
        <f>O751*H751</f>
        <v>0</v>
      </c>
      <c r="Q751" s="154">
        <v>0</v>
      </c>
      <c r="R751" s="154">
        <f>Q751*H751</f>
        <v>0</v>
      </c>
      <c r="S751" s="154">
        <v>0</v>
      </c>
      <c r="T751" s="155">
        <f>S751*H751</f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56" t="s">
        <v>227</v>
      </c>
      <c r="AT751" s="156" t="s">
        <v>152</v>
      </c>
      <c r="AU751" s="156" t="s">
        <v>80</v>
      </c>
      <c r="AY751" s="19" t="s">
        <v>149</v>
      </c>
      <c r="BE751" s="157">
        <f>IF(N751="základní",J751,0)</f>
        <v>0</v>
      </c>
      <c r="BF751" s="157">
        <f>IF(N751="snížená",J751,0)</f>
        <v>0</v>
      </c>
      <c r="BG751" s="157">
        <f>IF(N751="zákl. přenesená",J751,0)</f>
        <v>0</v>
      </c>
      <c r="BH751" s="157">
        <f>IF(N751="sníž. přenesená",J751,0)</f>
        <v>0</v>
      </c>
      <c r="BI751" s="157">
        <f>IF(N751="nulová",J751,0)</f>
        <v>0</v>
      </c>
      <c r="BJ751" s="19" t="s">
        <v>78</v>
      </c>
      <c r="BK751" s="157">
        <f>ROUND(I751*H751,2)</f>
        <v>0</v>
      </c>
      <c r="BL751" s="19" t="s">
        <v>227</v>
      </c>
      <c r="BM751" s="156" t="s">
        <v>1445</v>
      </c>
    </row>
    <row r="752" spans="1:47" s="2" customFormat="1" ht="12">
      <c r="A752" s="34"/>
      <c r="B752" s="35"/>
      <c r="C752" s="34"/>
      <c r="D752" s="158" t="s">
        <v>159</v>
      </c>
      <c r="E752" s="34"/>
      <c r="F752" s="159" t="s">
        <v>1446</v>
      </c>
      <c r="G752" s="34"/>
      <c r="H752" s="34"/>
      <c r="I752" s="160"/>
      <c r="J752" s="34"/>
      <c r="K752" s="34"/>
      <c r="L752" s="35"/>
      <c r="M752" s="161"/>
      <c r="N752" s="162"/>
      <c r="O752" s="55"/>
      <c r="P752" s="55"/>
      <c r="Q752" s="55"/>
      <c r="R752" s="55"/>
      <c r="S752" s="55"/>
      <c r="T752" s="56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T752" s="19" t="s">
        <v>159</v>
      </c>
      <c r="AU752" s="19" t="s">
        <v>80</v>
      </c>
    </row>
    <row r="753" spans="2:63" s="12" customFormat="1" ht="22.9" customHeight="1">
      <c r="B753" s="131"/>
      <c r="D753" s="132" t="s">
        <v>70</v>
      </c>
      <c r="E753" s="142" t="s">
        <v>1447</v>
      </c>
      <c r="F753" s="142" t="s">
        <v>1448</v>
      </c>
      <c r="I753" s="134"/>
      <c r="J753" s="143">
        <f>BK753</f>
        <v>0</v>
      </c>
      <c r="L753" s="131"/>
      <c r="M753" s="136"/>
      <c r="N753" s="137"/>
      <c r="O753" s="137"/>
      <c r="P753" s="138">
        <f>SUM(P754:P806)</f>
        <v>0</v>
      </c>
      <c r="Q753" s="137"/>
      <c r="R753" s="138">
        <f>SUM(R754:R806)</f>
        <v>2.16041515</v>
      </c>
      <c r="S753" s="137"/>
      <c r="T753" s="139">
        <f>SUM(T754:T806)</f>
        <v>0</v>
      </c>
      <c r="AR753" s="132" t="s">
        <v>80</v>
      </c>
      <c r="AT753" s="140" t="s">
        <v>70</v>
      </c>
      <c r="AU753" s="140" t="s">
        <v>78</v>
      </c>
      <c r="AY753" s="132" t="s">
        <v>149</v>
      </c>
      <c r="BK753" s="141">
        <f>SUM(BK754:BK806)</f>
        <v>0</v>
      </c>
    </row>
    <row r="754" spans="1:65" s="2" customFormat="1" ht="16.5" customHeight="1">
      <c r="A754" s="34"/>
      <c r="B754" s="144"/>
      <c r="C754" s="145" t="s">
        <v>1449</v>
      </c>
      <c r="D754" s="145" t="s">
        <v>152</v>
      </c>
      <c r="E754" s="146" t="s">
        <v>1450</v>
      </c>
      <c r="F754" s="147" t="s">
        <v>1451</v>
      </c>
      <c r="G754" s="148" t="s">
        <v>155</v>
      </c>
      <c r="H754" s="149">
        <v>104.813</v>
      </c>
      <c r="I754" s="150"/>
      <c r="J754" s="151">
        <f>ROUND(I754*H754,2)</f>
        <v>0</v>
      </c>
      <c r="K754" s="147" t="s">
        <v>156</v>
      </c>
      <c r="L754" s="35"/>
      <c r="M754" s="152" t="s">
        <v>3</v>
      </c>
      <c r="N754" s="153" t="s">
        <v>42</v>
      </c>
      <c r="O754" s="55"/>
      <c r="P754" s="154">
        <f>O754*H754</f>
        <v>0</v>
      </c>
      <c r="Q754" s="154">
        <v>0.0003</v>
      </c>
      <c r="R754" s="154">
        <f>Q754*H754</f>
        <v>0.0314439</v>
      </c>
      <c r="S754" s="154">
        <v>0</v>
      </c>
      <c r="T754" s="155">
        <f>S754*H754</f>
        <v>0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156" t="s">
        <v>227</v>
      </c>
      <c r="AT754" s="156" t="s">
        <v>152</v>
      </c>
      <c r="AU754" s="156" t="s">
        <v>80</v>
      </c>
      <c r="AY754" s="19" t="s">
        <v>149</v>
      </c>
      <c r="BE754" s="157">
        <f>IF(N754="základní",J754,0)</f>
        <v>0</v>
      </c>
      <c r="BF754" s="157">
        <f>IF(N754="snížená",J754,0)</f>
        <v>0</v>
      </c>
      <c r="BG754" s="157">
        <f>IF(N754="zákl. přenesená",J754,0)</f>
        <v>0</v>
      </c>
      <c r="BH754" s="157">
        <f>IF(N754="sníž. přenesená",J754,0)</f>
        <v>0</v>
      </c>
      <c r="BI754" s="157">
        <f>IF(N754="nulová",J754,0)</f>
        <v>0</v>
      </c>
      <c r="BJ754" s="19" t="s">
        <v>78</v>
      </c>
      <c r="BK754" s="157">
        <f>ROUND(I754*H754,2)</f>
        <v>0</v>
      </c>
      <c r="BL754" s="19" t="s">
        <v>227</v>
      </c>
      <c r="BM754" s="156" t="s">
        <v>1452</v>
      </c>
    </row>
    <row r="755" spans="1:47" s="2" customFormat="1" ht="12">
      <c r="A755" s="34"/>
      <c r="B755" s="35"/>
      <c r="C755" s="34"/>
      <c r="D755" s="158" t="s">
        <v>159</v>
      </c>
      <c r="E755" s="34"/>
      <c r="F755" s="159" t="s">
        <v>1453</v>
      </c>
      <c r="G755" s="34"/>
      <c r="H755" s="34"/>
      <c r="I755" s="160"/>
      <c r="J755" s="34"/>
      <c r="K755" s="34"/>
      <c r="L755" s="35"/>
      <c r="M755" s="161"/>
      <c r="N755" s="162"/>
      <c r="O755" s="55"/>
      <c r="P755" s="55"/>
      <c r="Q755" s="55"/>
      <c r="R755" s="55"/>
      <c r="S755" s="55"/>
      <c r="T755" s="56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T755" s="19" t="s">
        <v>159</v>
      </c>
      <c r="AU755" s="19" t="s">
        <v>80</v>
      </c>
    </row>
    <row r="756" spans="2:51" s="13" customFormat="1" ht="12">
      <c r="B756" s="163"/>
      <c r="D756" s="164" t="s">
        <v>161</v>
      </c>
      <c r="E756" s="165" t="s">
        <v>3</v>
      </c>
      <c r="F756" s="166" t="s">
        <v>1454</v>
      </c>
      <c r="H756" s="167">
        <v>31.62</v>
      </c>
      <c r="I756" s="168"/>
      <c r="L756" s="163"/>
      <c r="M756" s="169"/>
      <c r="N756" s="170"/>
      <c r="O756" s="170"/>
      <c r="P756" s="170"/>
      <c r="Q756" s="170"/>
      <c r="R756" s="170"/>
      <c r="S756" s="170"/>
      <c r="T756" s="171"/>
      <c r="AT756" s="165" t="s">
        <v>161</v>
      </c>
      <c r="AU756" s="165" t="s">
        <v>80</v>
      </c>
      <c r="AV756" s="13" t="s">
        <v>80</v>
      </c>
      <c r="AW756" s="13" t="s">
        <v>33</v>
      </c>
      <c r="AX756" s="13" t="s">
        <v>71</v>
      </c>
      <c r="AY756" s="165" t="s">
        <v>149</v>
      </c>
    </row>
    <row r="757" spans="2:51" s="13" customFormat="1" ht="12">
      <c r="B757" s="163"/>
      <c r="D757" s="164" t="s">
        <v>161</v>
      </c>
      <c r="E757" s="165" t="s">
        <v>3</v>
      </c>
      <c r="F757" s="166" t="s">
        <v>1455</v>
      </c>
      <c r="H757" s="167">
        <v>24</v>
      </c>
      <c r="I757" s="168"/>
      <c r="L757" s="163"/>
      <c r="M757" s="169"/>
      <c r="N757" s="170"/>
      <c r="O757" s="170"/>
      <c r="P757" s="170"/>
      <c r="Q757" s="170"/>
      <c r="R757" s="170"/>
      <c r="S757" s="170"/>
      <c r="T757" s="171"/>
      <c r="AT757" s="165" t="s">
        <v>161</v>
      </c>
      <c r="AU757" s="165" t="s">
        <v>80</v>
      </c>
      <c r="AV757" s="13" t="s">
        <v>80</v>
      </c>
      <c r="AW757" s="13" t="s">
        <v>33</v>
      </c>
      <c r="AX757" s="13" t="s">
        <v>71</v>
      </c>
      <c r="AY757" s="165" t="s">
        <v>149</v>
      </c>
    </row>
    <row r="758" spans="2:51" s="13" customFormat="1" ht="12">
      <c r="B758" s="163"/>
      <c r="D758" s="164" t="s">
        <v>161</v>
      </c>
      <c r="E758" s="165" t="s">
        <v>3</v>
      </c>
      <c r="F758" s="166" t="s">
        <v>1456</v>
      </c>
      <c r="H758" s="167">
        <v>5.7</v>
      </c>
      <c r="I758" s="168"/>
      <c r="L758" s="163"/>
      <c r="M758" s="169"/>
      <c r="N758" s="170"/>
      <c r="O758" s="170"/>
      <c r="P758" s="170"/>
      <c r="Q758" s="170"/>
      <c r="R758" s="170"/>
      <c r="S758" s="170"/>
      <c r="T758" s="171"/>
      <c r="AT758" s="165" t="s">
        <v>161</v>
      </c>
      <c r="AU758" s="165" t="s">
        <v>80</v>
      </c>
      <c r="AV758" s="13" t="s">
        <v>80</v>
      </c>
      <c r="AW758" s="13" t="s">
        <v>33</v>
      </c>
      <c r="AX758" s="13" t="s">
        <v>71</v>
      </c>
      <c r="AY758" s="165" t="s">
        <v>149</v>
      </c>
    </row>
    <row r="759" spans="2:51" s="13" customFormat="1" ht="12">
      <c r="B759" s="163"/>
      <c r="D759" s="164" t="s">
        <v>161</v>
      </c>
      <c r="E759" s="165" t="s">
        <v>3</v>
      </c>
      <c r="F759" s="166" t="s">
        <v>1457</v>
      </c>
      <c r="H759" s="167">
        <v>6.225</v>
      </c>
      <c r="I759" s="168"/>
      <c r="L759" s="163"/>
      <c r="M759" s="169"/>
      <c r="N759" s="170"/>
      <c r="O759" s="170"/>
      <c r="P759" s="170"/>
      <c r="Q759" s="170"/>
      <c r="R759" s="170"/>
      <c r="S759" s="170"/>
      <c r="T759" s="171"/>
      <c r="AT759" s="165" t="s">
        <v>161</v>
      </c>
      <c r="AU759" s="165" t="s">
        <v>80</v>
      </c>
      <c r="AV759" s="13" t="s">
        <v>80</v>
      </c>
      <c r="AW759" s="13" t="s">
        <v>33</v>
      </c>
      <c r="AX759" s="13" t="s">
        <v>71</v>
      </c>
      <c r="AY759" s="165" t="s">
        <v>149</v>
      </c>
    </row>
    <row r="760" spans="2:51" s="13" customFormat="1" ht="12">
      <c r="B760" s="163"/>
      <c r="D760" s="164" t="s">
        <v>161</v>
      </c>
      <c r="E760" s="165" t="s">
        <v>3</v>
      </c>
      <c r="F760" s="166" t="s">
        <v>1458</v>
      </c>
      <c r="H760" s="167">
        <v>12.638</v>
      </c>
      <c r="I760" s="168"/>
      <c r="L760" s="163"/>
      <c r="M760" s="169"/>
      <c r="N760" s="170"/>
      <c r="O760" s="170"/>
      <c r="P760" s="170"/>
      <c r="Q760" s="170"/>
      <c r="R760" s="170"/>
      <c r="S760" s="170"/>
      <c r="T760" s="171"/>
      <c r="AT760" s="165" t="s">
        <v>161</v>
      </c>
      <c r="AU760" s="165" t="s">
        <v>80</v>
      </c>
      <c r="AV760" s="13" t="s">
        <v>80</v>
      </c>
      <c r="AW760" s="13" t="s">
        <v>33</v>
      </c>
      <c r="AX760" s="13" t="s">
        <v>71</v>
      </c>
      <c r="AY760" s="165" t="s">
        <v>149</v>
      </c>
    </row>
    <row r="761" spans="2:51" s="13" customFormat="1" ht="12">
      <c r="B761" s="163"/>
      <c r="D761" s="164" t="s">
        <v>161</v>
      </c>
      <c r="E761" s="165" t="s">
        <v>3</v>
      </c>
      <c r="F761" s="166" t="s">
        <v>1459</v>
      </c>
      <c r="H761" s="167">
        <v>8.25</v>
      </c>
      <c r="I761" s="168"/>
      <c r="L761" s="163"/>
      <c r="M761" s="169"/>
      <c r="N761" s="170"/>
      <c r="O761" s="170"/>
      <c r="P761" s="170"/>
      <c r="Q761" s="170"/>
      <c r="R761" s="170"/>
      <c r="S761" s="170"/>
      <c r="T761" s="171"/>
      <c r="AT761" s="165" t="s">
        <v>161</v>
      </c>
      <c r="AU761" s="165" t="s">
        <v>80</v>
      </c>
      <c r="AV761" s="13" t="s">
        <v>80</v>
      </c>
      <c r="AW761" s="13" t="s">
        <v>33</v>
      </c>
      <c r="AX761" s="13" t="s">
        <v>71</v>
      </c>
      <c r="AY761" s="165" t="s">
        <v>149</v>
      </c>
    </row>
    <row r="762" spans="2:51" s="13" customFormat="1" ht="12">
      <c r="B762" s="163"/>
      <c r="D762" s="164" t="s">
        <v>161</v>
      </c>
      <c r="E762" s="165" t="s">
        <v>3</v>
      </c>
      <c r="F762" s="166" t="s">
        <v>1460</v>
      </c>
      <c r="H762" s="167">
        <v>16.38</v>
      </c>
      <c r="I762" s="168"/>
      <c r="L762" s="163"/>
      <c r="M762" s="169"/>
      <c r="N762" s="170"/>
      <c r="O762" s="170"/>
      <c r="P762" s="170"/>
      <c r="Q762" s="170"/>
      <c r="R762" s="170"/>
      <c r="S762" s="170"/>
      <c r="T762" s="171"/>
      <c r="AT762" s="165" t="s">
        <v>161</v>
      </c>
      <c r="AU762" s="165" t="s">
        <v>80</v>
      </c>
      <c r="AV762" s="13" t="s">
        <v>80</v>
      </c>
      <c r="AW762" s="13" t="s">
        <v>33</v>
      </c>
      <c r="AX762" s="13" t="s">
        <v>71</v>
      </c>
      <c r="AY762" s="165" t="s">
        <v>149</v>
      </c>
    </row>
    <row r="763" spans="2:51" s="14" customFormat="1" ht="12">
      <c r="B763" s="175"/>
      <c r="D763" s="164" t="s">
        <v>161</v>
      </c>
      <c r="E763" s="176" t="s">
        <v>3</v>
      </c>
      <c r="F763" s="177" t="s">
        <v>273</v>
      </c>
      <c r="H763" s="178">
        <v>104.813</v>
      </c>
      <c r="I763" s="179"/>
      <c r="L763" s="175"/>
      <c r="M763" s="180"/>
      <c r="N763" s="181"/>
      <c r="O763" s="181"/>
      <c r="P763" s="181"/>
      <c r="Q763" s="181"/>
      <c r="R763" s="181"/>
      <c r="S763" s="181"/>
      <c r="T763" s="182"/>
      <c r="AT763" s="176" t="s">
        <v>161</v>
      </c>
      <c r="AU763" s="176" t="s">
        <v>80</v>
      </c>
      <c r="AV763" s="14" t="s">
        <v>157</v>
      </c>
      <c r="AW763" s="14" t="s">
        <v>33</v>
      </c>
      <c r="AX763" s="14" t="s">
        <v>78</v>
      </c>
      <c r="AY763" s="176" t="s">
        <v>149</v>
      </c>
    </row>
    <row r="764" spans="1:65" s="2" customFormat="1" ht="16.5" customHeight="1">
      <c r="A764" s="34"/>
      <c r="B764" s="144"/>
      <c r="C764" s="145" t="s">
        <v>1461</v>
      </c>
      <c r="D764" s="145" t="s">
        <v>152</v>
      </c>
      <c r="E764" s="146" t="s">
        <v>1462</v>
      </c>
      <c r="F764" s="147" t="s">
        <v>1463</v>
      </c>
      <c r="G764" s="148" t="s">
        <v>155</v>
      </c>
      <c r="H764" s="149">
        <v>38.536</v>
      </c>
      <c r="I764" s="150"/>
      <c r="J764" s="151">
        <f>ROUND(I764*H764,2)</f>
        <v>0</v>
      </c>
      <c r="K764" s="147" t="s">
        <v>156</v>
      </c>
      <c r="L764" s="35"/>
      <c r="M764" s="152" t="s">
        <v>3</v>
      </c>
      <c r="N764" s="153" t="s">
        <v>42</v>
      </c>
      <c r="O764" s="55"/>
      <c r="P764" s="154">
        <f>O764*H764</f>
        <v>0</v>
      </c>
      <c r="Q764" s="154">
        <v>0.0015</v>
      </c>
      <c r="R764" s="154">
        <f>Q764*H764</f>
        <v>0.057804</v>
      </c>
      <c r="S764" s="154">
        <v>0</v>
      </c>
      <c r="T764" s="155">
        <f>S764*H764</f>
        <v>0</v>
      </c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R764" s="156" t="s">
        <v>227</v>
      </c>
      <c r="AT764" s="156" t="s">
        <v>152</v>
      </c>
      <c r="AU764" s="156" t="s">
        <v>80</v>
      </c>
      <c r="AY764" s="19" t="s">
        <v>149</v>
      </c>
      <c r="BE764" s="157">
        <f>IF(N764="základní",J764,0)</f>
        <v>0</v>
      </c>
      <c r="BF764" s="157">
        <f>IF(N764="snížená",J764,0)</f>
        <v>0</v>
      </c>
      <c r="BG764" s="157">
        <f>IF(N764="zákl. přenesená",J764,0)</f>
        <v>0</v>
      </c>
      <c r="BH764" s="157">
        <f>IF(N764="sníž. přenesená",J764,0)</f>
        <v>0</v>
      </c>
      <c r="BI764" s="157">
        <f>IF(N764="nulová",J764,0)</f>
        <v>0</v>
      </c>
      <c r="BJ764" s="19" t="s">
        <v>78</v>
      </c>
      <c r="BK764" s="157">
        <f>ROUND(I764*H764,2)</f>
        <v>0</v>
      </c>
      <c r="BL764" s="19" t="s">
        <v>227</v>
      </c>
      <c r="BM764" s="156" t="s">
        <v>1464</v>
      </c>
    </row>
    <row r="765" spans="1:47" s="2" customFormat="1" ht="12">
      <c r="A765" s="34"/>
      <c r="B765" s="35"/>
      <c r="C765" s="34"/>
      <c r="D765" s="158" t="s">
        <v>159</v>
      </c>
      <c r="E765" s="34"/>
      <c r="F765" s="159" t="s">
        <v>1465</v>
      </c>
      <c r="G765" s="34"/>
      <c r="H765" s="34"/>
      <c r="I765" s="160"/>
      <c r="J765" s="34"/>
      <c r="K765" s="34"/>
      <c r="L765" s="35"/>
      <c r="M765" s="161"/>
      <c r="N765" s="162"/>
      <c r="O765" s="55"/>
      <c r="P765" s="55"/>
      <c r="Q765" s="55"/>
      <c r="R765" s="55"/>
      <c r="S765" s="55"/>
      <c r="T765" s="56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T765" s="19" t="s">
        <v>159</v>
      </c>
      <c r="AU765" s="19" t="s">
        <v>80</v>
      </c>
    </row>
    <row r="766" spans="2:51" s="13" customFormat="1" ht="12">
      <c r="B766" s="163"/>
      <c r="D766" s="164" t="s">
        <v>161</v>
      </c>
      <c r="E766" s="165" t="s">
        <v>3</v>
      </c>
      <c r="F766" s="166" t="s">
        <v>1466</v>
      </c>
      <c r="H766" s="167">
        <v>23.916</v>
      </c>
      <c r="I766" s="168"/>
      <c r="L766" s="163"/>
      <c r="M766" s="169"/>
      <c r="N766" s="170"/>
      <c r="O766" s="170"/>
      <c r="P766" s="170"/>
      <c r="Q766" s="170"/>
      <c r="R766" s="170"/>
      <c r="S766" s="170"/>
      <c r="T766" s="171"/>
      <c r="AT766" s="165" t="s">
        <v>161</v>
      </c>
      <c r="AU766" s="165" t="s">
        <v>80</v>
      </c>
      <c r="AV766" s="13" t="s">
        <v>80</v>
      </c>
      <c r="AW766" s="13" t="s">
        <v>33</v>
      </c>
      <c r="AX766" s="13" t="s">
        <v>71</v>
      </c>
      <c r="AY766" s="165" t="s">
        <v>149</v>
      </c>
    </row>
    <row r="767" spans="2:51" s="13" customFormat="1" ht="12">
      <c r="B767" s="163"/>
      <c r="D767" s="164" t="s">
        <v>161</v>
      </c>
      <c r="E767" s="165" t="s">
        <v>3</v>
      </c>
      <c r="F767" s="166" t="s">
        <v>1467</v>
      </c>
      <c r="H767" s="167">
        <v>14.62</v>
      </c>
      <c r="I767" s="168"/>
      <c r="L767" s="163"/>
      <c r="M767" s="169"/>
      <c r="N767" s="170"/>
      <c r="O767" s="170"/>
      <c r="P767" s="170"/>
      <c r="Q767" s="170"/>
      <c r="R767" s="170"/>
      <c r="S767" s="170"/>
      <c r="T767" s="171"/>
      <c r="AT767" s="165" t="s">
        <v>161</v>
      </c>
      <c r="AU767" s="165" t="s">
        <v>80</v>
      </c>
      <c r="AV767" s="13" t="s">
        <v>80</v>
      </c>
      <c r="AW767" s="13" t="s">
        <v>33</v>
      </c>
      <c r="AX767" s="13" t="s">
        <v>71</v>
      </c>
      <c r="AY767" s="165" t="s">
        <v>149</v>
      </c>
    </row>
    <row r="768" spans="2:51" s="14" customFormat="1" ht="12">
      <c r="B768" s="175"/>
      <c r="D768" s="164" t="s">
        <v>161</v>
      </c>
      <c r="E768" s="176" t="s">
        <v>3</v>
      </c>
      <c r="F768" s="177" t="s">
        <v>273</v>
      </c>
      <c r="H768" s="178">
        <v>38.536</v>
      </c>
      <c r="I768" s="179"/>
      <c r="L768" s="175"/>
      <c r="M768" s="180"/>
      <c r="N768" s="181"/>
      <c r="O768" s="181"/>
      <c r="P768" s="181"/>
      <c r="Q768" s="181"/>
      <c r="R768" s="181"/>
      <c r="S768" s="181"/>
      <c r="T768" s="182"/>
      <c r="AT768" s="176" t="s">
        <v>161</v>
      </c>
      <c r="AU768" s="176" t="s">
        <v>80</v>
      </c>
      <c r="AV768" s="14" t="s">
        <v>157</v>
      </c>
      <c r="AW768" s="14" t="s">
        <v>33</v>
      </c>
      <c r="AX768" s="14" t="s">
        <v>78</v>
      </c>
      <c r="AY768" s="176" t="s">
        <v>149</v>
      </c>
    </row>
    <row r="769" spans="1:65" s="2" customFormat="1" ht="16.5" customHeight="1">
      <c r="A769" s="34"/>
      <c r="B769" s="144"/>
      <c r="C769" s="145" t="s">
        <v>1468</v>
      </c>
      <c r="D769" s="145" t="s">
        <v>152</v>
      </c>
      <c r="E769" s="146" t="s">
        <v>1469</v>
      </c>
      <c r="F769" s="147" t="s">
        <v>1470</v>
      </c>
      <c r="G769" s="148" t="s">
        <v>183</v>
      </c>
      <c r="H769" s="149">
        <v>19.2</v>
      </c>
      <c r="I769" s="150"/>
      <c r="J769" s="151">
        <f>ROUND(I769*H769,2)</f>
        <v>0</v>
      </c>
      <c r="K769" s="147" t="s">
        <v>156</v>
      </c>
      <c r="L769" s="35"/>
      <c r="M769" s="152" t="s">
        <v>3</v>
      </c>
      <c r="N769" s="153" t="s">
        <v>42</v>
      </c>
      <c r="O769" s="55"/>
      <c r="P769" s="154">
        <f>O769*H769</f>
        <v>0</v>
      </c>
      <c r="Q769" s="154">
        <v>0.00021</v>
      </c>
      <c r="R769" s="154">
        <f>Q769*H769</f>
        <v>0.004032</v>
      </c>
      <c r="S769" s="154">
        <v>0</v>
      </c>
      <c r="T769" s="155">
        <f>S769*H769</f>
        <v>0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156" t="s">
        <v>227</v>
      </c>
      <c r="AT769" s="156" t="s">
        <v>152</v>
      </c>
      <c r="AU769" s="156" t="s">
        <v>80</v>
      </c>
      <c r="AY769" s="19" t="s">
        <v>149</v>
      </c>
      <c r="BE769" s="157">
        <f>IF(N769="základní",J769,0)</f>
        <v>0</v>
      </c>
      <c r="BF769" s="157">
        <f>IF(N769="snížená",J769,0)</f>
        <v>0</v>
      </c>
      <c r="BG769" s="157">
        <f>IF(N769="zákl. přenesená",J769,0)</f>
        <v>0</v>
      </c>
      <c r="BH769" s="157">
        <f>IF(N769="sníž. přenesená",J769,0)</f>
        <v>0</v>
      </c>
      <c r="BI769" s="157">
        <f>IF(N769="nulová",J769,0)</f>
        <v>0</v>
      </c>
      <c r="BJ769" s="19" t="s">
        <v>78</v>
      </c>
      <c r="BK769" s="157">
        <f>ROUND(I769*H769,2)</f>
        <v>0</v>
      </c>
      <c r="BL769" s="19" t="s">
        <v>227</v>
      </c>
      <c r="BM769" s="156" t="s">
        <v>1471</v>
      </c>
    </row>
    <row r="770" spans="1:47" s="2" customFormat="1" ht="12">
      <c r="A770" s="34"/>
      <c r="B770" s="35"/>
      <c r="C770" s="34"/>
      <c r="D770" s="158" t="s">
        <v>159</v>
      </c>
      <c r="E770" s="34"/>
      <c r="F770" s="159" t="s">
        <v>1472</v>
      </c>
      <c r="G770" s="34"/>
      <c r="H770" s="34"/>
      <c r="I770" s="160"/>
      <c r="J770" s="34"/>
      <c r="K770" s="34"/>
      <c r="L770" s="35"/>
      <c r="M770" s="161"/>
      <c r="N770" s="162"/>
      <c r="O770" s="55"/>
      <c r="P770" s="55"/>
      <c r="Q770" s="55"/>
      <c r="R770" s="55"/>
      <c r="S770" s="55"/>
      <c r="T770" s="56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T770" s="19" t="s">
        <v>159</v>
      </c>
      <c r="AU770" s="19" t="s">
        <v>80</v>
      </c>
    </row>
    <row r="771" spans="2:51" s="13" customFormat="1" ht="12">
      <c r="B771" s="163"/>
      <c r="D771" s="164" t="s">
        <v>161</v>
      </c>
      <c r="E771" s="165" t="s">
        <v>3</v>
      </c>
      <c r="F771" s="166" t="s">
        <v>1473</v>
      </c>
      <c r="H771" s="167">
        <v>19.2</v>
      </c>
      <c r="I771" s="168"/>
      <c r="L771" s="163"/>
      <c r="M771" s="169"/>
      <c r="N771" s="170"/>
      <c r="O771" s="170"/>
      <c r="P771" s="170"/>
      <c r="Q771" s="170"/>
      <c r="R771" s="170"/>
      <c r="S771" s="170"/>
      <c r="T771" s="171"/>
      <c r="AT771" s="165" t="s">
        <v>161</v>
      </c>
      <c r="AU771" s="165" t="s">
        <v>80</v>
      </c>
      <c r="AV771" s="13" t="s">
        <v>80</v>
      </c>
      <c r="AW771" s="13" t="s">
        <v>33</v>
      </c>
      <c r="AX771" s="13" t="s">
        <v>78</v>
      </c>
      <c r="AY771" s="165" t="s">
        <v>149</v>
      </c>
    </row>
    <row r="772" spans="1:65" s="2" customFormat="1" ht="16.5" customHeight="1">
      <c r="A772" s="34"/>
      <c r="B772" s="144"/>
      <c r="C772" s="145" t="s">
        <v>1474</v>
      </c>
      <c r="D772" s="145" t="s">
        <v>152</v>
      </c>
      <c r="E772" s="146" t="s">
        <v>1475</v>
      </c>
      <c r="F772" s="147" t="s">
        <v>1476</v>
      </c>
      <c r="G772" s="148" t="s">
        <v>243</v>
      </c>
      <c r="H772" s="149">
        <v>15.825</v>
      </c>
      <c r="I772" s="150"/>
      <c r="J772" s="151">
        <f>ROUND(I772*H772,2)</f>
        <v>0</v>
      </c>
      <c r="K772" s="147" t="s">
        <v>156</v>
      </c>
      <c r="L772" s="35"/>
      <c r="M772" s="152" t="s">
        <v>3</v>
      </c>
      <c r="N772" s="153" t="s">
        <v>42</v>
      </c>
      <c r="O772" s="55"/>
      <c r="P772" s="154">
        <f>O772*H772</f>
        <v>0</v>
      </c>
      <c r="Q772" s="154">
        <v>0.00032</v>
      </c>
      <c r="R772" s="154">
        <f>Q772*H772</f>
        <v>0.005064</v>
      </c>
      <c r="S772" s="154">
        <v>0</v>
      </c>
      <c r="T772" s="155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156" t="s">
        <v>227</v>
      </c>
      <c r="AT772" s="156" t="s">
        <v>152</v>
      </c>
      <c r="AU772" s="156" t="s">
        <v>80</v>
      </c>
      <c r="AY772" s="19" t="s">
        <v>149</v>
      </c>
      <c r="BE772" s="157">
        <f>IF(N772="základní",J772,0)</f>
        <v>0</v>
      </c>
      <c r="BF772" s="157">
        <f>IF(N772="snížená",J772,0)</f>
        <v>0</v>
      </c>
      <c r="BG772" s="157">
        <f>IF(N772="zákl. přenesená",J772,0)</f>
        <v>0</v>
      </c>
      <c r="BH772" s="157">
        <f>IF(N772="sníž. přenesená",J772,0)</f>
        <v>0</v>
      </c>
      <c r="BI772" s="157">
        <f>IF(N772="nulová",J772,0)</f>
        <v>0</v>
      </c>
      <c r="BJ772" s="19" t="s">
        <v>78</v>
      </c>
      <c r="BK772" s="157">
        <f>ROUND(I772*H772,2)</f>
        <v>0</v>
      </c>
      <c r="BL772" s="19" t="s">
        <v>227</v>
      </c>
      <c r="BM772" s="156" t="s">
        <v>1477</v>
      </c>
    </row>
    <row r="773" spans="1:47" s="2" customFormat="1" ht="12">
      <c r="A773" s="34"/>
      <c r="B773" s="35"/>
      <c r="C773" s="34"/>
      <c r="D773" s="158" t="s">
        <v>159</v>
      </c>
      <c r="E773" s="34"/>
      <c r="F773" s="159" t="s">
        <v>1478</v>
      </c>
      <c r="G773" s="34"/>
      <c r="H773" s="34"/>
      <c r="I773" s="160"/>
      <c r="J773" s="34"/>
      <c r="K773" s="34"/>
      <c r="L773" s="35"/>
      <c r="M773" s="161"/>
      <c r="N773" s="162"/>
      <c r="O773" s="55"/>
      <c r="P773" s="55"/>
      <c r="Q773" s="55"/>
      <c r="R773" s="55"/>
      <c r="S773" s="55"/>
      <c r="T773" s="56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T773" s="19" t="s">
        <v>159</v>
      </c>
      <c r="AU773" s="19" t="s">
        <v>80</v>
      </c>
    </row>
    <row r="774" spans="2:51" s="13" customFormat="1" ht="12">
      <c r="B774" s="163"/>
      <c r="D774" s="164" t="s">
        <v>161</v>
      </c>
      <c r="E774" s="165" t="s">
        <v>3</v>
      </c>
      <c r="F774" s="166" t="s">
        <v>1479</v>
      </c>
      <c r="H774" s="167">
        <v>9.025</v>
      </c>
      <c r="I774" s="168"/>
      <c r="L774" s="163"/>
      <c r="M774" s="169"/>
      <c r="N774" s="170"/>
      <c r="O774" s="170"/>
      <c r="P774" s="170"/>
      <c r="Q774" s="170"/>
      <c r="R774" s="170"/>
      <c r="S774" s="170"/>
      <c r="T774" s="171"/>
      <c r="AT774" s="165" t="s">
        <v>161</v>
      </c>
      <c r="AU774" s="165" t="s">
        <v>80</v>
      </c>
      <c r="AV774" s="13" t="s">
        <v>80</v>
      </c>
      <c r="AW774" s="13" t="s">
        <v>33</v>
      </c>
      <c r="AX774" s="13" t="s">
        <v>71</v>
      </c>
      <c r="AY774" s="165" t="s">
        <v>149</v>
      </c>
    </row>
    <row r="775" spans="2:51" s="13" customFormat="1" ht="12">
      <c r="B775" s="163"/>
      <c r="D775" s="164" t="s">
        <v>161</v>
      </c>
      <c r="E775" s="165" t="s">
        <v>3</v>
      </c>
      <c r="F775" s="166" t="s">
        <v>1480</v>
      </c>
      <c r="H775" s="167">
        <v>6.8</v>
      </c>
      <c r="I775" s="168"/>
      <c r="L775" s="163"/>
      <c r="M775" s="169"/>
      <c r="N775" s="170"/>
      <c r="O775" s="170"/>
      <c r="P775" s="170"/>
      <c r="Q775" s="170"/>
      <c r="R775" s="170"/>
      <c r="S775" s="170"/>
      <c r="T775" s="171"/>
      <c r="AT775" s="165" t="s">
        <v>161</v>
      </c>
      <c r="AU775" s="165" t="s">
        <v>80</v>
      </c>
      <c r="AV775" s="13" t="s">
        <v>80</v>
      </c>
      <c r="AW775" s="13" t="s">
        <v>33</v>
      </c>
      <c r="AX775" s="13" t="s">
        <v>71</v>
      </c>
      <c r="AY775" s="165" t="s">
        <v>149</v>
      </c>
    </row>
    <row r="776" spans="2:51" s="14" customFormat="1" ht="12">
      <c r="B776" s="175"/>
      <c r="D776" s="164" t="s">
        <v>161</v>
      </c>
      <c r="E776" s="176" t="s">
        <v>3</v>
      </c>
      <c r="F776" s="177" t="s">
        <v>273</v>
      </c>
      <c r="H776" s="178">
        <v>15.825</v>
      </c>
      <c r="I776" s="179"/>
      <c r="L776" s="175"/>
      <c r="M776" s="180"/>
      <c r="N776" s="181"/>
      <c r="O776" s="181"/>
      <c r="P776" s="181"/>
      <c r="Q776" s="181"/>
      <c r="R776" s="181"/>
      <c r="S776" s="181"/>
      <c r="T776" s="182"/>
      <c r="AT776" s="176" t="s">
        <v>161</v>
      </c>
      <c r="AU776" s="176" t="s">
        <v>80</v>
      </c>
      <c r="AV776" s="14" t="s">
        <v>157</v>
      </c>
      <c r="AW776" s="14" t="s">
        <v>33</v>
      </c>
      <c r="AX776" s="14" t="s">
        <v>78</v>
      </c>
      <c r="AY776" s="176" t="s">
        <v>149</v>
      </c>
    </row>
    <row r="777" spans="1:65" s="2" customFormat="1" ht="24.2" customHeight="1">
      <c r="A777" s="34"/>
      <c r="B777" s="144"/>
      <c r="C777" s="145" t="s">
        <v>1481</v>
      </c>
      <c r="D777" s="145" t="s">
        <v>152</v>
      </c>
      <c r="E777" s="146" t="s">
        <v>1482</v>
      </c>
      <c r="F777" s="147" t="s">
        <v>1483</v>
      </c>
      <c r="G777" s="148" t="s">
        <v>155</v>
      </c>
      <c r="H777" s="149">
        <v>104.813</v>
      </c>
      <c r="I777" s="150"/>
      <c r="J777" s="151">
        <f>ROUND(I777*H777,2)</f>
        <v>0</v>
      </c>
      <c r="K777" s="147" t="s">
        <v>156</v>
      </c>
      <c r="L777" s="35"/>
      <c r="M777" s="152" t="s">
        <v>3</v>
      </c>
      <c r="N777" s="153" t="s">
        <v>42</v>
      </c>
      <c r="O777" s="55"/>
      <c r="P777" s="154">
        <f>O777*H777</f>
        <v>0</v>
      </c>
      <c r="Q777" s="154">
        <v>0.0052</v>
      </c>
      <c r="R777" s="154">
        <f>Q777*H777</f>
        <v>0.5450276</v>
      </c>
      <c r="S777" s="154">
        <v>0</v>
      </c>
      <c r="T777" s="155">
        <f>S777*H777</f>
        <v>0</v>
      </c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R777" s="156" t="s">
        <v>227</v>
      </c>
      <c r="AT777" s="156" t="s">
        <v>152</v>
      </c>
      <c r="AU777" s="156" t="s">
        <v>80</v>
      </c>
      <c r="AY777" s="19" t="s">
        <v>149</v>
      </c>
      <c r="BE777" s="157">
        <f>IF(N777="základní",J777,0)</f>
        <v>0</v>
      </c>
      <c r="BF777" s="157">
        <f>IF(N777="snížená",J777,0)</f>
        <v>0</v>
      </c>
      <c r="BG777" s="157">
        <f>IF(N777="zákl. přenesená",J777,0)</f>
        <v>0</v>
      </c>
      <c r="BH777" s="157">
        <f>IF(N777="sníž. přenesená",J777,0)</f>
        <v>0</v>
      </c>
      <c r="BI777" s="157">
        <f>IF(N777="nulová",J777,0)</f>
        <v>0</v>
      </c>
      <c r="BJ777" s="19" t="s">
        <v>78</v>
      </c>
      <c r="BK777" s="157">
        <f>ROUND(I777*H777,2)</f>
        <v>0</v>
      </c>
      <c r="BL777" s="19" t="s">
        <v>227</v>
      </c>
      <c r="BM777" s="156" t="s">
        <v>1484</v>
      </c>
    </row>
    <row r="778" spans="1:47" s="2" customFormat="1" ht="12">
      <c r="A778" s="34"/>
      <c r="B778" s="35"/>
      <c r="C778" s="34"/>
      <c r="D778" s="158" t="s">
        <v>159</v>
      </c>
      <c r="E778" s="34"/>
      <c r="F778" s="159" t="s">
        <v>1485</v>
      </c>
      <c r="G778" s="34"/>
      <c r="H778" s="34"/>
      <c r="I778" s="160"/>
      <c r="J778" s="34"/>
      <c r="K778" s="34"/>
      <c r="L778" s="35"/>
      <c r="M778" s="161"/>
      <c r="N778" s="162"/>
      <c r="O778" s="55"/>
      <c r="P778" s="55"/>
      <c r="Q778" s="55"/>
      <c r="R778" s="55"/>
      <c r="S778" s="55"/>
      <c r="T778" s="56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T778" s="19" t="s">
        <v>159</v>
      </c>
      <c r="AU778" s="19" t="s">
        <v>80</v>
      </c>
    </row>
    <row r="779" spans="1:65" s="2" customFormat="1" ht="16.5" customHeight="1">
      <c r="A779" s="34"/>
      <c r="B779" s="144"/>
      <c r="C779" s="190" t="s">
        <v>1486</v>
      </c>
      <c r="D779" s="190" t="s">
        <v>411</v>
      </c>
      <c r="E779" s="191" t="s">
        <v>1487</v>
      </c>
      <c r="F779" s="192" t="s">
        <v>1488</v>
      </c>
      <c r="G779" s="193" t="s">
        <v>155</v>
      </c>
      <c r="H779" s="194">
        <v>115.294</v>
      </c>
      <c r="I779" s="195"/>
      <c r="J779" s="196">
        <f>ROUND(I779*H779,2)</f>
        <v>0</v>
      </c>
      <c r="K779" s="192" t="s">
        <v>156</v>
      </c>
      <c r="L779" s="197"/>
      <c r="M779" s="198" t="s">
        <v>3</v>
      </c>
      <c r="N779" s="199" t="s">
        <v>42</v>
      </c>
      <c r="O779" s="55"/>
      <c r="P779" s="154">
        <f>O779*H779</f>
        <v>0</v>
      </c>
      <c r="Q779" s="154">
        <v>0.0126</v>
      </c>
      <c r="R779" s="154">
        <f>Q779*H779</f>
        <v>1.4527044</v>
      </c>
      <c r="S779" s="154">
        <v>0</v>
      </c>
      <c r="T779" s="155">
        <f>S779*H779</f>
        <v>0</v>
      </c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R779" s="156" t="s">
        <v>446</v>
      </c>
      <c r="AT779" s="156" t="s">
        <v>411</v>
      </c>
      <c r="AU779" s="156" t="s">
        <v>80</v>
      </c>
      <c r="AY779" s="19" t="s">
        <v>149</v>
      </c>
      <c r="BE779" s="157">
        <f>IF(N779="základní",J779,0)</f>
        <v>0</v>
      </c>
      <c r="BF779" s="157">
        <f>IF(N779="snížená",J779,0)</f>
        <v>0</v>
      </c>
      <c r="BG779" s="157">
        <f>IF(N779="zákl. přenesená",J779,0)</f>
        <v>0</v>
      </c>
      <c r="BH779" s="157">
        <f>IF(N779="sníž. přenesená",J779,0)</f>
        <v>0</v>
      </c>
      <c r="BI779" s="157">
        <f>IF(N779="nulová",J779,0)</f>
        <v>0</v>
      </c>
      <c r="BJ779" s="19" t="s">
        <v>78</v>
      </c>
      <c r="BK779" s="157">
        <f>ROUND(I779*H779,2)</f>
        <v>0</v>
      </c>
      <c r="BL779" s="19" t="s">
        <v>227</v>
      </c>
      <c r="BM779" s="156" t="s">
        <v>1489</v>
      </c>
    </row>
    <row r="780" spans="2:51" s="13" customFormat="1" ht="12">
      <c r="B780" s="163"/>
      <c r="D780" s="164" t="s">
        <v>161</v>
      </c>
      <c r="F780" s="166" t="s">
        <v>1490</v>
      </c>
      <c r="H780" s="167">
        <v>115.294</v>
      </c>
      <c r="I780" s="168"/>
      <c r="L780" s="163"/>
      <c r="M780" s="169"/>
      <c r="N780" s="170"/>
      <c r="O780" s="170"/>
      <c r="P780" s="170"/>
      <c r="Q780" s="170"/>
      <c r="R780" s="170"/>
      <c r="S780" s="170"/>
      <c r="T780" s="171"/>
      <c r="AT780" s="165" t="s">
        <v>161</v>
      </c>
      <c r="AU780" s="165" t="s">
        <v>80</v>
      </c>
      <c r="AV780" s="13" t="s">
        <v>80</v>
      </c>
      <c r="AW780" s="13" t="s">
        <v>4</v>
      </c>
      <c r="AX780" s="13" t="s">
        <v>78</v>
      </c>
      <c r="AY780" s="165" t="s">
        <v>149</v>
      </c>
    </row>
    <row r="781" spans="1:65" s="2" customFormat="1" ht="16.5" customHeight="1">
      <c r="A781" s="34"/>
      <c r="B781" s="144"/>
      <c r="C781" s="145" t="s">
        <v>1491</v>
      </c>
      <c r="D781" s="145" t="s">
        <v>152</v>
      </c>
      <c r="E781" s="146" t="s">
        <v>1492</v>
      </c>
      <c r="F781" s="147" t="s">
        <v>1493</v>
      </c>
      <c r="G781" s="148" t="s">
        <v>243</v>
      </c>
      <c r="H781" s="149">
        <v>65.45</v>
      </c>
      <c r="I781" s="150"/>
      <c r="J781" s="151">
        <f>ROUND(I781*H781,2)</f>
        <v>0</v>
      </c>
      <c r="K781" s="147" t="s">
        <v>156</v>
      </c>
      <c r="L781" s="35"/>
      <c r="M781" s="152" t="s">
        <v>3</v>
      </c>
      <c r="N781" s="153" t="s">
        <v>42</v>
      </c>
      <c r="O781" s="55"/>
      <c r="P781" s="154">
        <f>O781*H781</f>
        <v>0</v>
      </c>
      <c r="Q781" s="154">
        <v>0.00055</v>
      </c>
      <c r="R781" s="154">
        <f>Q781*H781</f>
        <v>0.0359975</v>
      </c>
      <c r="S781" s="154">
        <v>0</v>
      </c>
      <c r="T781" s="155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56" t="s">
        <v>227</v>
      </c>
      <c r="AT781" s="156" t="s">
        <v>152</v>
      </c>
      <c r="AU781" s="156" t="s">
        <v>80</v>
      </c>
      <c r="AY781" s="19" t="s">
        <v>149</v>
      </c>
      <c r="BE781" s="157">
        <f>IF(N781="základní",J781,0)</f>
        <v>0</v>
      </c>
      <c r="BF781" s="157">
        <f>IF(N781="snížená",J781,0)</f>
        <v>0</v>
      </c>
      <c r="BG781" s="157">
        <f>IF(N781="zákl. přenesená",J781,0)</f>
        <v>0</v>
      </c>
      <c r="BH781" s="157">
        <f>IF(N781="sníž. přenesená",J781,0)</f>
        <v>0</v>
      </c>
      <c r="BI781" s="157">
        <f>IF(N781="nulová",J781,0)</f>
        <v>0</v>
      </c>
      <c r="BJ781" s="19" t="s">
        <v>78</v>
      </c>
      <c r="BK781" s="157">
        <f>ROUND(I781*H781,2)</f>
        <v>0</v>
      </c>
      <c r="BL781" s="19" t="s">
        <v>227</v>
      </c>
      <c r="BM781" s="156" t="s">
        <v>1494</v>
      </c>
    </row>
    <row r="782" spans="1:47" s="2" customFormat="1" ht="12">
      <c r="A782" s="34"/>
      <c r="B782" s="35"/>
      <c r="C782" s="34"/>
      <c r="D782" s="158" t="s">
        <v>159</v>
      </c>
      <c r="E782" s="34"/>
      <c r="F782" s="159" t="s">
        <v>1495</v>
      </c>
      <c r="G782" s="34"/>
      <c r="H782" s="34"/>
      <c r="I782" s="160"/>
      <c r="J782" s="34"/>
      <c r="K782" s="34"/>
      <c r="L782" s="35"/>
      <c r="M782" s="161"/>
      <c r="N782" s="162"/>
      <c r="O782" s="55"/>
      <c r="P782" s="55"/>
      <c r="Q782" s="55"/>
      <c r="R782" s="55"/>
      <c r="S782" s="55"/>
      <c r="T782" s="56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T782" s="19" t="s">
        <v>159</v>
      </c>
      <c r="AU782" s="19" t="s">
        <v>80</v>
      </c>
    </row>
    <row r="783" spans="2:51" s="13" customFormat="1" ht="12">
      <c r="B783" s="163"/>
      <c r="D783" s="164" t="s">
        <v>161</v>
      </c>
      <c r="E783" s="165" t="s">
        <v>3</v>
      </c>
      <c r="F783" s="166" t="s">
        <v>1496</v>
      </c>
      <c r="H783" s="167">
        <v>23.85</v>
      </c>
      <c r="I783" s="168"/>
      <c r="L783" s="163"/>
      <c r="M783" s="169"/>
      <c r="N783" s="170"/>
      <c r="O783" s="170"/>
      <c r="P783" s="170"/>
      <c r="Q783" s="170"/>
      <c r="R783" s="170"/>
      <c r="S783" s="170"/>
      <c r="T783" s="171"/>
      <c r="AT783" s="165" t="s">
        <v>161</v>
      </c>
      <c r="AU783" s="165" t="s">
        <v>80</v>
      </c>
      <c r="AV783" s="13" t="s">
        <v>80</v>
      </c>
      <c r="AW783" s="13" t="s">
        <v>33</v>
      </c>
      <c r="AX783" s="13" t="s">
        <v>71</v>
      </c>
      <c r="AY783" s="165" t="s">
        <v>149</v>
      </c>
    </row>
    <row r="784" spans="2:51" s="13" customFormat="1" ht="12">
      <c r="B784" s="163"/>
      <c r="D784" s="164" t="s">
        <v>161</v>
      </c>
      <c r="E784" s="165" t="s">
        <v>3</v>
      </c>
      <c r="F784" s="166" t="s">
        <v>1497</v>
      </c>
      <c r="H784" s="167">
        <v>33</v>
      </c>
      <c r="I784" s="168"/>
      <c r="L784" s="163"/>
      <c r="M784" s="169"/>
      <c r="N784" s="170"/>
      <c r="O784" s="170"/>
      <c r="P784" s="170"/>
      <c r="Q784" s="170"/>
      <c r="R784" s="170"/>
      <c r="S784" s="170"/>
      <c r="T784" s="171"/>
      <c r="AT784" s="165" t="s">
        <v>161</v>
      </c>
      <c r="AU784" s="165" t="s">
        <v>80</v>
      </c>
      <c r="AV784" s="13" t="s">
        <v>80</v>
      </c>
      <c r="AW784" s="13" t="s">
        <v>33</v>
      </c>
      <c r="AX784" s="13" t="s">
        <v>71</v>
      </c>
      <c r="AY784" s="165" t="s">
        <v>149</v>
      </c>
    </row>
    <row r="785" spans="2:51" s="13" customFormat="1" ht="12">
      <c r="B785" s="163"/>
      <c r="D785" s="164" t="s">
        <v>161</v>
      </c>
      <c r="E785" s="165" t="s">
        <v>3</v>
      </c>
      <c r="F785" s="166" t="s">
        <v>1498</v>
      </c>
      <c r="H785" s="167">
        <v>8.6</v>
      </c>
      <c r="I785" s="168"/>
      <c r="L785" s="163"/>
      <c r="M785" s="169"/>
      <c r="N785" s="170"/>
      <c r="O785" s="170"/>
      <c r="P785" s="170"/>
      <c r="Q785" s="170"/>
      <c r="R785" s="170"/>
      <c r="S785" s="170"/>
      <c r="T785" s="171"/>
      <c r="AT785" s="165" t="s">
        <v>161</v>
      </c>
      <c r="AU785" s="165" t="s">
        <v>80</v>
      </c>
      <c r="AV785" s="13" t="s">
        <v>80</v>
      </c>
      <c r="AW785" s="13" t="s">
        <v>33</v>
      </c>
      <c r="AX785" s="13" t="s">
        <v>71</v>
      </c>
      <c r="AY785" s="165" t="s">
        <v>149</v>
      </c>
    </row>
    <row r="786" spans="2:51" s="14" customFormat="1" ht="12">
      <c r="B786" s="175"/>
      <c r="D786" s="164" t="s">
        <v>161</v>
      </c>
      <c r="E786" s="176" t="s">
        <v>3</v>
      </c>
      <c r="F786" s="177" t="s">
        <v>273</v>
      </c>
      <c r="H786" s="178">
        <v>65.45</v>
      </c>
      <c r="I786" s="179"/>
      <c r="L786" s="175"/>
      <c r="M786" s="180"/>
      <c r="N786" s="181"/>
      <c r="O786" s="181"/>
      <c r="P786" s="181"/>
      <c r="Q786" s="181"/>
      <c r="R786" s="181"/>
      <c r="S786" s="181"/>
      <c r="T786" s="182"/>
      <c r="AT786" s="176" t="s">
        <v>161</v>
      </c>
      <c r="AU786" s="176" t="s">
        <v>80</v>
      </c>
      <c r="AV786" s="14" t="s">
        <v>157</v>
      </c>
      <c r="AW786" s="14" t="s">
        <v>33</v>
      </c>
      <c r="AX786" s="14" t="s">
        <v>78</v>
      </c>
      <c r="AY786" s="176" t="s">
        <v>149</v>
      </c>
    </row>
    <row r="787" spans="1:65" s="2" customFormat="1" ht="16.5" customHeight="1">
      <c r="A787" s="34"/>
      <c r="B787" s="144"/>
      <c r="C787" s="145" t="s">
        <v>1499</v>
      </c>
      <c r="D787" s="145" t="s">
        <v>152</v>
      </c>
      <c r="E787" s="146" t="s">
        <v>1500</v>
      </c>
      <c r="F787" s="147" t="s">
        <v>1501</v>
      </c>
      <c r="G787" s="148" t="s">
        <v>243</v>
      </c>
      <c r="H787" s="149">
        <v>53.475</v>
      </c>
      <c r="I787" s="150"/>
      <c r="J787" s="151">
        <f>ROUND(I787*H787,2)</f>
        <v>0</v>
      </c>
      <c r="K787" s="147" t="s">
        <v>156</v>
      </c>
      <c r="L787" s="35"/>
      <c r="M787" s="152" t="s">
        <v>3</v>
      </c>
      <c r="N787" s="153" t="s">
        <v>42</v>
      </c>
      <c r="O787" s="55"/>
      <c r="P787" s="154">
        <f>O787*H787</f>
        <v>0</v>
      </c>
      <c r="Q787" s="154">
        <v>0.0005</v>
      </c>
      <c r="R787" s="154">
        <f>Q787*H787</f>
        <v>0.0267375</v>
      </c>
      <c r="S787" s="154">
        <v>0</v>
      </c>
      <c r="T787" s="155">
        <f>S787*H787</f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56" t="s">
        <v>227</v>
      </c>
      <c r="AT787" s="156" t="s">
        <v>152</v>
      </c>
      <c r="AU787" s="156" t="s">
        <v>80</v>
      </c>
      <c r="AY787" s="19" t="s">
        <v>149</v>
      </c>
      <c r="BE787" s="157">
        <f>IF(N787="základní",J787,0)</f>
        <v>0</v>
      </c>
      <c r="BF787" s="157">
        <f>IF(N787="snížená",J787,0)</f>
        <v>0</v>
      </c>
      <c r="BG787" s="157">
        <f>IF(N787="zákl. přenesená",J787,0)</f>
        <v>0</v>
      </c>
      <c r="BH787" s="157">
        <f>IF(N787="sníž. přenesená",J787,0)</f>
        <v>0</v>
      </c>
      <c r="BI787" s="157">
        <f>IF(N787="nulová",J787,0)</f>
        <v>0</v>
      </c>
      <c r="BJ787" s="19" t="s">
        <v>78</v>
      </c>
      <c r="BK787" s="157">
        <f>ROUND(I787*H787,2)</f>
        <v>0</v>
      </c>
      <c r="BL787" s="19" t="s">
        <v>227</v>
      </c>
      <c r="BM787" s="156" t="s">
        <v>1502</v>
      </c>
    </row>
    <row r="788" spans="1:47" s="2" customFormat="1" ht="12">
      <c r="A788" s="34"/>
      <c r="B788" s="35"/>
      <c r="C788" s="34"/>
      <c r="D788" s="158" t="s">
        <v>159</v>
      </c>
      <c r="E788" s="34"/>
      <c r="F788" s="159" t="s">
        <v>1503</v>
      </c>
      <c r="G788" s="34"/>
      <c r="H788" s="34"/>
      <c r="I788" s="160"/>
      <c r="J788" s="34"/>
      <c r="K788" s="34"/>
      <c r="L788" s="35"/>
      <c r="M788" s="161"/>
      <c r="N788" s="162"/>
      <c r="O788" s="55"/>
      <c r="P788" s="55"/>
      <c r="Q788" s="55"/>
      <c r="R788" s="55"/>
      <c r="S788" s="55"/>
      <c r="T788" s="56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T788" s="19" t="s">
        <v>159</v>
      </c>
      <c r="AU788" s="19" t="s">
        <v>80</v>
      </c>
    </row>
    <row r="789" spans="2:51" s="13" customFormat="1" ht="12">
      <c r="B789" s="163"/>
      <c r="D789" s="164" t="s">
        <v>161</v>
      </c>
      <c r="E789" s="165" t="s">
        <v>3</v>
      </c>
      <c r="F789" s="166" t="s">
        <v>1504</v>
      </c>
      <c r="H789" s="167">
        <v>13.2</v>
      </c>
      <c r="I789" s="168"/>
      <c r="L789" s="163"/>
      <c r="M789" s="169"/>
      <c r="N789" s="170"/>
      <c r="O789" s="170"/>
      <c r="P789" s="170"/>
      <c r="Q789" s="170"/>
      <c r="R789" s="170"/>
      <c r="S789" s="170"/>
      <c r="T789" s="171"/>
      <c r="AT789" s="165" t="s">
        <v>161</v>
      </c>
      <c r="AU789" s="165" t="s">
        <v>80</v>
      </c>
      <c r="AV789" s="13" t="s">
        <v>80</v>
      </c>
      <c r="AW789" s="13" t="s">
        <v>33</v>
      </c>
      <c r="AX789" s="13" t="s">
        <v>71</v>
      </c>
      <c r="AY789" s="165" t="s">
        <v>149</v>
      </c>
    </row>
    <row r="790" spans="2:51" s="13" customFormat="1" ht="12">
      <c r="B790" s="163"/>
      <c r="D790" s="164" t="s">
        <v>161</v>
      </c>
      <c r="E790" s="165" t="s">
        <v>3</v>
      </c>
      <c r="F790" s="166" t="s">
        <v>1505</v>
      </c>
      <c r="H790" s="167">
        <v>10.8</v>
      </c>
      <c r="I790" s="168"/>
      <c r="L790" s="163"/>
      <c r="M790" s="169"/>
      <c r="N790" s="170"/>
      <c r="O790" s="170"/>
      <c r="P790" s="170"/>
      <c r="Q790" s="170"/>
      <c r="R790" s="170"/>
      <c r="S790" s="170"/>
      <c r="T790" s="171"/>
      <c r="AT790" s="165" t="s">
        <v>161</v>
      </c>
      <c r="AU790" s="165" t="s">
        <v>80</v>
      </c>
      <c r="AV790" s="13" t="s">
        <v>80</v>
      </c>
      <c r="AW790" s="13" t="s">
        <v>33</v>
      </c>
      <c r="AX790" s="13" t="s">
        <v>71</v>
      </c>
      <c r="AY790" s="165" t="s">
        <v>149</v>
      </c>
    </row>
    <row r="791" spans="2:51" s="13" customFormat="1" ht="12">
      <c r="B791" s="163"/>
      <c r="D791" s="164" t="s">
        <v>161</v>
      </c>
      <c r="E791" s="165" t="s">
        <v>3</v>
      </c>
      <c r="F791" s="166" t="s">
        <v>1506</v>
      </c>
      <c r="H791" s="167">
        <v>3.8</v>
      </c>
      <c r="I791" s="168"/>
      <c r="L791" s="163"/>
      <c r="M791" s="169"/>
      <c r="N791" s="170"/>
      <c r="O791" s="170"/>
      <c r="P791" s="170"/>
      <c r="Q791" s="170"/>
      <c r="R791" s="170"/>
      <c r="S791" s="170"/>
      <c r="T791" s="171"/>
      <c r="AT791" s="165" t="s">
        <v>161</v>
      </c>
      <c r="AU791" s="165" t="s">
        <v>80</v>
      </c>
      <c r="AV791" s="13" t="s">
        <v>80</v>
      </c>
      <c r="AW791" s="13" t="s">
        <v>33</v>
      </c>
      <c r="AX791" s="13" t="s">
        <v>71</v>
      </c>
      <c r="AY791" s="165" t="s">
        <v>149</v>
      </c>
    </row>
    <row r="792" spans="2:51" s="13" customFormat="1" ht="12">
      <c r="B792" s="163"/>
      <c r="D792" s="164" t="s">
        <v>161</v>
      </c>
      <c r="E792" s="165" t="s">
        <v>3</v>
      </c>
      <c r="F792" s="166" t="s">
        <v>1507</v>
      </c>
      <c r="H792" s="167">
        <v>4.15</v>
      </c>
      <c r="I792" s="168"/>
      <c r="L792" s="163"/>
      <c r="M792" s="169"/>
      <c r="N792" s="170"/>
      <c r="O792" s="170"/>
      <c r="P792" s="170"/>
      <c r="Q792" s="170"/>
      <c r="R792" s="170"/>
      <c r="S792" s="170"/>
      <c r="T792" s="171"/>
      <c r="AT792" s="165" t="s">
        <v>161</v>
      </c>
      <c r="AU792" s="165" t="s">
        <v>80</v>
      </c>
      <c r="AV792" s="13" t="s">
        <v>80</v>
      </c>
      <c r="AW792" s="13" t="s">
        <v>33</v>
      </c>
      <c r="AX792" s="13" t="s">
        <v>71</v>
      </c>
      <c r="AY792" s="165" t="s">
        <v>149</v>
      </c>
    </row>
    <row r="793" spans="2:51" s="13" customFormat="1" ht="12">
      <c r="B793" s="163"/>
      <c r="D793" s="164" t="s">
        <v>161</v>
      </c>
      <c r="E793" s="165" t="s">
        <v>3</v>
      </c>
      <c r="F793" s="166" t="s">
        <v>1508</v>
      </c>
      <c r="H793" s="167">
        <v>8.425</v>
      </c>
      <c r="I793" s="168"/>
      <c r="L793" s="163"/>
      <c r="M793" s="169"/>
      <c r="N793" s="170"/>
      <c r="O793" s="170"/>
      <c r="P793" s="170"/>
      <c r="Q793" s="170"/>
      <c r="R793" s="170"/>
      <c r="S793" s="170"/>
      <c r="T793" s="171"/>
      <c r="AT793" s="165" t="s">
        <v>161</v>
      </c>
      <c r="AU793" s="165" t="s">
        <v>80</v>
      </c>
      <c r="AV793" s="13" t="s">
        <v>80</v>
      </c>
      <c r="AW793" s="13" t="s">
        <v>33</v>
      </c>
      <c r="AX793" s="13" t="s">
        <v>71</v>
      </c>
      <c r="AY793" s="165" t="s">
        <v>149</v>
      </c>
    </row>
    <row r="794" spans="2:51" s="13" customFormat="1" ht="12">
      <c r="B794" s="163"/>
      <c r="D794" s="164" t="s">
        <v>161</v>
      </c>
      <c r="E794" s="165" t="s">
        <v>3</v>
      </c>
      <c r="F794" s="166" t="s">
        <v>1509</v>
      </c>
      <c r="H794" s="167">
        <v>5.5</v>
      </c>
      <c r="I794" s="168"/>
      <c r="L794" s="163"/>
      <c r="M794" s="169"/>
      <c r="N794" s="170"/>
      <c r="O794" s="170"/>
      <c r="P794" s="170"/>
      <c r="Q794" s="170"/>
      <c r="R794" s="170"/>
      <c r="S794" s="170"/>
      <c r="T794" s="171"/>
      <c r="AT794" s="165" t="s">
        <v>161</v>
      </c>
      <c r="AU794" s="165" t="s">
        <v>80</v>
      </c>
      <c r="AV794" s="13" t="s">
        <v>80</v>
      </c>
      <c r="AW794" s="13" t="s">
        <v>33</v>
      </c>
      <c r="AX794" s="13" t="s">
        <v>71</v>
      </c>
      <c r="AY794" s="165" t="s">
        <v>149</v>
      </c>
    </row>
    <row r="795" spans="2:51" s="13" customFormat="1" ht="12">
      <c r="B795" s="163"/>
      <c r="D795" s="164" t="s">
        <v>161</v>
      </c>
      <c r="E795" s="165" t="s">
        <v>3</v>
      </c>
      <c r="F795" s="166" t="s">
        <v>1510</v>
      </c>
      <c r="H795" s="167">
        <v>7.6</v>
      </c>
      <c r="I795" s="168"/>
      <c r="L795" s="163"/>
      <c r="M795" s="169"/>
      <c r="N795" s="170"/>
      <c r="O795" s="170"/>
      <c r="P795" s="170"/>
      <c r="Q795" s="170"/>
      <c r="R795" s="170"/>
      <c r="S795" s="170"/>
      <c r="T795" s="171"/>
      <c r="AT795" s="165" t="s">
        <v>161</v>
      </c>
      <c r="AU795" s="165" t="s">
        <v>80</v>
      </c>
      <c r="AV795" s="13" t="s">
        <v>80</v>
      </c>
      <c r="AW795" s="13" t="s">
        <v>33</v>
      </c>
      <c r="AX795" s="13" t="s">
        <v>71</v>
      </c>
      <c r="AY795" s="165" t="s">
        <v>149</v>
      </c>
    </row>
    <row r="796" spans="2:51" s="14" customFormat="1" ht="12">
      <c r="B796" s="175"/>
      <c r="D796" s="164" t="s">
        <v>161</v>
      </c>
      <c r="E796" s="176" t="s">
        <v>3</v>
      </c>
      <c r="F796" s="177" t="s">
        <v>273</v>
      </c>
      <c r="H796" s="178">
        <v>53.475</v>
      </c>
      <c r="I796" s="179"/>
      <c r="L796" s="175"/>
      <c r="M796" s="180"/>
      <c r="N796" s="181"/>
      <c r="O796" s="181"/>
      <c r="P796" s="181"/>
      <c r="Q796" s="181"/>
      <c r="R796" s="181"/>
      <c r="S796" s="181"/>
      <c r="T796" s="182"/>
      <c r="AT796" s="176" t="s">
        <v>161</v>
      </c>
      <c r="AU796" s="176" t="s">
        <v>80</v>
      </c>
      <c r="AV796" s="14" t="s">
        <v>157</v>
      </c>
      <c r="AW796" s="14" t="s">
        <v>33</v>
      </c>
      <c r="AX796" s="14" t="s">
        <v>78</v>
      </c>
      <c r="AY796" s="176" t="s">
        <v>149</v>
      </c>
    </row>
    <row r="797" spans="1:65" s="2" customFormat="1" ht="16.5" customHeight="1">
      <c r="A797" s="34"/>
      <c r="B797" s="144"/>
      <c r="C797" s="145" t="s">
        <v>1511</v>
      </c>
      <c r="D797" s="145" t="s">
        <v>152</v>
      </c>
      <c r="E797" s="146" t="s">
        <v>1512</v>
      </c>
      <c r="F797" s="147" t="s">
        <v>1513</v>
      </c>
      <c r="G797" s="148" t="s">
        <v>243</v>
      </c>
      <c r="H797" s="149">
        <v>53.475</v>
      </c>
      <c r="I797" s="150"/>
      <c r="J797" s="151">
        <f>ROUND(I797*H797,2)</f>
        <v>0</v>
      </c>
      <c r="K797" s="147" t="s">
        <v>156</v>
      </c>
      <c r="L797" s="35"/>
      <c r="M797" s="152" t="s">
        <v>3</v>
      </c>
      <c r="N797" s="153" t="s">
        <v>42</v>
      </c>
      <c r="O797" s="55"/>
      <c r="P797" s="154">
        <f>O797*H797</f>
        <v>0</v>
      </c>
      <c r="Q797" s="154">
        <v>3E-05</v>
      </c>
      <c r="R797" s="154">
        <f>Q797*H797</f>
        <v>0.00160425</v>
      </c>
      <c r="S797" s="154">
        <v>0</v>
      </c>
      <c r="T797" s="155">
        <f>S797*H797</f>
        <v>0</v>
      </c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R797" s="156" t="s">
        <v>227</v>
      </c>
      <c r="AT797" s="156" t="s">
        <v>152</v>
      </c>
      <c r="AU797" s="156" t="s">
        <v>80</v>
      </c>
      <c r="AY797" s="19" t="s">
        <v>149</v>
      </c>
      <c r="BE797" s="157">
        <f>IF(N797="základní",J797,0)</f>
        <v>0</v>
      </c>
      <c r="BF797" s="157">
        <f>IF(N797="snížená",J797,0)</f>
        <v>0</v>
      </c>
      <c r="BG797" s="157">
        <f>IF(N797="zákl. přenesená",J797,0)</f>
        <v>0</v>
      </c>
      <c r="BH797" s="157">
        <f>IF(N797="sníž. přenesená",J797,0)</f>
        <v>0</v>
      </c>
      <c r="BI797" s="157">
        <f>IF(N797="nulová",J797,0)</f>
        <v>0</v>
      </c>
      <c r="BJ797" s="19" t="s">
        <v>78</v>
      </c>
      <c r="BK797" s="157">
        <f>ROUND(I797*H797,2)</f>
        <v>0</v>
      </c>
      <c r="BL797" s="19" t="s">
        <v>227</v>
      </c>
      <c r="BM797" s="156" t="s">
        <v>1514</v>
      </c>
    </row>
    <row r="798" spans="1:47" s="2" customFormat="1" ht="12">
      <c r="A798" s="34"/>
      <c r="B798" s="35"/>
      <c r="C798" s="34"/>
      <c r="D798" s="158" t="s">
        <v>159</v>
      </c>
      <c r="E798" s="34"/>
      <c r="F798" s="159" t="s">
        <v>1515</v>
      </c>
      <c r="G798" s="34"/>
      <c r="H798" s="34"/>
      <c r="I798" s="160"/>
      <c r="J798" s="34"/>
      <c r="K798" s="34"/>
      <c r="L798" s="35"/>
      <c r="M798" s="161"/>
      <c r="N798" s="162"/>
      <c r="O798" s="55"/>
      <c r="P798" s="55"/>
      <c r="Q798" s="55"/>
      <c r="R798" s="55"/>
      <c r="S798" s="55"/>
      <c r="T798" s="56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T798" s="19" t="s">
        <v>159</v>
      </c>
      <c r="AU798" s="19" t="s">
        <v>80</v>
      </c>
    </row>
    <row r="799" spans="1:65" s="2" customFormat="1" ht="16.5" customHeight="1">
      <c r="A799" s="34"/>
      <c r="B799" s="144"/>
      <c r="C799" s="145" t="s">
        <v>1516</v>
      </c>
      <c r="D799" s="145" t="s">
        <v>152</v>
      </c>
      <c r="E799" s="146" t="s">
        <v>1517</v>
      </c>
      <c r="F799" s="147" t="s">
        <v>1518</v>
      </c>
      <c r="G799" s="148" t="s">
        <v>183</v>
      </c>
      <c r="H799" s="149">
        <v>10</v>
      </c>
      <c r="I799" s="150"/>
      <c r="J799" s="151">
        <f>ROUND(I799*H799,2)</f>
        <v>0</v>
      </c>
      <c r="K799" s="147" t="s">
        <v>156</v>
      </c>
      <c r="L799" s="35"/>
      <c r="M799" s="152" t="s">
        <v>3</v>
      </c>
      <c r="N799" s="153" t="s">
        <v>42</v>
      </c>
      <c r="O799" s="55"/>
      <c r="P799" s="154">
        <f>O799*H799</f>
        <v>0</v>
      </c>
      <c r="Q799" s="154">
        <v>0</v>
      </c>
      <c r="R799" s="154">
        <f>Q799*H799</f>
        <v>0</v>
      </c>
      <c r="S799" s="154">
        <v>0</v>
      </c>
      <c r="T799" s="155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56" t="s">
        <v>227</v>
      </c>
      <c r="AT799" s="156" t="s">
        <v>152</v>
      </c>
      <c r="AU799" s="156" t="s">
        <v>80</v>
      </c>
      <c r="AY799" s="19" t="s">
        <v>149</v>
      </c>
      <c r="BE799" s="157">
        <f>IF(N799="základní",J799,0)</f>
        <v>0</v>
      </c>
      <c r="BF799" s="157">
        <f>IF(N799="snížená",J799,0)</f>
        <v>0</v>
      </c>
      <c r="BG799" s="157">
        <f>IF(N799="zákl. přenesená",J799,0)</f>
        <v>0</v>
      </c>
      <c r="BH799" s="157">
        <f>IF(N799="sníž. přenesená",J799,0)</f>
        <v>0</v>
      </c>
      <c r="BI799" s="157">
        <f>IF(N799="nulová",J799,0)</f>
        <v>0</v>
      </c>
      <c r="BJ799" s="19" t="s">
        <v>78</v>
      </c>
      <c r="BK799" s="157">
        <f>ROUND(I799*H799,2)</f>
        <v>0</v>
      </c>
      <c r="BL799" s="19" t="s">
        <v>227</v>
      </c>
      <c r="BM799" s="156" t="s">
        <v>1519</v>
      </c>
    </row>
    <row r="800" spans="1:47" s="2" customFormat="1" ht="12">
      <c r="A800" s="34"/>
      <c r="B800" s="35"/>
      <c r="C800" s="34"/>
      <c r="D800" s="158" t="s">
        <v>159</v>
      </c>
      <c r="E800" s="34"/>
      <c r="F800" s="159" t="s">
        <v>1520</v>
      </c>
      <c r="G800" s="34"/>
      <c r="H800" s="34"/>
      <c r="I800" s="160"/>
      <c r="J800" s="34"/>
      <c r="K800" s="34"/>
      <c r="L800" s="35"/>
      <c r="M800" s="161"/>
      <c r="N800" s="162"/>
      <c r="O800" s="55"/>
      <c r="P800" s="55"/>
      <c r="Q800" s="55"/>
      <c r="R800" s="55"/>
      <c r="S800" s="55"/>
      <c r="T800" s="56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T800" s="19" t="s">
        <v>159</v>
      </c>
      <c r="AU800" s="19" t="s">
        <v>80</v>
      </c>
    </row>
    <row r="801" spans="2:51" s="13" customFormat="1" ht="12">
      <c r="B801" s="163"/>
      <c r="D801" s="164" t="s">
        <v>161</v>
      </c>
      <c r="E801" s="165" t="s">
        <v>3</v>
      </c>
      <c r="F801" s="166" t="s">
        <v>1521</v>
      </c>
      <c r="H801" s="167">
        <v>10</v>
      </c>
      <c r="I801" s="168"/>
      <c r="L801" s="163"/>
      <c r="M801" s="169"/>
      <c r="N801" s="170"/>
      <c r="O801" s="170"/>
      <c r="P801" s="170"/>
      <c r="Q801" s="170"/>
      <c r="R801" s="170"/>
      <c r="S801" s="170"/>
      <c r="T801" s="171"/>
      <c r="AT801" s="165" t="s">
        <v>161</v>
      </c>
      <c r="AU801" s="165" t="s">
        <v>80</v>
      </c>
      <c r="AV801" s="13" t="s">
        <v>80</v>
      </c>
      <c r="AW801" s="13" t="s">
        <v>33</v>
      </c>
      <c r="AX801" s="13" t="s">
        <v>78</v>
      </c>
      <c r="AY801" s="165" t="s">
        <v>149</v>
      </c>
    </row>
    <row r="802" spans="1:65" s="2" customFormat="1" ht="16.5" customHeight="1">
      <c r="A802" s="34"/>
      <c r="B802" s="144"/>
      <c r="C802" s="145" t="s">
        <v>1522</v>
      </c>
      <c r="D802" s="145" t="s">
        <v>152</v>
      </c>
      <c r="E802" s="146" t="s">
        <v>1523</v>
      </c>
      <c r="F802" s="147" t="s">
        <v>1524</v>
      </c>
      <c r="G802" s="148" t="s">
        <v>183</v>
      </c>
      <c r="H802" s="149">
        <v>19</v>
      </c>
      <c r="I802" s="150"/>
      <c r="J802" s="151">
        <f>ROUND(I802*H802,2)</f>
        <v>0</v>
      </c>
      <c r="K802" s="147" t="s">
        <v>156</v>
      </c>
      <c r="L802" s="35"/>
      <c r="M802" s="152" t="s">
        <v>3</v>
      </c>
      <c r="N802" s="153" t="s">
        <v>42</v>
      </c>
      <c r="O802" s="55"/>
      <c r="P802" s="154">
        <f>O802*H802</f>
        <v>0</v>
      </c>
      <c r="Q802" s="154">
        <v>0</v>
      </c>
      <c r="R802" s="154">
        <f>Q802*H802</f>
        <v>0</v>
      </c>
      <c r="S802" s="154">
        <v>0</v>
      </c>
      <c r="T802" s="155">
        <f>S802*H802</f>
        <v>0</v>
      </c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R802" s="156" t="s">
        <v>227</v>
      </c>
      <c r="AT802" s="156" t="s">
        <v>152</v>
      </c>
      <c r="AU802" s="156" t="s">
        <v>80</v>
      </c>
      <c r="AY802" s="19" t="s">
        <v>149</v>
      </c>
      <c r="BE802" s="157">
        <f>IF(N802="základní",J802,0)</f>
        <v>0</v>
      </c>
      <c r="BF802" s="157">
        <f>IF(N802="snížená",J802,0)</f>
        <v>0</v>
      </c>
      <c r="BG802" s="157">
        <f>IF(N802="zákl. přenesená",J802,0)</f>
        <v>0</v>
      </c>
      <c r="BH802" s="157">
        <f>IF(N802="sníž. přenesená",J802,0)</f>
        <v>0</v>
      </c>
      <c r="BI802" s="157">
        <f>IF(N802="nulová",J802,0)</f>
        <v>0</v>
      </c>
      <c r="BJ802" s="19" t="s">
        <v>78</v>
      </c>
      <c r="BK802" s="157">
        <f>ROUND(I802*H802,2)</f>
        <v>0</v>
      </c>
      <c r="BL802" s="19" t="s">
        <v>227</v>
      </c>
      <c r="BM802" s="156" t="s">
        <v>1525</v>
      </c>
    </row>
    <row r="803" spans="1:47" s="2" customFormat="1" ht="12">
      <c r="A803" s="34"/>
      <c r="B803" s="35"/>
      <c r="C803" s="34"/>
      <c r="D803" s="158" t="s">
        <v>159</v>
      </c>
      <c r="E803" s="34"/>
      <c r="F803" s="159" t="s">
        <v>1526</v>
      </c>
      <c r="G803" s="34"/>
      <c r="H803" s="34"/>
      <c r="I803" s="160"/>
      <c r="J803" s="34"/>
      <c r="K803" s="34"/>
      <c r="L803" s="35"/>
      <c r="M803" s="161"/>
      <c r="N803" s="162"/>
      <c r="O803" s="55"/>
      <c r="P803" s="55"/>
      <c r="Q803" s="55"/>
      <c r="R803" s="55"/>
      <c r="S803" s="55"/>
      <c r="T803" s="56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T803" s="19" t="s">
        <v>159</v>
      </c>
      <c r="AU803" s="19" t="s">
        <v>80</v>
      </c>
    </row>
    <row r="804" spans="2:51" s="13" customFormat="1" ht="12">
      <c r="B804" s="163"/>
      <c r="D804" s="164" t="s">
        <v>161</v>
      </c>
      <c r="E804" s="165" t="s">
        <v>3</v>
      </c>
      <c r="F804" s="166" t="s">
        <v>1527</v>
      </c>
      <c r="H804" s="167">
        <v>19</v>
      </c>
      <c r="I804" s="168"/>
      <c r="L804" s="163"/>
      <c r="M804" s="169"/>
      <c r="N804" s="170"/>
      <c r="O804" s="170"/>
      <c r="P804" s="170"/>
      <c r="Q804" s="170"/>
      <c r="R804" s="170"/>
      <c r="S804" s="170"/>
      <c r="T804" s="171"/>
      <c r="AT804" s="165" t="s">
        <v>161</v>
      </c>
      <c r="AU804" s="165" t="s">
        <v>80</v>
      </c>
      <c r="AV804" s="13" t="s">
        <v>80</v>
      </c>
      <c r="AW804" s="13" t="s">
        <v>33</v>
      </c>
      <c r="AX804" s="13" t="s">
        <v>78</v>
      </c>
      <c r="AY804" s="165" t="s">
        <v>149</v>
      </c>
    </row>
    <row r="805" spans="1:65" s="2" customFormat="1" ht="24.2" customHeight="1">
      <c r="A805" s="34"/>
      <c r="B805" s="144"/>
      <c r="C805" s="145" t="s">
        <v>1528</v>
      </c>
      <c r="D805" s="145" t="s">
        <v>152</v>
      </c>
      <c r="E805" s="146" t="s">
        <v>1529</v>
      </c>
      <c r="F805" s="147" t="s">
        <v>1530</v>
      </c>
      <c r="G805" s="148" t="s">
        <v>197</v>
      </c>
      <c r="H805" s="149">
        <v>2.16</v>
      </c>
      <c r="I805" s="150"/>
      <c r="J805" s="151">
        <f>ROUND(I805*H805,2)</f>
        <v>0</v>
      </c>
      <c r="K805" s="147" t="s">
        <v>156</v>
      </c>
      <c r="L805" s="35"/>
      <c r="M805" s="152" t="s">
        <v>3</v>
      </c>
      <c r="N805" s="153" t="s">
        <v>42</v>
      </c>
      <c r="O805" s="55"/>
      <c r="P805" s="154">
        <f>O805*H805</f>
        <v>0</v>
      </c>
      <c r="Q805" s="154">
        <v>0</v>
      </c>
      <c r="R805" s="154">
        <f>Q805*H805</f>
        <v>0</v>
      </c>
      <c r="S805" s="154">
        <v>0</v>
      </c>
      <c r="T805" s="155">
        <f>S805*H805</f>
        <v>0</v>
      </c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R805" s="156" t="s">
        <v>227</v>
      </c>
      <c r="AT805" s="156" t="s">
        <v>152</v>
      </c>
      <c r="AU805" s="156" t="s">
        <v>80</v>
      </c>
      <c r="AY805" s="19" t="s">
        <v>149</v>
      </c>
      <c r="BE805" s="157">
        <f>IF(N805="základní",J805,0)</f>
        <v>0</v>
      </c>
      <c r="BF805" s="157">
        <f>IF(N805="snížená",J805,0)</f>
        <v>0</v>
      </c>
      <c r="BG805" s="157">
        <f>IF(N805="zákl. přenesená",J805,0)</f>
        <v>0</v>
      </c>
      <c r="BH805" s="157">
        <f>IF(N805="sníž. přenesená",J805,0)</f>
        <v>0</v>
      </c>
      <c r="BI805" s="157">
        <f>IF(N805="nulová",J805,0)</f>
        <v>0</v>
      </c>
      <c r="BJ805" s="19" t="s">
        <v>78</v>
      </c>
      <c r="BK805" s="157">
        <f>ROUND(I805*H805,2)</f>
        <v>0</v>
      </c>
      <c r="BL805" s="19" t="s">
        <v>227</v>
      </c>
      <c r="BM805" s="156" t="s">
        <v>1531</v>
      </c>
    </row>
    <row r="806" spans="1:47" s="2" customFormat="1" ht="12">
      <c r="A806" s="34"/>
      <c r="B806" s="35"/>
      <c r="C806" s="34"/>
      <c r="D806" s="158" t="s">
        <v>159</v>
      </c>
      <c r="E806" s="34"/>
      <c r="F806" s="159" t="s">
        <v>1532</v>
      </c>
      <c r="G806" s="34"/>
      <c r="H806" s="34"/>
      <c r="I806" s="160"/>
      <c r="J806" s="34"/>
      <c r="K806" s="34"/>
      <c r="L806" s="35"/>
      <c r="M806" s="161"/>
      <c r="N806" s="162"/>
      <c r="O806" s="55"/>
      <c r="P806" s="55"/>
      <c r="Q806" s="55"/>
      <c r="R806" s="55"/>
      <c r="S806" s="55"/>
      <c r="T806" s="56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T806" s="19" t="s">
        <v>159</v>
      </c>
      <c r="AU806" s="19" t="s">
        <v>80</v>
      </c>
    </row>
    <row r="807" spans="2:63" s="12" customFormat="1" ht="22.9" customHeight="1">
      <c r="B807" s="131"/>
      <c r="D807" s="132" t="s">
        <v>70</v>
      </c>
      <c r="E807" s="142" t="s">
        <v>1533</v>
      </c>
      <c r="F807" s="142" t="s">
        <v>1534</v>
      </c>
      <c r="I807" s="134"/>
      <c r="J807" s="143">
        <f>BK807</f>
        <v>0</v>
      </c>
      <c r="L807" s="131"/>
      <c r="M807" s="136"/>
      <c r="N807" s="137"/>
      <c r="O807" s="137"/>
      <c r="P807" s="138">
        <f>SUM(P808:P824)</f>
        <v>0</v>
      </c>
      <c r="Q807" s="137"/>
      <c r="R807" s="138">
        <f>SUM(R808:R824)</f>
        <v>0.06559480000000001</v>
      </c>
      <c r="S807" s="137"/>
      <c r="T807" s="139">
        <f>SUM(T808:T824)</f>
        <v>0</v>
      </c>
      <c r="AR807" s="132" t="s">
        <v>80</v>
      </c>
      <c r="AT807" s="140" t="s">
        <v>70</v>
      </c>
      <c r="AU807" s="140" t="s">
        <v>78</v>
      </c>
      <c r="AY807" s="132" t="s">
        <v>149</v>
      </c>
      <c r="BK807" s="141">
        <f>SUM(BK808:BK824)</f>
        <v>0</v>
      </c>
    </row>
    <row r="808" spans="1:65" s="2" customFormat="1" ht="24.2" customHeight="1">
      <c r="A808" s="34"/>
      <c r="B808" s="144"/>
      <c r="C808" s="145" t="s">
        <v>1535</v>
      </c>
      <c r="D808" s="145" t="s">
        <v>152</v>
      </c>
      <c r="E808" s="146" t="s">
        <v>1536</v>
      </c>
      <c r="F808" s="147" t="s">
        <v>1537</v>
      </c>
      <c r="G808" s="148" t="s">
        <v>155</v>
      </c>
      <c r="H808" s="149">
        <v>80.62</v>
      </c>
      <c r="I808" s="150"/>
      <c r="J808" s="151">
        <f>ROUND(I808*H808,2)</f>
        <v>0</v>
      </c>
      <c r="K808" s="147" t="s">
        <v>156</v>
      </c>
      <c r="L808" s="35"/>
      <c r="M808" s="152" t="s">
        <v>3</v>
      </c>
      <c r="N808" s="153" t="s">
        <v>42</v>
      </c>
      <c r="O808" s="55"/>
      <c r="P808" s="154">
        <f>O808*H808</f>
        <v>0</v>
      </c>
      <c r="Q808" s="154">
        <v>0.00014</v>
      </c>
      <c r="R808" s="154">
        <f>Q808*H808</f>
        <v>0.0112868</v>
      </c>
      <c r="S808" s="154">
        <v>0</v>
      </c>
      <c r="T808" s="155">
        <f>S808*H808</f>
        <v>0</v>
      </c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R808" s="156" t="s">
        <v>227</v>
      </c>
      <c r="AT808" s="156" t="s">
        <v>152</v>
      </c>
      <c r="AU808" s="156" t="s">
        <v>80</v>
      </c>
      <c r="AY808" s="19" t="s">
        <v>149</v>
      </c>
      <c r="BE808" s="157">
        <f>IF(N808="základní",J808,0)</f>
        <v>0</v>
      </c>
      <c r="BF808" s="157">
        <f>IF(N808="snížená",J808,0)</f>
        <v>0</v>
      </c>
      <c r="BG808" s="157">
        <f>IF(N808="zákl. přenesená",J808,0)</f>
        <v>0</v>
      </c>
      <c r="BH808" s="157">
        <f>IF(N808="sníž. přenesená",J808,0)</f>
        <v>0</v>
      </c>
      <c r="BI808" s="157">
        <f>IF(N808="nulová",J808,0)</f>
        <v>0</v>
      </c>
      <c r="BJ808" s="19" t="s">
        <v>78</v>
      </c>
      <c r="BK808" s="157">
        <f>ROUND(I808*H808,2)</f>
        <v>0</v>
      </c>
      <c r="BL808" s="19" t="s">
        <v>227</v>
      </c>
      <c r="BM808" s="156" t="s">
        <v>1538</v>
      </c>
    </row>
    <row r="809" spans="1:47" s="2" customFormat="1" ht="12">
      <c r="A809" s="34"/>
      <c r="B809" s="35"/>
      <c r="C809" s="34"/>
      <c r="D809" s="158" t="s">
        <v>159</v>
      </c>
      <c r="E809" s="34"/>
      <c r="F809" s="159" t="s">
        <v>1539</v>
      </c>
      <c r="G809" s="34"/>
      <c r="H809" s="34"/>
      <c r="I809" s="160"/>
      <c r="J809" s="34"/>
      <c r="K809" s="34"/>
      <c r="L809" s="35"/>
      <c r="M809" s="161"/>
      <c r="N809" s="162"/>
      <c r="O809" s="55"/>
      <c r="P809" s="55"/>
      <c r="Q809" s="55"/>
      <c r="R809" s="55"/>
      <c r="S809" s="55"/>
      <c r="T809" s="56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T809" s="19" t="s">
        <v>159</v>
      </c>
      <c r="AU809" s="19" t="s">
        <v>80</v>
      </c>
    </row>
    <row r="810" spans="2:51" s="13" customFormat="1" ht="12">
      <c r="B810" s="163"/>
      <c r="D810" s="164" t="s">
        <v>161</v>
      </c>
      <c r="E810" s="165" t="s">
        <v>3</v>
      </c>
      <c r="F810" s="166" t="s">
        <v>1540</v>
      </c>
      <c r="H810" s="167">
        <v>70.54</v>
      </c>
      <c r="I810" s="168"/>
      <c r="L810" s="163"/>
      <c r="M810" s="169"/>
      <c r="N810" s="170"/>
      <c r="O810" s="170"/>
      <c r="P810" s="170"/>
      <c r="Q810" s="170"/>
      <c r="R810" s="170"/>
      <c r="S810" s="170"/>
      <c r="T810" s="171"/>
      <c r="AT810" s="165" t="s">
        <v>161</v>
      </c>
      <c r="AU810" s="165" t="s">
        <v>80</v>
      </c>
      <c r="AV810" s="13" t="s">
        <v>80</v>
      </c>
      <c r="AW810" s="13" t="s">
        <v>33</v>
      </c>
      <c r="AX810" s="13" t="s">
        <v>71</v>
      </c>
      <c r="AY810" s="165" t="s">
        <v>149</v>
      </c>
    </row>
    <row r="811" spans="2:51" s="13" customFormat="1" ht="12">
      <c r="B811" s="163"/>
      <c r="D811" s="164" t="s">
        <v>161</v>
      </c>
      <c r="E811" s="165" t="s">
        <v>3</v>
      </c>
      <c r="F811" s="166" t="s">
        <v>1541</v>
      </c>
      <c r="H811" s="167">
        <v>10.08</v>
      </c>
      <c r="I811" s="168"/>
      <c r="L811" s="163"/>
      <c r="M811" s="169"/>
      <c r="N811" s="170"/>
      <c r="O811" s="170"/>
      <c r="P811" s="170"/>
      <c r="Q811" s="170"/>
      <c r="R811" s="170"/>
      <c r="S811" s="170"/>
      <c r="T811" s="171"/>
      <c r="AT811" s="165" t="s">
        <v>161</v>
      </c>
      <c r="AU811" s="165" t="s">
        <v>80</v>
      </c>
      <c r="AV811" s="13" t="s">
        <v>80</v>
      </c>
      <c r="AW811" s="13" t="s">
        <v>33</v>
      </c>
      <c r="AX811" s="13" t="s">
        <v>71</v>
      </c>
      <c r="AY811" s="165" t="s">
        <v>149</v>
      </c>
    </row>
    <row r="812" spans="2:51" s="14" customFormat="1" ht="12">
      <c r="B812" s="175"/>
      <c r="D812" s="164" t="s">
        <v>161</v>
      </c>
      <c r="E812" s="176" t="s">
        <v>3</v>
      </c>
      <c r="F812" s="177" t="s">
        <v>273</v>
      </c>
      <c r="H812" s="178">
        <v>80.62</v>
      </c>
      <c r="I812" s="179"/>
      <c r="L812" s="175"/>
      <c r="M812" s="180"/>
      <c r="N812" s="181"/>
      <c r="O812" s="181"/>
      <c r="P812" s="181"/>
      <c r="Q812" s="181"/>
      <c r="R812" s="181"/>
      <c r="S812" s="181"/>
      <c r="T812" s="182"/>
      <c r="AT812" s="176" t="s">
        <v>161</v>
      </c>
      <c r="AU812" s="176" t="s">
        <v>80</v>
      </c>
      <c r="AV812" s="14" t="s">
        <v>157</v>
      </c>
      <c r="AW812" s="14" t="s">
        <v>33</v>
      </c>
      <c r="AX812" s="14" t="s">
        <v>78</v>
      </c>
      <c r="AY812" s="176" t="s">
        <v>149</v>
      </c>
    </row>
    <row r="813" spans="1:65" s="2" customFormat="1" ht="16.5" customHeight="1">
      <c r="A813" s="34"/>
      <c r="B813" s="144"/>
      <c r="C813" s="145" t="s">
        <v>1542</v>
      </c>
      <c r="D813" s="145" t="s">
        <v>152</v>
      </c>
      <c r="E813" s="146" t="s">
        <v>1543</v>
      </c>
      <c r="F813" s="147" t="s">
        <v>1544</v>
      </c>
      <c r="G813" s="148" t="s">
        <v>155</v>
      </c>
      <c r="H813" s="149">
        <v>80.62</v>
      </c>
      <c r="I813" s="150"/>
      <c r="J813" s="151">
        <f>ROUND(I813*H813,2)</f>
        <v>0</v>
      </c>
      <c r="K813" s="147" t="s">
        <v>156</v>
      </c>
      <c r="L813" s="35"/>
      <c r="M813" s="152" t="s">
        <v>3</v>
      </c>
      <c r="N813" s="153" t="s">
        <v>42</v>
      </c>
      <c r="O813" s="55"/>
      <c r="P813" s="154">
        <f>O813*H813</f>
        <v>0</v>
      </c>
      <c r="Q813" s="154">
        <v>0.00025</v>
      </c>
      <c r="R813" s="154">
        <f>Q813*H813</f>
        <v>0.020155000000000003</v>
      </c>
      <c r="S813" s="154">
        <v>0</v>
      </c>
      <c r="T813" s="155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156" t="s">
        <v>227</v>
      </c>
      <c r="AT813" s="156" t="s">
        <v>152</v>
      </c>
      <c r="AU813" s="156" t="s">
        <v>80</v>
      </c>
      <c r="AY813" s="19" t="s">
        <v>149</v>
      </c>
      <c r="BE813" s="157">
        <f>IF(N813="základní",J813,0)</f>
        <v>0</v>
      </c>
      <c r="BF813" s="157">
        <f>IF(N813="snížená",J813,0)</f>
        <v>0</v>
      </c>
      <c r="BG813" s="157">
        <f>IF(N813="zákl. přenesená",J813,0)</f>
        <v>0</v>
      </c>
      <c r="BH813" s="157">
        <f>IF(N813="sníž. přenesená",J813,0)</f>
        <v>0</v>
      </c>
      <c r="BI813" s="157">
        <f>IF(N813="nulová",J813,0)</f>
        <v>0</v>
      </c>
      <c r="BJ813" s="19" t="s">
        <v>78</v>
      </c>
      <c r="BK813" s="157">
        <f>ROUND(I813*H813,2)</f>
        <v>0</v>
      </c>
      <c r="BL813" s="19" t="s">
        <v>227</v>
      </c>
      <c r="BM813" s="156" t="s">
        <v>1545</v>
      </c>
    </row>
    <row r="814" spans="1:47" s="2" customFormat="1" ht="12">
      <c r="A814" s="34"/>
      <c r="B814" s="35"/>
      <c r="C814" s="34"/>
      <c r="D814" s="158" t="s">
        <v>159</v>
      </c>
      <c r="E814" s="34"/>
      <c r="F814" s="159" t="s">
        <v>1546</v>
      </c>
      <c r="G814" s="34"/>
      <c r="H814" s="34"/>
      <c r="I814" s="160"/>
      <c r="J814" s="34"/>
      <c r="K814" s="34"/>
      <c r="L814" s="35"/>
      <c r="M814" s="161"/>
      <c r="N814" s="162"/>
      <c r="O814" s="55"/>
      <c r="P814" s="55"/>
      <c r="Q814" s="55"/>
      <c r="R814" s="55"/>
      <c r="S814" s="55"/>
      <c r="T814" s="56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T814" s="19" t="s">
        <v>159</v>
      </c>
      <c r="AU814" s="19" t="s">
        <v>80</v>
      </c>
    </row>
    <row r="815" spans="1:65" s="2" customFormat="1" ht="16.5" customHeight="1">
      <c r="A815" s="34"/>
      <c r="B815" s="144"/>
      <c r="C815" s="145" t="s">
        <v>1547</v>
      </c>
      <c r="D815" s="145" t="s">
        <v>152</v>
      </c>
      <c r="E815" s="146" t="s">
        <v>1548</v>
      </c>
      <c r="F815" s="147" t="s">
        <v>1549</v>
      </c>
      <c r="G815" s="148" t="s">
        <v>155</v>
      </c>
      <c r="H815" s="149">
        <v>83.3</v>
      </c>
      <c r="I815" s="150"/>
      <c r="J815" s="151">
        <f>ROUND(I815*H815,2)</f>
        <v>0</v>
      </c>
      <c r="K815" s="147" t="s">
        <v>156</v>
      </c>
      <c r="L815" s="35"/>
      <c r="M815" s="152" t="s">
        <v>3</v>
      </c>
      <c r="N815" s="153" t="s">
        <v>42</v>
      </c>
      <c r="O815" s="55"/>
      <c r="P815" s="154">
        <f>O815*H815</f>
        <v>0</v>
      </c>
      <c r="Q815" s="154">
        <v>0</v>
      </c>
      <c r="R815" s="154">
        <f>Q815*H815</f>
        <v>0</v>
      </c>
      <c r="S815" s="154">
        <v>0</v>
      </c>
      <c r="T815" s="155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56" t="s">
        <v>227</v>
      </c>
      <c r="AT815" s="156" t="s">
        <v>152</v>
      </c>
      <c r="AU815" s="156" t="s">
        <v>80</v>
      </c>
      <c r="AY815" s="19" t="s">
        <v>149</v>
      </c>
      <c r="BE815" s="157">
        <f>IF(N815="základní",J815,0)</f>
        <v>0</v>
      </c>
      <c r="BF815" s="157">
        <f>IF(N815="snížená",J815,0)</f>
        <v>0</v>
      </c>
      <c r="BG815" s="157">
        <f>IF(N815="zákl. přenesená",J815,0)</f>
        <v>0</v>
      </c>
      <c r="BH815" s="157">
        <f>IF(N815="sníž. přenesená",J815,0)</f>
        <v>0</v>
      </c>
      <c r="BI815" s="157">
        <f>IF(N815="nulová",J815,0)</f>
        <v>0</v>
      </c>
      <c r="BJ815" s="19" t="s">
        <v>78</v>
      </c>
      <c r="BK815" s="157">
        <f>ROUND(I815*H815,2)</f>
        <v>0</v>
      </c>
      <c r="BL815" s="19" t="s">
        <v>227</v>
      </c>
      <c r="BM815" s="156" t="s">
        <v>1550</v>
      </c>
    </row>
    <row r="816" spans="1:47" s="2" customFormat="1" ht="12">
      <c r="A816" s="34"/>
      <c r="B816" s="35"/>
      <c r="C816" s="34"/>
      <c r="D816" s="158" t="s">
        <v>159</v>
      </c>
      <c r="E816" s="34"/>
      <c r="F816" s="159" t="s">
        <v>1551</v>
      </c>
      <c r="G816" s="34"/>
      <c r="H816" s="34"/>
      <c r="I816" s="160"/>
      <c r="J816" s="34"/>
      <c r="K816" s="34"/>
      <c r="L816" s="35"/>
      <c r="M816" s="161"/>
      <c r="N816" s="162"/>
      <c r="O816" s="55"/>
      <c r="P816" s="55"/>
      <c r="Q816" s="55"/>
      <c r="R816" s="55"/>
      <c r="S816" s="55"/>
      <c r="T816" s="56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T816" s="19" t="s">
        <v>159</v>
      </c>
      <c r="AU816" s="19" t="s">
        <v>80</v>
      </c>
    </row>
    <row r="817" spans="2:51" s="15" customFormat="1" ht="12">
      <c r="B817" s="183"/>
      <c r="D817" s="164" t="s">
        <v>161</v>
      </c>
      <c r="E817" s="184" t="s">
        <v>3</v>
      </c>
      <c r="F817" s="185" t="s">
        <v>1552</v>
      </c>
      <c r="H817" s="184" t="s">
        <v>3</v>
      </c>
      <c r="I817" s="186"/>
      <c r="L817" s="183"/>
      <c r="M817" s="187"/>
      <c r="N817" s="188"/>
      <c r="O817" s="188"/>
      <c r="P817" s="188"/>
      <c r="Q817" s="188"/>
      <c r="R817" s="188"/>
      <c r="S817" s="188"/>
      <c r="T817" s="189"/>
      <c r="AT817" s="184" t="s">
        <v>161</v>
      </c>
      <c r="AU817" s="184" t="s">
        <v>80</v>
      </c>
      <c r="AV817" s="15" t="s">
        <v>78</v>
      </c>
      <c r="AW817" s="15" t="s">
        <v>33</v>
      </c>
      <c r="AX817" s="15" t="s">
        <v>71</v>
      </c>
      <c r="AY817" s="184" t="s">
        <v>149</v>
      </c>
    </row>
    <row r="818" spans="2:51" s="13" customFormat="1" ht="12">
      <c r="B818" s="163"/>
      <c r="D818" s="164" t="s">
        <v>161</v>
      </c>
      <c r="E818" s="165" t="s">
        <v>3</v>
      </c>
      <c r="F818" s="166" t="s">
        <v>1553</v>
      </c>
      <c r="H818" s="167">
        <v>83.3</v>
      </c>
      <c r="I818" s="168"/>
      <c r="L818" s="163"/>
      <c r="M818" s="169"/>
      <c r="N818" s="170"/>
      <c r="O818" s="170"/>
      <c r="P818" s="170"/>
      <c r="Q818" s="170"/>
      <c r="R818" s="170"/>
      <c r="S818" s="170"/>
      <c r="T818" s="171"/>
      <c r="AT818" s="165" t="s">
        <v>161</v>
      </c>
      <c r="AU818" s="165" t="s">
        <v>80</v>
      </c>
      <c r="AV818" s="13" t="s">
        <v>80</v>
      </c>
      <c r="AW818" s="13" t="s">
        <v>33</v>
      </c>
      <c r="AX818" s="13" t="s">
        <v>78</v>
      </c>
      <c r="AY818" s="165" t="s">
        <v>149</v>
      </c>
    </row>
    <row r="819" spans="1:65" s="2" customFormat="1" ht="16.5" customHeight="1">
      <c r="A819" s="34"/>
      <c r="B819" s="144"/>
      <c r="C819" s="145" t="s">
        <v>1554</v>
      </c>
      <c r="D819" s="145" t="s">
        <v>152</v>
      </c>
      <c r="E819" s="146" t="s">
        <v>1555</v>
      </c>
      <c r="F819" s="147" t="s">
        <v>1556</v>
      </c>
      <c r="G819" s="148" t="s">
        <v>155</v>
      </c>
      <c r="H819" s="149">
        <v>83.3</v>
      </c>
      <c r="I819" s="150"/>
      <c r="J819" s="151">
        <f>ROUND(I819*H819,2)</f>
        <v>0</v>
      </c>
      <c r="K819" s="147" t="s">
        <v>156</v>
      </c>
      <c r="L819" s="35"/>
      <c r="M819" s="152" t="s">
        <v>3</v>
      </c>
      <c r="N819" s="153" t="s">
        <v>42</v>
      </c>
      <c r="O819" s="55"/>
      <c r="P819" s="154">
        <f>O819*H819</f>
        <v>0</v>
      </c>
      <c r="Q819" s="154">
        <v>6E-05</v>
      </c>
      <c r="R819" s="154">
        <f>Q819*H819</f>
        <v>0.004998</v>
      </c>
      <c r="S819" s="154">
        <v>0</v>
      </c>
      <c r="T819" s="155">
        <f>S819*H819</f>
        <v>0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156" t="s">
        <v>227</v>
      </c>
      <c r="AT819" s="156" t="s">
        <v>152</v>
      </c>
      <c r="AU819" s="156" t="s">
        <v>80</v>
      </c>
      <c r="AY819" s="19" t="s">
        <v>149</v>
      </c>
      <c r="BE819" s="157">
        <f>IF(N819="základní",J819,0)</f>
        <v>0</v>
      </c>
      <c r="BF819" s="157">
        <f>IF(N819="snížená",J819,0)</f>
        <v>0</v>
      </c>
      <c r="BG819" s="157">
        <f>IF(N819="zákl. přenesená",J819,0)</f>
        <v>0</v>
      </c>
      <c r="BH819" s="157">
        <f>IF(N819="sníž. přenesená",J819,0)</f>
        <v>0</v>
      </c>
      <c r="BI819" s="157">
        <f>IF(N819="nulová",J819,0)</f>
        <v>0</v>
      </c>
      <c r="BJ819" s="19" t="s">
        <v>78</v>
      </c>
      <c r="BK819" s="157">
        <f>ROUND(I819*H819,2)</f>
        <v>0</v>
      </c>
      <c r="BL819" s="19" t="s">
        <v>227</v>
      </c>
      <c r="BM819" s="156" t="s">
        <v>1557</v>
      </c>
    </row>
    <row r="820" spans="1:47" s="2" customFormat="1" ht="12">
      <c r="A820" s="34"/>
      <c r="B820" s="35"/>
      <c r="C820" s="34"/>
      <c r="D820" s="158" t="s">
        <v>159</v>
      </c>
      <c r="E820" s="34"/>
      <c r="F820" s="159" t="s">
        <v>1558</v>
      </c>
      <c r="G820" s="34"/>
      <c r="H820" s="34"/>
      <c r="I820" s="160"/>
      <c r="J820" s="34"/>
      <c r="K820" s="34"/>
      <c r="L820" s="35"/>
      <c r="M820" s="161"/>
      <c r="N820" s="162"/>
      <c r="O820" s="55"/>
      <c r="P820" s="55"/>
      <c r="Q820" s="55"/>
      <c r="R820" s="55"/>
      <c r="S820" s="55"/>
      <c r="T820" s="56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T820" s="19" t="s">
        <v>159</v>
      </c>
      <c r="AU820" s="19" t="s">
        <v>80</v>
      </c>
    </row>
    <row r="821" spans="1:65" s="2" customFormat="1" ht="21.75" customHeight="1">
      <c r="A821" s="34"/>
      <c r="B821" s="144"/>
      <c r="C821" s="145" t="s">
        <v>1559</v>
      </c>
      <c r="D821" s="145" t="s">
        <v>152</v>
      </c>
      <c r="E821" s="146" t="s">
        <v>1560</v>
      </c>
      <c r="F821" s="147" t="s">
        <v>1561</v>
      </c>
      <c r="G821" s="148" t="s">
        <v>155</v>
      </c>
      <c r="H821" s="149">
        <v>83.3</v>
      </c>
      <c r="I821" s="150"/>
      <c r="J821" s="151">
        <f>ROUND(I821*H821,2)</f>
        <v>0</v>
      </c>
      <c r="K821" s="147" t="s">
        <v>156</v>
      </c>
      <c r="L821" s="35"/>
      <c r="M821" s="152" t="s">
        <v>3</v>
      </c>
      <c r="N821" s="153" t="s">
        <v>42</v>
      </c>
      <c r="O821" s="55"/>
      <c r="P821" s="154">
        <f>O821*H821</f>
        <v>0</v>
      </c>
      <c r="Q821" s="154">
        <v>0.00018</v>
      </c>
      <c r="R821" s="154">
        <f>Q821*H821</f>
        <v>0.014994</v>
      </c>
      <c r="S821" s="154">
        <v>0</v>
      </c>
      <c r="T821" s="155">
        <f>S821*H821</f>
        <v>0</v>
      </c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R821" s="156" t="s">
        <v>227</v>
      </c>
      <c r="AT821" s="156" t="s">
        <v>152</v>
      </c>
      <c r="AU821" s="156" t="s">
        <v>80</v>
      </c>
      <c r="AY821" s="19" t="s">
        <v>149</v>
      </c>
      <c r="BE821" s="157">
        <f>IF(N821="základní",J821,0)</f>
        <v>0</v>
      </c>
      <c r="BF821" s="157">
        <f>IF(N821="snížená",J821,0)</f>
        <v>0</v>
      </c>
      <c r="BG821" s="157">
        <f>IF(N821="zákl. přenesená",J821,0)</f>
        <v>0</v>
      </c>
      <c r="BH821" s="157">
        <f>IF(N821="sníž. přenesená",J821,0)</f>
        <v>0</v>
      </c>
      <c r="BI821" s="157">
        <f>IF(N821="nulová",J821,0)</f>
        <v>0</v>
      </c>
      <c r="BJ821" s="19" t="s">
        <v>78</v>
      </c>
      <c r="BK821" s="157">
        <f>ROUND(I821*H821,2)</f>
        <v>0</v>
      </c>
      <c r="BL821" s="19" t="s">
        <v>227</v>
      </c>
      <c r="BM821" s="156" t="s">
        <v>1562</v>
      </c>
    </row>
    <row r="822" spans="1:47" s="2" customFormat="1" ht="12">
      <c r="A822" s="34"/>
      <c r="B822" s="35"/>
      <c r="C822" s="34"/>
      <c r="D822" s="158" t="s">
        <v>159</v>
      </c>
      <c r="E822" s="34"/>
      <c r="F822" s="159" t="s">
        <v>1563</v>
      </c>
      <c r="G822" s="34"/>
      <c r="H822" s="34"/>
      <c r="I822" s="160"/>
      <c r="J822" s="34"/>
      <c r="K822" s="34"/>
      <c r="L822" s="35"/>
      <c r="M822" s="161"/>
      <c r="N822" s="162"/>
      <c r="O822" s="55"/>
      <c r="P822" s="55"/>
      <c r="Q822" s="55"/>
      <c r="R822" s="55"/>
      <c r="S822" s="55"/>
      <c r="T822" s="56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T822" s="19" t="s">
        <v>159</v>
      </c>
      <c r="AU822" s="19" t="s">
        <v>80</v>
      </c>
    </row>
    <row r="823" spans="1:65" s="2" customFormat="1" ht="16.5" customHeight="1">
      <c r="A823" s="34"/>
      <c r="B823" s="144"/>
      <c r="C823" s="145" t="s">
        <v>1564</v>
      </c>
      <c r="D823" s="145" t="s">
        <v>152</v>
      </c>
      <c r="E823" s="146" t="s">
        <v>1565</v>
      </c>
      <c r="F823" s="147" t="s">
        <v>1566</v>
      </c>
      <c r="G823" s="148" t="s">
        <v>155</v>
      </c>
      <c r="H823" s="149">
        <v>83.3</v>
      </c>
      <c r="I823" s="150"/>
      <c r="J823" s="151">
        <f>ROUND(I823*H823,2)</f>
        <v>0</v>
      </c>
      <c r="K823" s="147" t="s">
        <v>156</v>
      </c>
      <c r="L823" s="35"/>
      <c r="M823" s="152" t="s">
        <v>3</v>
      </c>
      <c r="N823" s="153" t="s">
        <v>42</v>
      </c>
      <c r="O823" s="55"/>
      <c r="P823" s="154">
        <f>O823*H823</f>
        <v>0</v>
      </c>
      <c r="Q823" s="154">
        <v>0.00017</v>
      </c>
      <c r="R823" s="154">
        <f>Q823*H823</f>
        <v>0.014161</v>
      </c>
      <c r="S823" s="154">
        <v>0</v>
      </c>
      <c r="T823" s="155">
        <f>S823*H823</f>
        <v>0</v>
      </c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R823" s="156" t="s">
        <v>227</v>
      </c>
      <c r="AT823" s="156" t="s">
        <v>152</v>
      </c>
      <c r="AU823" s="156" t="s">
        <v>80</v>
      </c>
      <c r="AY823" s="19" t="s">
        <v>149</v>
      </c>
      <c r="BE823" s="157">
        <f>IF(N823="základní",J823,0)</f>
        <v>0</v>
      </c>
      <c r="BF823" s="157">
        <f>IF(N823="snížená",J823,0)</f>
        <v>0</v>
      </c>
      <c r="BG823" s="157">
        <f>IF(N823="zákl. přenesená",J823,0)</f>
        <v>0</v>
      </c>
      <c r="BH823" s="157">
        <f>IF(N823="sníž. přenesená",J823,0)</f>
        <v>0</v>
      </c>
      <c r="BI823" s="157">
        <f>IF(N823="nulová",J823,0)</f>
        <v>0</v>
      </c>
      <c r="BJ823" s="19" t="s">
        <v>78</v>
      </c>
      <c r="BK823" s="157">
        <f>ROUND(I823*H823,2)</f>
        <v>0</v>
      </c>
      <c r="BL823" s="19" t="s">
        <v>227</v>
      </c>
      <c r="BM823" s="156" t="s">
        <v>1567</v>
      </c>
    </row>
    <row r="824" spans="1:47" s="2" customFormat="1" ht="12">
      <c r="A824" s="34"/>
      <c r="B824" s="35"/>
      <c r="C824" s="34"/>
      <c r="D824" s="158" t="s">
        <v>159</v>
      </c>
      <c r="E824" s="34"/>
      <c r="F824" s="159" t="s">
        <v>1568</v>
      </c>
      <c r="G824" s="34"/>
      <c r="H824" s="34"/>
      <c r="I824" s="160"/>
      <c r="J824" s="34"/>
      <c r="K824" s="34"/>
      <c r="L824" s="35"/>
      <c r="M824" s="161"/>
      <c r="N824" s="162"/>
      <c r="O824" s="55"/>
      <c r="P824" s="55"/>
      <c r="Q824" s="55"/>
      <c r="R824" s="55"/>
      <c r="S824" s="55"/>
      <c r="T824" s="56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T824" s="19" t="s">
        <v>159</v>
      </c>
      <c r="AU824" s="19" t="s">
        <v>80</v>
      </c>
    </row>
    <row r="825" spans="2:63" s="12" customFormat="1" ht="22.9" customHeight="1">
      <c r="B825" s="131"/>
      <c r="D825" s="132" t="s">
        <v>70</v>
      </c>
      <c r="E825" s="142" t="s">
        <v>1569</v>
      </c>
      <c r="F825" s="142" t="s">
        <v>1570</v>
      </c>
      <c r="I825" s="134"/>
      <c r="J825" s="143">
        <f>BK825</f>
        <v>0</v>
      </c>
      <c r="L825" s="131"/>
      <c r="M825" s="136"/>
      <c r="N825" s="137"/>
      <c r="O825" s="137"/>
      <c r="P825" s="138">
        <f>SUM(P826:P832)</f>
        <v>0</v>
      </c>
      <c r="Q825" s="137"/>
      <c r="R825" s="138">
        <f>SUM(R826:R832)</f>
        <v>0.30125859999999993</v>
      </c>
      <c r="S825" s="137"/>
      <c r="T825" s="139">
        <f>SUM(T826:T832)</f>
        <v>0</v>
      </c>
      <c r="AR825" s="132" t="s">
        <v>80</v>
      </c>
      <c r="AT825" s="140" t="s">
        <v>70</v>
      </c>
      <c r="AU825" s="140" t="s">
        <v>78</v>
      </c>
      <c r="AY825" s="132" t="s">
        <v>149</v>
      </c>
      <c r="BK825" s="141">
        <f>SUM(BK826:BK832)</f>
        <v>0</v>
      </c>
    </row>
    <row r="826" spans="1:65" s="2" customFormat="1" ht="16.5" customHeight="1">
      <c r="A826" s="34"/>
      <c r="B826" s="144"/>
      <c r="C826" s="145" t="s">
        <v>1571</v>
      </c>
      <c r="D826" s="145" t="s">
        <v>152</v>
      </c>
      <c r="E826" s="146" t="s">
        <v>1572</v>
      </c>
      <c r="F826" s="147" t="s">
        <v>1573</v>
      </c>
      <c r="G826" s="148" t="s">
        <v>155</v>
      </c>
      <c r="H826" s="149">
        <v>654.91</v>
      </c>
      <c r="I826" s="150"/>
      <c r="J826" s="151">
        <f>ROUND(I826*H826,2)</f>
        <v>0</v>
      </c>
      <c r="K826" s="147" t="s">
        <v>156</v>
      </c>
      <c r="L826" s="35"/>
      <c r="M826" s="152" t="s">
        <v>3</v>
      </c>
      <c r="N826" s="153" t="s">
        <v>42</v>
      </c>
      <c r="O826" s="55"/>
      <c r="P826" s="154">
        <f>O826*H826</f>
        <v>0</v>
      </c>
      <c r="Q826" s="154">
        <v>0.0002</v>
      </c>
      <c r="R826" s="154">
        <f>Q826*H826</f>
        <v>0.130982</v>
      </c>
      <c r="S826" s="154">
        <v>0</v>
      </c>
      <c r="T826" s="155">
        <f>S826*H826</f>
        <v>0</v>
      </c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R826" s="156" t="s">
        <v>227</v>
      </c>
      <c r="AT826" s="156" t="s">
        <v>152</v>
      </c>
      <c r="AU826" s="156" t="s">
        <v>80</v>
      </c>
      <c r="AY826" s="19" t="s">
        <v>149</v>
      </c>
      <c r="BE826" s="157">
        <f>IF(N826="základní",J826,0)</f>
        <v>0</v>
      </c>
      <c r="BF826" s="157">
        <f>IF(N826="snížená",J826,0)</f>
        <v>0</v>
      </c>
      <c r="BG826" s="157">
        <f>IF(N826="zákl. přenesená",J826,0)</f>
        <v>0</v>
      </c>
      <c r="BH826" s="157">
        <f>IF(N826="sníž. přenesená",J826,0)</f>
        <v>0</v>
      </c>
      <c r="BI826" s="157">
        <f>IF(N826="nulová",J826,0)</f>
        <v>0</v>
      </c>
      <c r="BJ826" s="19" t="s">
        <v>78</v>
      </c>
      <c r="BK826" s="157">
        <f>ROUND(I826*H826,2)</f>
        <v>0</v>
      </c>
      <c r="BL826" s="19" t="s">
        <v>227</v>
      </c>
      <c r="BM826" s="156" t="s">
        <v>1574</v>
      </c>
    </row>
    <row r="827" spans="1:47" s="2" customFormat="1" ht="12">
      <c r="A827" s="34"/>
      <c r="B827" s="35"/>
      <c r="C827" s="34"/>
      <c r="D827" s="158" t="s">
        <v>159</v>
      </c>
      <c r="E827" s="34"/>
      <c r="F827" s="159" t="s">
        <v>1575</v>
      </c>
      <c r="G827" s="34"/>
      <c r="H827" s="34"/>
      <c r="I827" s="160"/>
      <c r="J827" s="34"/>
      <c r="K827" s="34"/>
      <c r="L827" s="35"/>
      <c r="M827" s="161"/>
      <c r="N827" s="162"/>
      <c r="O827" s="55"/>
      <c r="P827" s="55"/>
      <c r="Q827" s="55"/>
      <c r="R827" s="55"/>
      <c r="S827" s="55"/>
      <c r="T827" s="56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T827" s="19" t="s">
        <v>159</v>
      </c>
      <c r="AU827" s="19" t="s">
        <v>80</v>
      </c>
    </row>
    <row r="828" spans="2:51" s="13" customFormat="1" ht="12">
      <c r="B828" s="163"/>
      <c r="D828" s="164" t="s">
        <v>161</v>
      </c>
      <c r="E828" s="165" t="s">
        <v>3</v>
      </c>
      <c r="F828" s="166" t="s">
        <v>1576</v>
      </c>
      <c r="H828" s="167">
        <v>584.41</v>
      </c>
      <c r="I828" s="168"/>
      <c r="L828" s="163"/>
      <c r="M828" s="169"/>
      <c r="N828" s="170"/>
      <c r="O828" s="170"/>
      <c r="P828" s="170"/>
      <c r="Q828" s="170"/>
      <c r="R828" s="170"/>
      <c r="S828" s="170"/>
      <c r="T828" s="171"/>
      <c r="AT828" s="165" t="s">
        <v>161</v>
      </c>
      <c r="AU828" s="165" t="s">
        <v>80</v>
      </c>
      <c r="AV828" s="13" t="s">
        <v>80</v>
      </c>
      <c r="AW828" s="13" t="s">
        <v>33</v>
      </c>
      <c r="AX828" s="13" t="s">
        <v>71</v>
      </c>
      <c r="AY828" s="165" t="s">
        <v>149</v>
      </c>
    </row>
    <row r="829" spans="2:51" s="13" customFormat="1" ht="12">
      <c r="B829" s="163"/>
      <c r="D829" s="164" t="s">
        <v>161</v>
      </c>
      <c r="E829" s="165" t="s">
        <v>3</v>
      </c>
      <c r="F829" s="166" t="s">
        <v>1577</v>
      </c>
      <c r="H829" s="167">
        <v>70.5</v>
      </c>
      <c r="I829" s="168"/>
      <c r="L829" s="163"/>
      <c r="M829" s="169"/>
      <c r="N829" s="170"/>
      <c r="O829" s="170"/>
      <c r="P829" s="170"/>
      <c r="Q829" s="170"/>
      <c r="R829" s="170"/>
      <c r="S829" s="170"/>
      <c r="T829" s="171"/>
      <c r="AT829" s="165" t="s">
        <v>161</v>
      </c>
      <c r="AU829" s="165" t="s">
        <v>80</v>
      </c>
      <c r="AV829" s="13" t="s">
        <v>80</v>
      </c>
      <c r="AW829" s="13" t="s">
        <v>33</v>
      </c>
      <c r="AX829" s="13" t="s">
        <v>71</v>
      </c>
      <c r="AY829" s="165" t="s">
        <v>149</v>
      </c>
    </row>
    <row r="830" spans="2:51" s="14" customFormat="1" ht="12">
      <c r="B830" s="175"/>
      <c r="D830" s="164" t="s">
        <v>161</v>
      </c>
      <c r="E830" s="176" t="s">
        <v>3</v>
      </c>
      <c r="F830" s="177" t="s">
        <v>273</v>
      </c>
      <c r="H830" s="178">
        <v>654.91</v>
      </c>
      <c r="I830" s="179"/>
      <c r="L830" s="175"/>
      <c r="M830" s="180"/>
      <c r="N830" s="181"/>
      <c r="O830" s="181"/>
      <c r="P830" s="181"/>
      <c r="Q830" s="181"/>
      <c r="R830" s="181"/>
      <c r="S830" s="181"/>
      <c r="T830" s="182"/>
      <c r="AT830" s="176" t="s">
        <v>161</v>
      </c>
      <c r="AU830" s="176" t="s">
        <v>80</v>
      </c>
      <c r="AV830" s="14" t="s">
        <v>157</v>
      </c>
      <c r="AW830" s="14" t="s">
        <v>33</v>
      </c>
      <c r="AX830" s="14" t="s">
        <v>78</v>
      </c>
      <c r="AY830" s="176" t="s">
        <v>149</v>
      </c>
    </row>
    <row r="831" spans="1:65" s="2" customFormat="1" ht="24.2" customHeight="1">
      <c r="A831" s="34"/>
      <c r="B831" s="144"/>
      <c r="C831" s="145" t="s">
        <v>1578</v>
      </c>
      <c r="D831" s="145" t="s">
        <v>152</v>
      </c>
      <c r="E831" s="146" t="s">
        <v>1579</v>
      </c>
      <c r="F831" s="147" t="s">
        <v>1580</v>
      </c>
      <c r="G831" s="148" t="s">
        <v>155</v>
      </c>
      <c r="H831" s="149">
        <v>654.91</v>
      </c>
      <c r="I831" s="150"/>
      <c r="J831" s="151">
        <f>ROUND(I831*H831,2)</f>
        <v>0</v>
      </c>
      <c r="K831" s="147" t="s">
        <v>156</v>
      </c>
      <c r="L831" s="35"/>
      <c r="M831" s="152" t="s">
        <v>3</v>
      </c>
      <c r="N831" s="153" t="s">
        <v>42</v>
      </c>
      <c r="O831" s="55"/>
      <c r="P831" s="154">
        <f>O831*H831</f>
        <v>0</v>
      </c>
      <c r="Q831" s="154">
        <v>0.00026</v>
      </c>
      <c r="R831" s="154">
        <f>Q831*H831</f>
        <v>0.17027659999999997</v>
      </c>
      <c r="S831" s="154">
        <v>0</v>
      </c>
      <c r="T831" s="155">
        <f>S831*H831</f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156" t="s">
        <v>227</v>
      </c>
      <c r="AT831" s="156" t="s">
        <v>152</v>
      </c>
      <c r="AU831" s="156" t="s">
        <v>80</v>
      </c>
      <c r="AY831" s="19" t="s">
        <v>149</v>
      </c>
      <c r="BE831" s="157">
        <f>IF(N831="základní",J831,0)</f>
        <v>0</v>
      </c>
      <c r="BF831" s="157">
        <f>IF(N831="snížená",J831,0)</f>
        <v>0</v>
      </c>
      <c r="BG831" s="157">
        <f>IF(N831="zákl. přenesená",J831,0)</f>
        <v>0</v>
      </c>
      <c r="BH831" s="157">
        <f>IF(N831="sníž. přenesená",J831,0)</f>
        <v>0</v>
      </c>
      <c r="BI831" s="157">
        <f>IF(N831="nulová",J831,0)</f>
        <v>0</v>
      </c>
      <c r="BJ831" s="19" t="s">
        <v>78</v>
      </c>
      <c r="BK831" s="157">
        <f>ROUND(I831*H831,2)</f>
        <v>0</v>
      </c>
      <c r="BL831" s="19" t="s">
        <v>227</v>
      </c>
      <c r="BM831" s="156" t="s">
        <v>1581</v>
      </c>
    </row>
    <row r="832" spans="1:47" s="2" customFormat="1" ht="12">
      <c r="A832" s="34"/>
      <c r="B832" s="35"/>
      <c r="C832" s="34"/>
      <c r="D832" s="158" t="s">
        <v>159</v>
      </c>
      <c r="E832" s="34"/>
      <c r="F832" s="159" t="s">
        <v>1582</v>
      </c>
      <c r="G832" s="34"/>
      <c r="H832" s="34"/>
      <c r="I832" s="160"/>
      <c r="J832" s="34"/>
      <c r="K832" s="34"/>
      <c r="L832" s="35"/>
      <c r="M832" s="161"/>
      <c r="N832" s="162"/>
      <c r="O832" s="55"/>
      <c r="P832" s="55"/>
      <c r="Q832" s="55"/>
      <c r="R832" s="55"/>
      <c r="S832" s="55"/>
      <c r="T832" s="56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T832" s="19" t="s">
        <v>159</v>
      </c>
      <c r="AU832" s="19" t="s">
        <v>80</v>
      </c>
    </row>
    <row r="833" spans="2:63" s="12" customFormat="1" ht="22.9" customHeight="1">
      <c r="B833" s="131"/>
      <c r="D833" s="132" t="s">
        <v>70</v>
      </c>
      <c r="E833" s="142" t="s">
        <v>1583</v>
      </c>
      <c r="F833" s="142" t="s">
        <v>1584</v>
      </c>
      <c r="I833" s="134"/>
      <c r="J833" s="143">
        <f>BK833</f>
        <v>0</v>
      </c>
      <c r="L833" s="131"/>
      <c r="M833" s="136"/>
      <c r="N833" s="137"/>
      <c r="O833" s="137"/>
      <c r="P833" s="138">
        <f>SUM(P834:P843)</f>
        <v>0</v>
      </c>
      <c r="Q833" s="137"/>
      <c r="R833" s="138">
        <f>SUM(R834:R843)</f>
        <v>0.053436599999999994</v>
      </c>
      <c r="S833" s="137"/>
      <c r="T833" s="139">
        <f>SUM(T834:T843)</f>
        <v>0</v>
      </c>
      <c r="AR833" s="132" t="s">
        <v>80</v>
      </c>
      <c r="AT833" s="140" t="s">
        <v>70</v>
      </c>
      <c r="AU833" s="140" t="s">
        <v>78</v>
      </c>
      <c r="AY833" s="132" t="s">
        <v>149</v>
      </c>
      <c r="BK833" s="141">
        <f>SUM(BK834:BK843)</f>
        <v>0</v>
      </c>
    </row>
    <row r="834" spans="1:65" s="2" customFormat="1" ht="16.5" customHeight="1">
      <c r="A834" s="34"/>
      <c r="B834" s="144"/>
      <c r="C834" s="145" t="s">
        <v>1585</v>
      </c>
      <c r="D834" s="145" t="s">
        <v>152</v>
      </c>
      <c r="E834" s="146" t="s">
        <v>1586</v>
      </c>
      <c r="F834" s="147" t="s">
        <v>1587</v>
      </c>
      <c r="G834" s="148" t="s">
        <v>155</v>
      </c>
      <c r="H834" s="149">
        <v>36.87</v>
      </c>
      <c r="I834" s="150"/>
      <c r="J834" s="151">
        <f>ROUND(I834*H834,2)</f>
        <v>0</v>
      </c>
      <c r="K834" s="147" t="s">
        <v>156</v>
      </c>
      <c r="L834" s="35"/>
      <c r="M834" s="152" t="s">
        <v>3</v>
      </c>
      <c r="N834" s="153" t="s">
        <v>42</v>
      </c>
      <c r="O834" s="55"/>
      <c r="P834" s="154">
        <f>O834*H834</f>
        <v>0</v>
      </c>
      <c r="Q834" s="154">
        <v>0</v>
      </c>
      <c r="R834" s="154">
        <f>Q834*H834</f>
        <v>0</v>
      </c>
      <c r="S834" s="154">
        <v>0</v>
      </c>
      <c r="T834" s="155">
        <f>S834*H834</f>
        <v>0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156" t="s">
        <v>227</v>
      </c>
      <c r="AT834" s="156" t="s">
        <v>152</v>
      </c>
      <c r="AU834" s="156" t="s">
        <v>80</v>
      </c>
      <c r="AY834" s="19" t="s">
        <v>149</v>
      </c>
      <c r="BE834" s="157">
        <f>IF(N834="základní",J834,0)</f>
        <v>0</v>
      </c>
      <c r="BF834" s="157">
        <f>IF(N834="snížená",J834,0)</f>
        <v>0</v>
      </c>
      <c r="BG834" s="157">
        <f>IF(N834="zákl. přenesená",J834,0)</f>
        <v>0</v>
      </c>
      <c r="BH834" s="157">
        <f>IF(N834="sníž. přenesená",J834,0)</f>
        <v>0</v>
      </c>
      <c r="BI834" s="157">
        <f>IF(N834="nulová",J834,0)</f>
        <v>0</v>
      </c>
      <c r="BJ834" s="19" t="s">
        <v>78</v>
      </c>
      <c r="BK834" s="157">
        <f>ROUND(I834*H834,2)</f>
        <v>0</v>
      </c>
      <c r="BL834" s="19" t="s">
        <v>227</v>
      </c>
      <c r="BM834" s="156" t="s">
        <v>1588</v>
      </c>
    </row>
    <row r="835" spans="1:47" s="2" customFormat="1" ht="12">
      <c r="A835" s="34"/>
      <c r="B835" s="35"/>
      <c r="C835" s="34"/>
      <c r="D835" s="158" t="s">
        <v>159</v>
      </c>
      <c r="E835" s="34"/>
      <c r="F835" s="159" t="s">
        <v>1589</v>
      </c>
      <c r="G835" s="34"/>
      <c r="H835" s="34"/>
      <c r="I835" s="160"/>
      <c r="J835" s="34"/>
      <c r="K835" s="34"/>
      <c r="L835" s="35"/>
      <c r="M835" s="161"/>
      <c r="N835" s="162"/>
      <c r="O835" s="55"/>
      <c r="P835" s="55"/>
      <c r="Q835" s="55"/>
      <c r="R835" s="55"/>
      <c r="S835" s="55"/>
      <c r="T835" s="56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T835" s="19" t="s">
        <v>159</v>
      </c>
      <c r="AU835" s="19" t="s">
        <v>80</v>
      </c>
    </row>
    <row r="836" spans="2:51" s="13" customFormat="1" ht="12">
      <c r="B836" s="163"/>
      <c r="D836" s="164" t="s">
        <v>161</v>
      </c>
      <c r="E836" s="165" t="s">
        <v>3</v>
      </c>
      <c r="F836" s="166" t="s">
        <v>1590</v>
      </c>
      <c r="H836" s="167">
        <v>36.87</v>
      </c>
      <c r="I836" s="168"/>
      <c r="L836" s="163"/>
      <c r="M836" s="169"/>
      <c r="N836" s="170"/>
      <c r="O836" s="170"/>
      <c r="P836" s="170"/>
      <c r="Q836" s="170"/>
      <c r="R836" s="170"/>
      <c r="S836" s="170"/>
      <c r="T836" s="171"/>
      <c r="AT836" s="165" t="s">
        <v>161</v>
      </c>
      <c r="AU836" s="165" t="s">
        <v>80</v>
      </c>
      <c r="AV836" s="13" t="s">
        <v>80</v>
      </c>
      <c r="AW836" s="13" t="s">
        <v>33</v>
      </c>
      <c r="AX836" s="13" t="s">
        <v>78</v>
      </c>
      <c r="AY836" s="165" t="s">
        <v>149</v>
      </c>
    </row>
    <row r="837" spans="1:65" s="2" customFormat="1" ht="16.5" customHeight="1">
      <c r="A837" s="34"/>
      <c r="B837" s="144"/>
      <c r="C837" s="190" t="s">
        <v>1591</v>
      </c>
      <c r="D837" s="190" t="s">
        <v>411</v>
      </c>
      <c r="E837" s="191" t="s">
        <v>1592</v>
      </c>
      <c r="F837" s="192" t="s">
        <v>1593</v>
      </c>
      <c r="G837" s="193" t="s">
        <v>155</v>
      </c>
      <c r="H837" s="194">
        <v>36.87</v>
      </c>
      <c r="I837" s="195"/>
      <c r="J837" s="196">
        <f>ROUND(I837*H837,2)</f>
        <v>0</v>
      </c>
      <c r="K837" s="192" t="s">
        <v>156</v>
      </c>
      <c r="L837" s="197"/>
      <c r="M837" s="198" t="s">
        <v>3</v>
      </c>
      <c r="N837" s="199" t="s">
        <v>42</v>
      </c>
      <c r="O837" s="55"/>
      <c r="P837" s="154">
        <f>O837*H837</f>
        <v>0</v>
      </c>
      <c r="Q837" s="154">
        <v>0.0013</v>
      </c>
      <c r="R837" s="154">
        <f>Q837*H837</f>
        <v>0.047930999999999994</v>
      </c>
      <c r="S837" s="154">
        <v>0</v>
      </c>
      <c r="T837" s="155">
        <f>S837*H837</f>
        <v>0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156" t="s">
        <v>446</v>
      </c>
      <c r="AT837" s="156" t="s">
        <v>411</v>
      </c>
      <c r="AU837" s="156" t="s">
        <v>80</v>
      </c>
      <c r="AY837" s="19" t="s">
        <v>149</v>
      </c>
      <c r="BE837" s="157">
        <f>IF(N837="základní",J837,0)</f>
        <v>0</v>
      </c>
      <c r="BF837" s="157">
        <f>IF(N837="snížená",J837,0)</f>
        <v>0</v>
      </c>
      <c r="BG837" s="157">
        <f>IF(N837="zákl. přenesená",J837,0)</f>
        <v>0</v>
      </c>
      <c r="BH837" s="157">
        <f>IF(N837="sníž. přenesená",J837,0)</f>
        <v>0</v>
      </c>
      <c r="BI837" s="157">
        <f>IF(N837="nulová",J837,0)</f>
        <v>0</v>
      </c>
      <c r="BJ837" s="19" t="s">
        <v>78</v>
      </c>
      <c r="BK837" s="157">
        <f>ROUND(I837*H837,2)</f>
        <v>0</v>
      </c>
      <c r="BL837" s="19" t="s">
        <v>227</v>
      </c>
      <c r="BM837" s="156" t="s">
        <v>1594</v>
      </c>
    </row>
    <row r="838" spans="1:65" s="2" customFormat="1" ht="16.5" customHeight="1">
      <c r="A838" s="34"/>
      <c r="B838" s="144"/>
      <c r="C838" s="145" t="s">
        <v>1595</v>
      </c>
      <c r="D838" s="145" t="s">
        <v>152</v>
      </c>
      <c r="E838" s="146" t="s">
        <v>1596</v>
      </c>
      <c r="F838" s="147" t="s">
        <v>1597</v>
      </c>
      <c r="G838" s="148" t="s">
        <v>155</v>
      </c>
      <c r="H838" s="149">
        <v>17.76</v>
      </c>
      <c r="I838" s="150"/>
      <c r="J838" s="151">
        <f>ROUND(I838*H838,2)</f>
        <v>0</v>
      </c>
      <c r="K838" s="147" t="s">
        <v>156</v>
      </c>
      <c r="L838" s="35"/>
      <c r="M838" s="152" t="s">
        <v>3</v>
      </c>
      <c r="N838" s="153" t="s">
        <v>42</v>
      </c>
      <c r="O838" s="55"/>
      <c r="P838" s="154">
        <f>O838*H838</f>
        <v>0</v>
      </c>
      <c r="Q838" s="154">
        <v>1E-05</v>
      </c>
      <c r="R838" s="154">
        <f>Q838*H838</f>
        <v>0.00017760000000000003</v>
      </c>
      <c r="S838" s="154">
        <v>0</v>
      </c>
      <c r="T838" s="155">
        <f>S838*H838</f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156" t="s">
        <v>227</v>
      </c>
      <c r="AT838" s="156" t="s">
        <v>152</v>
      </c>
      <c r="AU838" s="156" t="s">
        <v>80</v>
      </c>
      <c r="AY838" s="19" t="s">
        <v>149</v>
      </c>
      <c r="BE838" s="157">
        <f>IF(N838="základní",J838,0)</f>
        <v>0</v>
      </c>
      <c r="BF838" s="157">
        <f>IF(N838="snížená",J838,0)</f>
        <v>0</v>
      </c>
      <c r="BG838" s="157">
        <f>IF(N838="zákl. přenesená",J838,0)</f>
        <v>0</v>
      </c>
      <c r="BH838" s="157">
        <f>IF(N838="sníž. přenesená",J838,0)</f>
        <v>0</v>
      </c>
      <c r="BI838" s="157">
        <f>IF(N838="nulová",J838,0)</f>
        <v>0</v>
      </c>
      <c r="BJ838" s="19" t="s">
        <v>78</v>
      </c>
      <c r="BK838" s="157">
        <f>ROUND(I838*H838,2)</f>
        <v>0</v>
      </c>
      <c r="BL838" s="19" t="s">
        <v>227</v>
      </c>
      <c r="BM838" s="156" t="s">
        <v>1598</v>
      </c>
    </row>
    <row r="839" spans="1:47" s="2" customFormat="1" ht="12">
      <c r="A839" s="34"/>
      <c r="B839" s="35"/>
      <c r="C839" s="34"/>
      <c r="D839" s="158" t="s">
        <v>159</v>
      </c>
      <c r="E839" s="34"/>
      <c r="F839" s="159" t="s">
        <v>1599</v>
      </c>
      <c r="G839" s="34"/>
      <c r="H839" s="34"/>
      <c r="I839" s="160"/>
      <c r="J839" s="34"/>
      <c r="K839" s="34"/>
      <c r="L839" s="35"/>
      <c r="M839" s="161"/>
      <c r="N839" s="162"/>
      <c r="O839" s="55"/>
      <c r="P839" s="55"/>
      <c r="Q839" s="55"/>
      <c r="R839" s="55"/>
      <c r="S839" s="55"/>
      <c r="T839" s="56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T839" s="19" t="s">
        <v>159</v>
      </c>
      <c r="AU839" s="19" t="s">
        <v>80</v>
      </c>
    </row>
    <row r="840" spans="2:51" s="13" customFormat="1" ht="12">
      <c r="B840" s="163"/>
      <c r="D840" s="164" t="s">
        <v>161</v>
      </c>
      <c r="E840" s="165" t="s">
        <v>3</v>
      </c>
      <c r="F840" s="166" t="s">
        <v>1600</v>
      </c>
      <c r="H840" s="167">
        <v>17.76</v>
      </c>
      <c r="I840" s="168"/>
      <c r="L840" s="163"/>
      <c r="M840" s="169"/>
      <c r="N840" s="170"/>
      <c r="O840" s="170"/>
      <c r="P840" s="170"/>
      <c r="Q840" s="170"/>
      <c r="R840" s="170"/>
      <c r="S840" s="170"/>
      <c r="T840" s="171"/>
      <c r="AT840" s="165" t="s">
        <v>161</v>
      </c>
      <c r="AU840" s="165" t="s">
        <v>80</v>
      </c>
      <c r="AV840" s="13" t="s">
        <v>80</v>
      </c>
      <c r="AW840" s="13" t="s">
        <v>33</v>
      </c>
      <c r="AX840" s="13" t="s">
        <v>78</v>
      </c>
      <c r="AY840" s="165" t="s">
        <v>149</v>
      </c>
    </row>
    <row r="841" spans="1:65" s="2" customFormat="1" ht="16.5" customHeight="1">
      <c r="A841" s="34"/>
      <c r="B841" s="144"/>
      <c r="C841" s="190" t="s">
        <v>1601</v>
      </c>
      <c r="D841" s="190" t="s">
        <v>411</v>
      </c>
      <c r="E841" s="191" t="s">
        <v>1602</v>
      </c>
      <c r="F841" s="192" t="s">
        <v>1603</v>
      </c>
      <c r="G841" s="193" t="s">
        <v>155</v>
      </c>
      <c r="H841" s="194">
        <v>17.76</v>
      </c>
      <c r="I841" s="195"/>
      <c r="J841" s="196">
        <f>ROUND(I841*H841,2)</f>
        <v>0</v>
      </c>
      <c r="K841" s="192" t="s">
        <v>156</v>
      </c>
      <c r="L841" s="197"/>
      <c r="M841" s="198" t="s">
        <v>3</v>
      </c>
      <c r="N841" s="199" t="s">
        <v>42</v>
      </c>
      <c r="O841" s="55"/>
      <c r="P841" s="154">
        <f>O841*H841</f>
        <v>0</v>
      </c>
      <c r="Q841" s="154">
        <v>0.0003</v>
      </c>
      <c r="R841" s="154">
        <f>Q841*H841</f>
        <v>0.005328</v>
      </c>
      <c r="S841" s="154">
        <v>0</v>
      </c>
      <c r="T841" s="155">
        <f>S841*H841</f>
        <v>0</v>
      </c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R841" s="156" t="s">
        <v>446</v>
      </c>
      <c r="AT841" s="156" t="s">
        <v>411</v>
      </c>
      <c r="AU841" s="156" t="s">
        <v>80</v>
      </c>
      <c r="AY841" s="19" t="s">
        <v>149</v>
      </c>
      <c r="BE841" s="157">
        <f>IF(N841="základní",J841,0)</f>
        <v>0</v>
      </c>
      <c r="BF841" s="157">
        <f>IF(N841="snížená",J841,0)</f>
        <v>0</v>
      </c>
      <c r="BG841" s="157">
        <f>IF(N841="zákl. přenesená",J841,0)</f>
        <v>0</v>
      </c>
      <c r="BH841" s="157">
        <f>IF(N841="sníž. přenesená",J841,0)</f>
        <v>0</v>
      </c>
      <c r="BI841" s="157">
        <f>IF(N841="nulová",J841,0)</f>
        <v>0</v>
      </c>
      <c r="BJ841" s="19" t="s">
        <v>78</v>
      </c>
      <c r="BK841" s="157">
        <f>ROUND(I841*H841,2)</f>
        <v>0</v>
      </c>
      <c r="BL841" s="19" t="s">
        <v>227</v>
      </c>
      <c r="BM841" s="156" t="s">
        <v>1604</v>
      </c>
    </row>
    <row r="842" spans="1:65" s="2" customFormat="1" ht="24.2" customHeight="1">
      <c r="A842" s="34"/>
      <c r="B842" s="144"/>
      <c r="C842" s="145" t="s">
        <v>1605</v>
      </c>
      <c r="D842" s="145" t="s">
        <v>152</v>
      </c>
      <c r="E842" s="146" t="s">
        <v>1606</v>
      </c>
      <c r="F842" s="147" t="s">
        <v>1607</v>
      </c>
      <c r="G842" s="148" t="s">
        <v>197</v>
      </c>
      <c r="H842" s="149">
        <v>0.053</v>
      </c>
      <c r="I842" s="150"/>
      <c r="J842" s="151">
        <f>ROUND(I842*H842,2)</f>
        <v>0</v>
      </c>
      <c r="K842" s="147" t="s">
        <v>156</v>
      </c>
      <c r="L842" s="35"/>
      <c r="M842" s="152" t="s">
        <v>3</v>
      </c>
      <c r="N842" s="153" t="s">
        <v>42</v>
      </c>
      <c r="O842" s="55"/>
      <c r="P842" s="154">
        <f>O842*H842</f>
        <v>0</v>
      </c>
      <c r="Q842" s="154">
        <v>0</v>
      </c>
      <c r="R842" s="154">
        <f>Q842*H842</f>
        <v>0</v>
      </c>
      <c r="S842" s="154">
        <v>0</v>
      </c>
      <c r="T842" s="155">
        <f>S842*H842</f>
        <v>0</v>
      </c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R842" s="156" t="s">
        <v>227</v>
      </c>
      <c r="AT842" s="156" t="s">
        <v>152</v>
      </c>
      <c r="AU842" s="156" t="s">
        <v>80</v>
      </c>
      <c r="AY842" s="19" t="s">
        <v>149</v>
      </c>
      <c r="BE842" s="157">
        <f>IF(N842="základní",J842,0)</f>
        <v>0</v>
      </c>
      <c r="BF842" s="157">
        <f>IF(N842="snížená",J842,0)</f>
        <v>0</v>
      </c>
      <c r="BG842" s="157">
        <f>IF(N842="zákl. přenesená",J842,0)</f>
        <v>0</v>
      </c>
      <c r="BH842" s="157">
        <f>IF(N842="sníž. přenesená",J842,0)</f>
        <v>0</v>
      </c>
      <c r="BI842" s="157">
        <f>IF(N842="nulová",J842,0)</f>
        <v>0</v>
      </c>
      <c r="BJ842" s="19" t="s">
        <v>78</v>
      </c>
      <c r="BK842" s="157">
        <f>ROUND(I842*H842,2)</f>
        <v>0</v>
      </c>
      <c r="BL842" s="19" t="s">
        <v>227</v>
      </c>
      <c r="BM842" s="156" t="s">
        <v>1608</v>
      </c>
    </row>
    <row r="843" spans="1:47" s="2" customFormat="1" ht="12">
      <c r="A843" s="34"/>
      <c r="B843" s="35"/>
      <c r="C843" s="34"/>
      <c r="D843" s="158" t="s">
        <v>159</v>
      </c>
      <c r="E843" s="34"/>
      <c r="F843" s="159" t="s">
        <v>1609</v>
      </c>
      <c r="G843" s="34"/>
      <c r="H843" s="34"/>
      <c r="I843" s="160"/>
      <c r="J843" s="34"/>
      <c r="K843" s="34"/>
      <c r="L843" s="35"/>
      <c r="M843" s="208"/>
      <c r="N843" s="209"/>
      <c r="O843" s="210"/>
      <c r="P843" s="210"/>
      <c r="Q843" s="210"/>
      <c r="R843" s="210"/>
      <c r="S843" s="210"/>
      <c r="T843" s="211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T843" s="19" t="s">
        <v>159</v>
      </c>
      <c r="AU843" s="19" t="s">
        <v>80</v>
      </c>
    </row>
    <row r="844" spans="1:31" s="2" customFormat="1" ht="6.95" customHeight="1">
      <c r="A844" s="34"/>
      <c r="B844" s="44"/>
      <c r="C844" s="45"/>
      <c r="D844" s="45"/>
      <c r="E844" s="45"/>
      <c r="F844" s="45"/>
      <c r="G844" s="45"/>
      <c r="H844" s="45"/>
      <c r="I844" s="45"/>
      <c r="J844" s="45"/>
      <c r="K844" s="45"/>
      <c r="L844" s="35"/>
      <c r="M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</row>
  </sheetData>
  <autoFilter ref="C107:K843"/>
  <mergeCells count="12">
    <mergeCell ref="E100:H100"/>
    <mergeCell ref="L2:V2"/>
    <mergeCell ref="E50:H50"/>
    <mergeCell ref="E52:H52"/>
    <mergeCell ref="E54:H54"/>
    <mergeCell ref="E96:H96"/>
    <mergeCell ref="E98:H98"/>
    <mergeCell ref="E7:H7"/>
    <mergeCell ref="E9:H9"/>
    <mergeCell ref="E11:H11"/>
    <mergeCell ref="E20:H20"/>
    <mergeCell ref="E29:H29"/>
  </mergeCells>
  <hyperlinks>
    <hyperlink ref="F112" r:id="rId1" display="https://podminky.urs.cz/item/CS_URS_2022_01/121151103"/>
    <hyperlink ref="F118" r:id="rId2" display="https://podminky.urs.cz/item/CS_URS_2022_01/131251102"/>
    <hyperlink ref="F124" r:id="rId3" display="https://podminky.urs.cz/item/CS_URS_2022_01/132212121"/>
    <hyperlink ref="F130" r:id="rId4" display="https://podminky.urs.cz/item/CS_URS_2022_01/132251102"/>
    <hyperlink ref="F133" r:id="rId5" display="https://podminky.urs.cz/item/CS_URS_2022_01/133251101"/>
    <hyperlink ref="F136" r:id="rId6" display="https://podminky.urs.cz/item/CS_URS_2022_01/162751115"/>
    <hyperlink ref="F139" r:id="rId7" display="https://podminky.urs.cz/item/CS_URS_2022_01/167151101"/>
    <hyperlink ref="F141" r:id="rId8" display="https://podminky.urs.cz/item/CS_URS_2022_01/171251101"/>
    <hyperlink ref="F146" r:id="rId9" display="https://podminky.urs.cz/item/CS_URS_2022_01/174151101"/>
    <hyperlink ref="F149" r:id="rId10" display="https://podminky.urs.cz/item/CS_URS_2022_01/271532211"/>
    <hyperlink ref="F152" r:id="rId11" display="https://podminky.urs.cz/item/CS_URS_2022_01/273313711"/>
    <hyperlink ref="F157" r:id="rId12" display="https://podminky.urs.cz/item/CS_URS_2022_01/273351121"/>
    <hyperlink ref="F160" r:id="rId13" display="https://podminky.urs.cz/item/CS_URS_2022_01/273351122"/>
    <hyperlink ref="F162" r:id="rId14" display="https://podminky.urs.cz/item/CS_URS_2022_01/273362021"/>
    <hyperlink ref="F167" r:id="rId15" display="https://podminky.urs.cz/item/CS_URS_2022_01/274313511"/>
    <hyperlink ref="F172" r:id="rId16" display="https://podminky.urs.cz/item/CS_URS_2022_01/275351121"/>
    <hyperlink ref="F175" r:id="rId17" display="https://podminky.urs.cz/item/CS_URS_2022_01/275351122"/>
    <hyperlink ref="F184" r:id="rId18" display="https://podminky.urs.cz/item/CS_URS_2022_01/311272227"/>
    <hyperlink ref="F193" r:id="rId19" display="https://podminky.urs.cz/item/CS_URS_2022_01/317142422"/>
    <hyperlink ref="F195" r:id="rId20" display="https://podminky.urs.cz/item/CS_URS_2022_01/317168053"/>
    <hyperlink ref="F197" r:id="rId21" display="https://podminky.urs.cz/item/CS_URS_2022_01/317168054"/>
    <hyperlink ref="F199" r:id="rId22" display="https://podminky.urs.cz/item/CS_URS_2022_01/317168058"/>
    <hyperlink ref="F201" r:id="rId23" display="https://podminky.urs.cz/item/CS_URS_2022_01/317234410"/>
    <hyperlink ref="F206" r:id="rId24" display="https://podminky.urs.cz/item/CS_URS_2022_01/317941123"/>
    <hyperlink ref="F216" r:id="rId25" display="https://podminky.urs.cz/item/CS_URS_2022_01/342272215"/>
    <hyperlink ref="F221" r:id="rId26" display="https://podminky.urs.cz/item/CS_URS_2022_01/342272225"/>
    <hyperlink ref="F226" r:id="rId27" display="https://podminky.urs.cz/item/CS_URS_2022_01/342291111"/>
    <hyperlink ref="F231" r:id="rId28" display="https://podminky.urs.cz/item/CS_URS_2022_01/342291121"/>
    <hyperlink ref="F234" r:id="rId29" display="https://podminky.urs.cz/item/CS_URS_2022_01/346244381"/>
    <hyperlink ref="F239" r:id="rId30" display="https://podminky.urs.cz/item/CS_URS_2022_01/346481112"/>
    <hyperlink ref="F245" r:id="rId31" display="https://podminky.urs.cz/item/CS_URS_2022_01/417321414"/>
    <hyperlink ref="F250" r:id="rId32" display="https://podminky.urs.cz/item/CS_URS_2022_01/417351115"/>
    <hyperlink ref="F255" r:id="rId33" display="https://podminky.urs.cz/item/CS_URS_2022_01/417351116"/>
    <hyperlink ref="F257" r:id="rId34" display="https://podminky.urs.cz/item/CS_URS_2022_01/417361821"/>
    <hyperlink ref="F262" r:id="rId35" display="https://podminky.urs.cz/item/CS_URS_2022_01/564730001"/>
    <hyperlink ref="F264" r:id="rId36" display="https://podminky.urs.cz/item/CS_URS_2022_01/564730101"/>
    <hyperlink ref="F266" r:id="rId37" display="https://podminky.urs.cz/item/CS_URS_2022_01/564831011"/>
    <hyperlink ref="F268" r:id="rId38" display="https://podminky.urs.cz/item/CS_URS_2022_01/596211111"/>
    <hyperlink ref="F273" r:id="rId39" display="https://podminky.urs.cz/item/CS_URS_2022_01/612131121"/>
    <hyperlink ref="F285" r:id="rId40" display="https://podminky.urs.cz/item/CS_URS_2022_01/612142001"/>
    <hyperlink ref="F287" r:id="rId41" display="https://podminky.urs.cz/item/CS_URS_2022_01/612311131"/>
    <hyperlink ref="F289" r:id="rId42" display="https://podminky.urs.cz/item/CS_URS_2022_01/612325402"/>
    <hyperlink ref="F294" r:id="rId43" display="https://podminky.urs.cz/item/CS_URS_2022_01/622143004"/>
    <hyperlink ref="F306" r:id="rId44" display="https://podminky.urs.cz/item/CS_URS_2022_01/622151001"/>
    <hyperlink ref="F315" r:id="rId45" display="https://podminky.urs.cz/item/CS_URS_2022_01/622151021"/>
    <hyperlink ref="F318" r:id="rId46" display="https://podminky.urs.cz/item/CS_URS_2022_01/622211011"/>
    <hyperlink ref="F323" r:id="rId47" display="https://podminky.urs.cz/item/CS_URS_2022_01/622211032"/>
    <hyperlink ref="F330" r:id="rId48" display="https://podminky.urs.cz/item/CS_URS_2022_01/622252001"/>
    <hyperlink ref="F335" r:id="rId49" display="https://podminky.urs.cz/item/CS_URS_2022_01/622252002"/>
    <hyperlink ref="F357" r:id="rId50" display="https://podminky.urs.cz/item/CS_URS_2022_01/622511112"/>
    <hyperlink ref="F360" r:id="rId51" display="https://podminky.urs.cz/item/CS_URS_2022_01/622531012"/>
    <hyperlink ref="F369" r:id="rId52" display="https://podminky.urs.cz/item/CS_URS_2022_01/629991011"/>
    <hyperlink ref="F372" r:id="rId53" display="https://podminky.urs.cz/item/CS_URS_2022_01/629995101"/>
    <hyperlink ref="F375" r:id="rId54" display="https://podminky.urs.cz/item/CS_URS_2022_01/631311115"/>
    <hyperlink ref="F378" r:id="rId55" display="https://podminky.urs.cz/item/CS_URS_2022_01/631319202"/>
    <hyperlink ref="F380" r:id="rId56" display="https://podminky.urs.cz/item/CS_URS_2022_01/632481213"/>
    <hyperlink ref="F383" r:id="rId57" display="https://podminky.urs.cz/item/CS_URS_2022_01/634112123"/>
    <hyperlink ref="F387" r:id="rId58" display="https://podminky.urs.cz/item/CS_URS_2022_01/916331112"/>
    <hyperlink ref="F391" r:id="rId59" display="https://podminky.urs.cz/item/CS_URS_2022_01/916991121"/>
    <hyperlink ref="F394" r:id="rId60" display="https://podminky.urs.cz/item/CS_URS_2022_01/941211111"/>
    <hyperlink ref="F397" r:id="rId61" display="https://podminky.urs.cz/item/CS_URS_2022_01/941211211"/>
    <hyperlink ref="F400" r:id="rId62" display="https://podminky.urs.cz/item/CS_URS_2022_01/941211811"/>
    <hyperlink ref="F402" r:id="rId63" display="https://podminky.urs.cz/item/CS_URS_2022_01/944511111"/>
    <hyperlink ref="F404" r:id="rId64" display="https://podminky.urs.cz/item/CS_URS_2022_01/944511211"/>
    <hyperlink ref="F406" r:id="rId65" display="https://podminky.urs.cz/item/CS_URS_2022_01/944511811"/>
    <hyperlink ref="F408" r:id="rId66" display="https://podminky.urs.cz/item/CS_URS_2022_01/949101111"/>
    <hyperlink ref="F411" r:id="rId67" display="https://podminky.urs.cz/item/CS_URS_2022_01/952901111"/>
    <hyperlink ref="F414" r:id="rId68" display="https://podminky.urs.cz/item/CS_URS_2022_01/998011001"/>
    <hyperlink ref="F418" r:id="rId69" display="https://podminky.urs.cz/item/CS_URS_2022_01/711471053"/>
    <hyperlink ref="F423" r:id="rId70" display="https://podminky.urs.cz/item/CS_URS_2022_01/711472053"/>
    <hyperlink ref="F428" r:id="rId71" display="https://podminky.urs.cz/item/CS_URS_2022_01/711491171"/>
    <hyperlink ref="F432" r:id="rId72" display="https://podminky.urs.cz/item/CS_URS_2022_01/711491172"/>
    <hyperlink ref="F436" r:id="rId73" display="https://podminky.urs.cz/item/CS_URS_2022_01/711491271"/>
    <hyperlink ref="F440" r:id="rId74" display="https://podminky.urs.cz/item/CS_URS_2022_01/711491272"/>
    <hyperlink ref="F444" r:id="rId75" display="https://podminky.urs.cz/item/CS_URS_2022_01/711772111"/>
    <hyperlink ref="F448" r:id="rId76" display="https://podminky.urs.cz/item/CS_URS_2022_01/998711101"/>
    <hyperlink ref="F451" r:id="rId77" display="https://podminky.urs.cz/item/CS_URS_2022_01/713121121"/>
    <hyperlink ref="F456" r:id="rId78" display="https://podminky.urs.cz/item/CS_URS_2022_01/713151111"/>
    <hyperlink ref="F461" r:id="rId79" display="https://podminky.urs.cz/item/CS_URS_2022_01/713151121"/>
    <hyperlink ref="F465" r:id="rId80" display="https://podminky.urs.cz/item/CS_URS_2022_01/998713101"/>
    <hyperlink ref="F468" r:id="rId81" display="https://podminky.urs.cz/item/CS_URS_2022_01/762083122"/>
    <hyperlink ref="F471" r:id="rId82" display="https://podminky.urs.cz/item/CS_URS_2022_01/762085103"/>
    <hyperlink ref="F480" r:id="rId83" display="https://podminky.urs.cz/item/CS_URS_2022_01/762332132"/>
    <hyperlink ref="F493" r:id="rId84" display="https://podminky.urs.cz/item/CS_URS_2022_01/762332133"/>
    <hyperlink ref="F502" r:id="rId85" display="https://podminky.urs.cz/item/CS_URS_2022_01/762332134"/>
    <hyperlink ref="F507" r:id="rId86" display="https://podminky.urs.cz/item/CS_URS_2022_01/762341210"/>
    <hyperlink ref="F516" r:id="rId87" display="https://podminky.urs.cz/item/CS_URS_2022_01/762342511"/>
    <hyperlink ref="F521" r:id="rId88" display="https://podminky.urs.cz/item/CS_URS_2022_01/762395000"/>
    <hyperlink ref="F523" r:id="rId89" display="https://podminky.urs.cz/item/CS_URS_2022_01/762842231"/>
    <hyperlink ref="F531" r:id="rId90" display="https://podminky.urs.cz/item/CS_URS_2022_01/762895000"/>
    <hyperlink ref="F534" r:id="rId91" display="https://podminky.urs.cz/item/CS_URS_2022_01/998762101"/>
    <hyperlink ref="F537" r:id="rId92" display="https://podminky.urs.cz/item/CS_URS_2022_01/763131551"/>
    <hyperlink ref="F542" r:id="rId93" display="https://podminky.urs.cz/item/CS_URS_2022_01/763131714"/>
    <hyperlink ref="F544" r:id="rId94" display="https://podminky.urs.cz/item/CS_URS_2022_01/763131751"/>
    <hyperlink ref="F549" r:id="rId95" display="https://podminky.urs.cz/item/CS_URS_2022_01/763431001"/>
    <hyperlink ref="F554" r:id="rId96" display="https://podminky.urs.cz/item/CS_URS_2022_01/763431201"/>
    <hyperlink ref="F557" r:id="rId97" display="https://podminky.urs.cz/item/CS_URS_2022_01/998763301"/>
    <hyperlink ref="F560" r:id="rId98" display="https://podminky.urs.cz/item/CS_URS_2022_01/764111641"/>
    <hyperlink ref="F566" r:id="rId99" display="https://podminky.urs.cz/item/CS_URS_2022_01/764215606"/>
    <hyperlink ref="F569" r:id="rId100" display="https://podminky.urs.cz/item/CS_URS_2022_01/764216643"/>
    <hyperlink ref="F572" r:id="rId101" display="https://podminky.urs.cz/item/CS_URS_2022_01/764216665"/>
    <hyperlink ref="F575" r:id="rId102" display="https://podminky.urs.cz/item/CS_URS_2022_01/764316622"/>
    <hyperlink ref="F578" r:id="rId103" display="https://podminky.urs.cz/item/CS_URS_2022_01/764316625"/>
    <hyperlink ref="F581" r:id="rId104" display="https://podminky.urs.cz/item/CS_URS_2022_01/764511602"/>
    <hyperlink ref="F583" r:id="rId105" display="https://podminky.urs.cz/item/CS_URS_2022_01/764518621"/>
    <hyperlink ref="F586" r:id="rId106" display="https://podminky.urs.cz/item/CS_URS_2022_01/765191001"/>
    <hyperlink ref="F595" r:id="rId107" display="https://podminky.urs.cz/item/CS_URS_2022_01/998764101"/>
    <hyperlink ref="F598" r:id="rId108" display="https://podminky.urs.cz/item/CS_URS_2022_01/766622131"/>
    <hyperlink ref="F610" r:id="rId109" display="https://podminky.urs.cz/item/CS_URS_2022_01/766622216"/>
    <hyperlink ref="F615" r:id="rId110" display="https://podminky.urs.cz/item/CS_URS_2022_01/766629214"/>
    <hyperlink ref="F620" r:id="rId111" display="https://podminky.urs.cz/item/CS_URS_2022_01/766660451"/>
    <hyperlink ref="F627" r:id="rId112" display="https://podminky.urs.cz/item/CS_URS_2022_01/766660411"/>
    <hyperlink ref="F636" r:id="rId113" display="https://podminky.urs.cz/item/CS_URS_2022_01/766694111"/>
    <hyperlink ref="F639" r:id="rId114" display="https://podminky.urs.cz/item/CS_URS_2022_01/766694112"/>
    <hyperlink ref="F644" r:id="rId115" display="https://podminky.urs.cz/item/CS_URS_2022_01/766694114"/>
    <hyperlink ref="F650" r:id="rId116" display="https://podminky.urs.cz/item/CS_URS_2022_01/998766101"/>
    <hyperlink ref="F652" r:id="rId117" display="https://podminky.urs.cz/item/CS_URS_2022_01/998766181"/>
    <hyperlink ref="F655" r:id="rId118" display="https://podminky.urs.cz/item/CS_URS_2022_01/767531111"/>
    <hyperlink ref="F662" r:id="rId119" display="https://podminky.urs.cz/item/CS_URS_2022_01/767531121"/>
    <hyperlink ref="F667" r:id="rId120" display="https://podminky.urs.cz/item/CS_URS_2022_01/767640311"/>
    <hyperlink ref="F672" r:id="rId121" display="https://podminky.urs.cz/item/CS_URS_2022_01/767640322"/>
    <hyperlink ref="F675" r:id="rId122" display="https://podminky.urs.cz/item/CS_URS_2022_01/766660728"/>
    <hyperlink ref="F681" r:id="rId123" display="https://podminky.urs.cz/item/CS_URS_2022_01/766660729"/>
    <hyperlink ref="F699" r:id="rId124" display="https://podminky.urs.cz/item/CS_URS_2022_01/998767101"/>
    <hyperlink ref="F702" r:id="rId125" display="https://podminky.urs.cz/item/CS_URS_2022_01/771121011"/>
    <hyperlink ref="F705" r:id="rId126" display="https://podminky.urs.cz/item/CS_URS_2022_01/771151012"/>
    <hyperlink ref="F707" r:id="rId127" display="https://podminky.urs.cz/item/CS_URS_2022_01/771474113"/>
    <hyperlink ref="F721" r:id="rId128" display="https://podminky.urs.cz/item/CS_URS_2022_01/771574263"/>
    <hyperlink ref="F725" r:id="rId129" display="https://podminky.urs.cz/item/CS_URS_2022_01/771577111"/>
    <hyperlink ref="F728" r:id="rId130" display="https://podminky.urs.cz/item/CS_URS_2022_01/771591112"/>
    <hyperlink ref="F731" r:id="rId131" display="https://podminky.urs.cz/item/CS_URS_2022_01/771592011"/>
    <hyperlink ref="F733" r:id="rId132" display="https://podminky.urs.cz/item/CS_URS_2022_01/998771101"/>
    <hyperlink ref="F736" r:id="rId133" display="https://podminky.urs.cz/item/CS_URS_2022_01/776121321"/>
    <hyperlink ref="F739" r:id="rId134" display="https://podminky.urs.cz/item/CS_URS_2022_01/776141112"/>
    <hyperlink ref="F741" r:id="rId135" display="https://podminky.urs.cz/item/CS_URS_2022_01/776231111"/>
    <hyperlink ref="F745" r:id="rId136" display="https://podminky.urs.cz/item/CS_URS_2022_01/776411111"/>
    <hyperlink ref="F750" r:id="rId137" display="https://podminky.urs.cz/item/CS_URS_2022_01/776991121"/>
    <hyperlink ref="F752" r:id="rId138" display="https://podminky.urs.cz/item/CS_URS_2022_01/998776101"/>
    <hyperlink ref="F755" r:id="rId139" display="https://podminky.urs.cz/item/CS_URS_2022_01/781121011"/>
    <hyperlink ref="F765" r:id="rId140" display="https://podminky.urs.cz/item/CS_URS_2022_01/781131112"/>
    <hyperlink ref="F770" r:id="rId141" display="https://podminky.urs.cz/item/CS_URS_2022_01/781131241"/>
    <hyperlink ref="F773" r:id="rId142" display="https://podminky.urs.cz/item/CS_URS_2022_01/781131264"/>
    <hyperlink ref="F778" r:id="rId143" display="https://podminky.urs.cz/item/CS_URS_2022_01/781474115"/>
    <hyperlink ref="F782" r:id="rId144" display="https://podminky.urs.cz/item/CS_URS_2022_01/781494111"/>
    <hyperlink ref="F788" r:id="rId145" display="https://podminky.urs.cz/item/CS_URS_2022_01/781494511"/>
    <hyperlink ref="F798" r:id="rId146" display="https://podminky.urs.cz/item/CS_URS_2022_01/781495115"/>
    <hyperlink ref="F800" r:id="rId147" display="https://podminky.urs.cz/item/CS_URS_2022_01/781495141"/>
    <hyperlink ref="F803" r:id="rId148" display="https://podminky.urs.cz/item/CS_URS_2022_01/781495142"/>
    <hyperlink ref="F806" r:id="rId149" display="https://podminky.urs.cz/item/CS_URS_2022_01/998781101"/>
    <hyperlink ref="F809" r:id="rId150" display="https://podminky.urs.cz/item/CS_URS_2022_01/783213111"/>
    <hyperlink ref="F814" r:id="rId151" display="https://podminky.urs.cz/item/CS_URS_2022_01/783218111"/>
    <hyperlink ref="F816" r:id="rId152" display="https://podminky.urs.cz/item/CS_URS_2022_01/783501503"/>
    <hyperlink ref="F820" r:id="rId153" display="https://podminky.urs.cz/item/CS_URS_2022_01/783506801"/>
    <hyperlink ref="F822" r:id="rId154" display="https://podminky.urs.cz/item/CS_URS_2022_01/783543001"/>
    <hyperlink ref="F824" r:id="rId155" display="https://podminky.urs.cz/item/CS_URS_2022_01/783547001"/>
    <hyperlink ref="F827" r:id="rId156" display="https://podminky.urs.cz/item/CS_URS_2022_01/784181101"/>
    <hyperlink ref="F832" r:id="rId157" display="https://podminky.urs.cz/item/CS_URS_2022_01/784211101"/>
    <hyperlink ref="F835" r:id="rId158" display="https://podminky.urs.cz/item/CS_URS_2022_01/786626111"/>
    <hyperlink ref="F839" r:id="rId159" display="https://podminky.urs.cz/item/CS_URS_2022_01/786681003"/>
    <hyperlink ref="F843" r:id="rId160" display="https://podminky.urs.cz/item/CS_URS_2022_01/99878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62"/>
  <headerFooter>
    <oddFooter>&amp;CStrana &amp;P z &amp;N</oddFooter>
  </headerFooter>
  <drawing r:id="rId16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35"/>
  <sheetViews>
    <sheetView showGridLines="0" tabSelected="1" zoomScale="90" zoomScaleNormal="90" workbookViewId="0" topLeftCell="A197">
      <selection activeCell="I215" sqref="I2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1610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1611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ROUND(J93,2)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ROUND((SUM(BE93:BE213)+SUM(J215:J235)),2)</f>
        <v>0</v>
      </c>
      <c r="G35" s="34"/>
      <c r="H35" s="34"/>
      <c r="I35" s="103">
        <v>0.21</v>
      </c>
      <c r="J35" s="102">
        <f>ROUND(((SUM(BE93:BE213)+SUM(J215:J235))*I35),2)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ROUND((SUM(BF93:BF213)),2)</f>
        <v>0</v>
      </c>
      <c r="G36" s="34"/>
      <c r="H36" s="34"/>
      <c r="I36" s="103">
        <v>0.15</v>
      </c>
      <c r="J36" s="102">
        <f>ROUND(((SUM(BF93:BF213))*I36),2)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ROUND((SUM(BG93:BG213)),2)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ROUND((SUM(BH93:BH213)),2)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ROUND((SUM(BI93:BI213)),2)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1610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01 - Vytápění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J93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J94</f>
        <v>0</v>
      </c>
      <c r="L64" s="113"/>
    </row>
    <row r="65" spans="2:12" s="10" customFormat="1" ht="19.9" customHeight="1">
      <c r="B65" s="117"/>
      <c r="D65" s="118" t="s">
        <v>1612</v>
      </c>
      <c r="E65" s="119"/>
      <c r="F65" s="119"/>
      <c r="G65" s="119"/>
      <c r="H65" s="119"/>
      <c r="I65" s="119"/>
      <c r="J65" s="120">
        <f>J95</f>
        <v>0</v>
      </c>
      <c r="L65" s="117"/>
    </row>
    <row r="66" spans="2:12" s="10" customFormat="1" ht="19.9" customHeight="1">
      <c r="B66" s="117"/>
      <c r="D66" s="118" t="s">
        <v>1613</v>
      </c>
      <c r="E66" s="119"/>
      <c r="F66" s="119"/>
      <c r="G66" s="119"/>
      <c r="H66" s="119"/>
      <c r="I66" s="119"/>
      <c r="J66" s="120">
        <f>J115</f>
        <v>0</v>
      </c>
      <c r="L66" s="117"/>
    </row>
    <row r="67" spans="2:12" s="10" customFormat="1" ht="19.9" customHeight="1">
      <c r="B67" s="117"/>
      <c r="D67" s="118" t="s">
        <v>1614</v>
      </c>
      <c r="E67" s="119"/>
      <c r="F67" s="119"/>
      <c r="G67" s="119"/>
      <c r="H67" s="119"/>
      <c r="I67" s="119"/>
      <c r="J67" s="120">
        <f>J126</f>
        <v>0</v>
      </c>
      <c r="L67" s="117"/>
    </row>
    <row r="68" spans="2:12" s="10" customFormat="1" ht="19.9" customHeight="1">
      <c r="B68" s="117"/>
      <c r="D68" s="118" t="s">
        <v>1615</v>
      </c>
      <c r="E68" s="119"/>
      <c r="F68" s="119"/>
      <c r="G68" s="119"/>
      <c r="H68" s="119"/>
      <c r="I68" s="119"/>
      <c r="J68" s="120">
        <f>J147</f>
        <v>0</v>
      </c>
      <c r="L68" s="117"/>
    </row>
    <row r="69" spans="2:12" s="10" customFormat="1" ht="19.9" customHeight="1">
      <c r="B69" s="117"/>
      <c r="D69" s="118" t="s">
        <v>1616</v>
      </c>
      <c r="E69" s="119"/>
      <c r="F69" s="119"/>
      <c r="G69" s="119"/>
      <c r="H69" s="119"/>
      <c r="I69" s="119"/>
      <c r="J69" s="120">
        <f>J183</f>
        <v>0</v>
      </c>
      <c r="L69" s="117"/>
    </row>
    <row r="70" spans="2:12" s="10" customFormat="1" ht="19.9" customHeight="1">
      <c r="B70" s="117"/>
      <c r="D70" s="118" t="s">
        <v>131</v>
      </c>
      <c r="E70" s="119"/>
      <c r="F70" s="119"/>
      <c r="G70" s="119"/>
      <c r="H70" s="119"/>
      <c r="I70" s="119"/>
      <c r="J70" s="120">
        <f>J188</f>
        <v>0</v>
      </c>
      <c r="L70" s="117"/>
    </row>
    <row r="71" spans="2:12" s="10" customFormat="1" ht="19.9" customHeight="1">
      <c r="B71" s="117"/>
      <c r="D71" s="118" t="s">
        <v>3241</v>
      </c>
      <c r="E71" s="119"/>
      <c r="F71" s="119"/>
      <c r="G71" s="119"/>
      <c r="H71" s="119"/>
      <c r="I71" s="119"/>
      <c r="J71" s="120">
        <f>J205</f>
        <v>0</v>
      </c>
      <c r="L71" s="117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134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17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62" t="str">
        <f>E7</f>
        <v>Stavební úpravy, přístavba a nástavba sportovního zázemí v Obratani</v>
      </c>
      <c r="F81" s="363"/>
      <c r="G81" s="363"/>
      <c r="H81" s="363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2:12" s="1" customFormat="1" ht="12" customHeight="1">
      <c r="B82" s="22"/>
      <c r="C82" s="29" t="s">
        <v>119</v>
      </c>
      <c r="L82" s="22"/>
    </row>
    <row r="83" spans="1:31" s="2" customFormat="1" ht="16.5" customHeight="1">
      <c r="A83" s="34"/>
      <c r="B83" s="35"/>
      <c r="C83" s="34"/>
      <c r="D83" s="34"/>
      <c r="E83" s="362" t="s">
        <v>1610</v>
      </c>
      <c r="F83" s="361"/>
      <c r="G83" s="361"/>
      <c r="H83" s="361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121</v>
      </c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358" t="str">
        <f>E11</f>
        <v>01 - Vytápění</v>
      </c>
      <c r="F85" s="361"/>
      <c r="G85" s="361"/>
      <c r="H85" s="361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21</v>
      </c>
      <c r="D87" s="34"/>
      <c r="E87" s="34"/>
      <c r="F87" s="27" t="str">
        <f>F14</f>
        <v xml:space="preserve"> </v>
      </c>
      <c r="G87" s="34"/>
      <c r="H87" s="34"/>
      <c r="I87" s="29" t="s">
        <v>23</v>
      </c>
      <c r="J87" s="52" t="str">
        <f>IF(J14="","",J14)</f>
        <v>23. 6. 2022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25</v>
      </c>
      <c r="D89" s="34"/>
      <c r="E89" s="34"/>
      <c r="F89" s="27" t="str">
        <f>E17</f>
        <v>Obec Obrataň, č.p. 204, 394 12 Obrataň</v>
      </c>
      <c r="G89" s="34"/>
      <c r="H89" s="34"/>
      <c r="I89" s="29" t="s">
        <v>31</v>
      </c>
      <c r="J89" s="32" t="str">
        <f>E23</f>
        <v>Ing. Patrik Příhoda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29</v>
      </c>
      <c r="D90" s="34"/>
      <c r="E90" s="34"/>
      <c r="F90" s="27" t="str">
        <f>IF(E20="","",E20)</f>
        <v>Vyplň údaj</v>
      </c>
      <c r="G90" s="34"/>
      <c r="H90" s="34"/>
      <c r="I90" s="29" t="s">
        <v>34</v>
      </c>
      <c r="J90" s="32" t="str">
        <f>E26</f>
        <v xml:space="preserve"> </v>
      </c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21"/>
      <c r="B92" s="122"/>
      <c r="C92" s="123" t="s">
        <v>135</v>
      </c>
      <c r="D92" s="124" t="s">
        <v>56</v>
      </c>
      <c r="E92" s="124" t="s">
        <v>52</v>
      </c>
      <c r="F92" s="124" t="s">
        <v>53</v>
      </c>
      <c r="G92" s="124" t="s">
        <v>136</v>
      </c>
      <c r="H92" s="124" t="s">
        <v>137</v>
      </c>
      <c r="I92" s="124" t="s">
        <v>138</v>
      </c>
      <c r="J92" s="124" t="s">
        <v>125</v>
      </c>
      <c r="K92" s="125" t="s">
        <v>139</v>
      </c>
      <c r="L92" s="126"/>
      <c r="M92" s="59" t="s">
        <v>3</v>
      </c>
      <c r="N92" s="60" t="s">
        <v>41</v>
      </c>
      <c r="O92" s="60" t="s">
        <v>140</v>
      </c>
      <c r="P92" s="60" t="s">
        <v>141</v>
      </c>
      <c r="Q92" s="60" t="s">
        <v>142</v>
      </c>
      <c r="R92" s="60" t="s">
        <v>143</v>
      </c>
      <c r="S92" s="60" t="s">
        <v>144</v>
      </c>
      <c r="T92" s="61" t="s">
        <v>145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63" s="2" customFormat="1" ht="22.9" customHeight="1">
      <c r="A93" s="34"/>
      <c r="B93" s="35"/>
      <c r="C93" s="66" t="s">
        <v>146</v>
      </c>
      <c r="D93" s="34"/>
      <c r="E93" s="34"/>
      <c r="F93" s="34"/>
      <c r="G93" s="34"/>
      <c r="H93" s="34"/>
      <c r="I93" s="34"/>
      <c r="J93" s="127">
        <f>BK93</f>
        <v>0</v>
      </c>
      <c r="K93" s="34"/>
      <c r="L93" s="35"/>
      <c r="M93" s="62"/>
      <c r="N93" s="53"/>
      <c r="O93" s="63"/>
      <c r="P93" s="128">
        <f>P94</f>
        <v>0</v>
      </c>
      <c r="Q93" s="63"/>
      <c r="R93" s="128">
        <f>R94</f>
        <v>0.6254000000000001</v>
      </c>
      <c r="S93" s="63"/>
      <c r="T93" s="129">
        <f>T94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70</v>
      </c>
      <c r="AU93" s="19" t="s">
        <v>126</v>
      </c>
      <c r="BK93" s="130">
        <f>BK94</f>
        <v>0</v>
      </c>
    </row>
    <row r="94" spans="2:63" s="12" customFormat="1" ht="25.9" customHeight="1">
      <c r="B94" s="131"/>
      <c r="D94" s="132" t="s">
        <v>70</v>
      </c>
      <c r="E94" s="133" t="s">
        <v>220</v>
      </c>
      <c r="F94" s="133" t="s">
        <v>221</v>
      </c>
      <c r="I94" s="134"/>
      <c r="J94" s="135">
        <f>BK94</f>
        <v>0</v>
      </c>
      <c r="L94" s="131"/>
      <c r="M94" s="136"/>
      <c r="N94" s="137"/>
      <c r="O94" s="137"/>
      <c r="P94" s="138">
        <f>P95+P115+P126+P147+P183+P188+P205</f>
        <v>0</v>
      </c>
      <c r="Q94" s="137"/>
      <c r="R94" s="138">
        <f>R95+R115+R126+R147+R183+R188+R205</f>
        <v>0.6254000000000001</v>
      </c>
      <c r="S94" s="137"/>
      <c r="T94" s="139">
        <f>T95+T115+T126+T147+T183+T188+T205</f>
        <v>0</v>
      </c>
      <c r="AR94" s="132" t="s">
        <v>80</v>
      </c>
      <c r="AT94" s="140" t="s">
        <v>70</v>
      </c>
      <c r="AU94" s="140" t="s">
        <v>71</v>
      </c>
      <c r="AY94" s="132" t="s">
        <v>149</v>
      </c>
      <c r="BK94" s="141">
        <f>BK95+BK115+BK126+BK147+BK183+BK188+BK205</f>
        <v>0</v>
      </c>
    </row>
    <row r="95" spans="2:63" s="12" customFormat="1" ht="22.9" customHeight="1">
      <c r="B95" s="131"/>
      <c r="D95" s="132" t="s">
        <v>70</v>
      </c>
      <c r="E95" s="142" t="s">
        <v>1617</v>
      </c>
      <c r="F95" s="142" t="s">
        <v>1618</v>
      </c>
      <c r="I95" s="134"/>
      <c r="J95" s="143">
        <f>BK95</f>
        <v>0</v>
      </c>
      <c r="L95" s="131"/>
      <c r="M95" s="136"/>
      <c r="N95" s="137"/>
      <c r="O95" s="137"/>
      <c r="P95" s="138">
        <f>SUM(P96:P114)</f>
        <v>0</v>
      </c>
      <c r="Q95" s="137"/>
      <c r="R95" s="138">
        <f>SUM(R96:R114)</f>
        <v>0.06895000000000001</v>
      </c>
      <c r="S95" s="137"/>
      <c r="T95" s="139">
        <f>SUM(T96:T114)</f>
        <v>0</v>
      </c>
      <c r="AR95" s="132" t="s">
        <v>80</v>
      </c>
      <c r="AT95" s="140" t="s">
        <v>70</v>
      </c>
      <c r="AU95" s="140" t="s">
        <v>78</v>
      </c>
      <c r="AY95" s="132" t="s">
        <v>149</v>
      </c>
      <c r="BK95" s="141">
        <f>SUM(BK96:BK114)</f>
        <v>0</v>
      </c>
    </row>
    <row r="96" spans="1:65" s="2" customFormat="1" ht="24.2" customHeight="1">
      <c r="A96" s="34"/>
      <c r="B96" s="144"/>
      <c r="C96" s="145" t="s">
        <v>78</v>
      </c>
      <c r="D96" s="145" t="s">
        <v>152</v>
      </c>
      <c r="E96" s="146" t="s">
        <v>1619</v>
      </c>
      <c r="F96" s="147" t="s">
        <v>1620</v>
      </c>
      <c r="G96" s="148" t="s">
        <v>1621</v>
      </c>
      <c r="H96" s="149">
        <v>1</v>
      </c>
      <c r="I96" s="150"/>
      <c r="J96" s="151">
        <f>ROUND(I96*H96,2)</f>
        <v>0</v>
      </c>
      <c r="K96" s="147" t="s">
        <v>156</v>
      </c>
      <c r="L96" s="35"/>
      <c r="M96" s="152" t="s">
        <v>3</v>
      </c>
      <c r="N96" s="153" t="s">
        <v>42</v>
      </c>
      <c r="O96" s="55"/>
      <c r="P96" s="154">
        <f>O96*H96</f>
        <v>0</v>
      </c>
      <c r="Q96" s="154">
        <v>0.00261</v>
      </c>
      <c r="R96" s="154">
        <f>Q96*H96</f>
        <v>0.00261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1622</v>
      </c>
    </row>
    <row r="97" spans="1:47" s="2" customFormat="1" ht="12">
      <c r="A97" s="34"/>
      <c r="B97" s="35"/>
      <c r="C97" s="34"/>
      <c r="D97" s="158" t="s">
        <v>159</v>
      </c>
      <c r="E97" s="34"/>
      <c r="F97" s="159" t="s">
        <v>1623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159</v>
      </c>
      <c r="AU97" s="19" t="s">
        <v>80</v>
      </c>
    </row>
    <row r="98" spans="2:51" s="13" customFormat="1" ht="12">
      <c r="B98" s="163"/>
      <c r="D98" s="164" t="s">
        <v>161</v>
      </c>
      <c r="E98" s="165" t="s">
        <v>3</v>
      </c>
      <c r="F98" s="166" t="s">
        <v>78</v>
      </c>
      <c r="H98" s="167">
        <v>1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24.2" customHeight="1">
      <c r="A99" s="34"/>
      <c r="B99" s="144"/>
      <c r="C99" s="190" t="s">
        <v>80</v>
      </c>
      <c r="D99" s="190" t="s">
        <v>411</v>
      </c>
      <c r="E99" s="191" t="s">
        <v>1624</v>
      </c>
      <c r="F99" s="192" t="s">
        <v>1625</v>
      </c>
      <c r="G99" s="193" t="s">
        <v>183</v>
      </c>
      <c r="H99" s="194">
        <v>1</v>
      </c>
      <c r="I99" s="195"/>
      <c r="J99" s="196">
        <f>ROUND(I99*H99,2)</f>
        <v>0</v>
      </c>
      <c r="K99" s="192" t="s">
        <v>3</v>
      </c>
      <c r="L99" s="197"/>
      <c r="M99" s="198" t="s">
        <v>3</v>
      </c>
      <c r="N99" s="199" t="s">
        <v>42</v>
      </c>
      <c r="O99" s="55"/>
      <c r="P99" s="154">
        <f>O99*H99</f>
        <v>0</v>
      </c>
      <c r="Q99" s="154">
        <v>0.062</v>
      </c>
      <c r="R99" s="154">
        <f>Q99*H99</f>
        <v>0.062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446</v>
      </c>
      <c r="AT99" s="156" t="s">
        <v>411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1626</v>
      </c>
    </row>
    <row r="100" spans="2:51" s="13" customFormat="1" ht="12">
      <c r="B100" s="163"/>
      <c r="D100" s="164" t="s">
        <v>161</v>
      </c>
      <c r="E100" s="165" t="s">
        <v>3</v>
      </c>
      <c r="F100" s="166" t="s">
        <v>78</v>
      </c>
      <c r="H100" s="167">
        <v>1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16.5" customHeight="1">
      <c r="A101" s="34"/>
      <c r="B101" s="144"/>
      <c r="C101" s="190" t="s">
        <v>169</v>
      </c>
      <c r="D101" s="190" t="s">
        <v>411</v>
      </c>
      <c r="E101" s="191" t="s">
        <v>1627</v>
      </c>
      <c r="F101" s="192" t="s">
        <v>1628</v>
      </c>
      <c r="G101" s="193" t="s">
        <v>183</v>
      </c>
      <c r="H101" s="194">
        <v>1</v>
      </c>
      <c r="I101" s="195"/>
      <c r="J101" s="196">
        <f>ROUND(I101*H101,2)</f>
        <v>0</v>
      </c>
      <c r="K101" s="192" t="s">
        <v>3</v>
      </c>
      <c r="L101" s="197"/>
      <c r="M101" s="198" t="s">
        <v>3</v>
      </c>
      <c r="N101" s="199" t="s">
        <v>42</v>
      </c>
      <c r="O101" s="55"/>
      <c r="P101" s="154">
        <f>O101*H101</f>
        <v>0</v>
      </c>
      <c r="Q101" s="154">
        <v>0.0005</v>
      </c>
      <c r="R101" s="154">
        <f>Q101*H101</f>
        <v>0.0005</v>
      </c>
      <c r="S101" s="154">
        <v>0</v>
      </c>
      <c r="T101" s="15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446</v>
      </c>
      <c r="AT101" s="156" t="s">
        <v>411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227</v>
      </c>
      <c r="BM101" s="156" t="s">
        <v>1629</v>
      </c>
    </row>
    <row r="102" spans="2:51" s="13" customFormat="1" ht="12">
      <c r="B102" s="163"/>
      <c r="D102" s="164" t="s">
        <v>161</v>
      </c>
      <c r="E102" s="165" t="s">
        <v>3</v>
      </c>
      <c r="F102" s="166" t="s">
        <v>78</v>
      </c>
      <c r="H102" s="167">
        <v>1</v>
      </c>
      <c r="I102" s="168"/>
      <c r="L102" s="163"/>
      <c r="M102" s="169"/>
      <c r="N102" s="170"/>
      <c r="O102" s="170"/>
      <c r="P102" s="170"/>
      <c r="Q102" s="170"/>
      <c r="R102" s="170"/>
      <c r="S102" s="170"/>
      <c r="T102" s="171"/>
      <c r="AT102" s="165" t="s">
        <v>161</v>
      </c>
      <c r="AU102" s="165" t="s">
        <v>80</v>
      </c>
      <c r="AV102" s="13" t="s">
        <v>80</v>
      </c>
      <c r="AW102" s="13" t="s">
        <v>33</v>
      </c>
      <c r="AX102" s="13" t="s">
        <v>78</v>
      </c>
      <c r="AY102" s="165" t="s">
        <v>149</v>
      </c>
    </row>
    <row r="103" spans="1:65" s="2" customFormat="1" ht="16.5" customHeight="1">
      <c r="A103" s="34"/>
      <c r="B103" s="144"/>
      <c r="C103" s="190" t="s">
        <v>157</v>
      </c>
      <c r="D103" s="190" t="s">
        <v>411</v>
      </c>
      <c r="E103" s="191" t="s">
        <v>1630</v>
      </c>
      <c r="F103" s="192" t="s">
        <v>1631</v>
      </c>
      <c r="G103" s="193" t="s">
        <v>183</v>
      </c>
      <c r="H103" s="194">
        <v>1</v>
      </c>
      <c r="I103" s="195"/>
      <c r="J103" s="196">
        <f>ROUND(I103*H103,2)</f>
        <v>0</v>
      </c>
      <c r="K103" s="192" t="s">
        <v>3</v>
      </c>
      <c r="L103" s="197"/>
      <c r="M103" s="198" t="s">
        <v>3</v>
      </c>
      <c r="N103" s="199" t="s">
        <v>42</v>
      </c>
      <c r="O103" s="55"/>
      <c r="P103" s="154">
        <f>O103*H103</f>
        <v>0</v>
      </c>
      <c r="Q103" s="154">
        <v>0.0005</v>
      </c>
      <c r="R103" s="154">
        <f>Q103*H103</f>
        <v>0.0005</v>
      </c>
      <c r="S103" s="154">
        <v>0</v>
      </c>
      <c r="T103" s="15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446</v>
      </c>
      <c r="AT103" s="156" t="s">
        <v>411</v>
      </c>
      <c r="AU103" s="156" t="s">
        <v>80</v>
      </c>
      <c r="AY103" s="19" t="s">
        <v>149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9" t="s">
        <v>78</v>
      </c>
      <c r="BK103" s="157">
        <f>ROUND(I103*H103,2)</f>
        <v>0</v>
      </c>
      <c r="BL103" s="19" t="s">
        <v>227</v>
      </c>
      <c r="BM103" s="156" t="s">
        <v>1632</v>
      </c>
    </row>
    <row r="104" spans="2:51" s="13" customFormat="1" ht="12">
      <c r="B104" s="163"/>
      <c r="D104" s="164" t="s">
        <v>161</v>
      </c>
      <c r="E104" s="165" t="s">
        <v>3</v>
      </c>
      <c r="F104" s="166" t="s">
        <v>78</v>
      </c>
      <c r="H104" s="167">
        <v>1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90" t="s">
        <v>180</v>
      </c>
      <c r="D105" s="190" t="s">
        <v>411</v>
      </c>
      <c r="E105" s="191" t="s">
        <v>1633</v>
      </c>
      <c r="F105" s="192" t="s">
        <v>1634</v>
      </c>
      <c r="G105" s="193" t="s">
        <v>183</v>
      </c>
      <c r="H105" s="194">
        <v>1</v>
      </c>
      <c r="I105" s="195"/>
      <c r="J105" s="196">
        <f>ROUND(I105*H105,2)</f>
        <v>0</v>
      </c>
      <c r="K105" s="192" t="s">
        <v>3</v>
      </c>
      <c r="L105" s="197"/>
      <c r="M105" s="198" t="s">
        <v>3</v>
      </c>
      <c r="N105" s="199" t="s">
        <v>42</v>
      </c>
      <c r="O105" s="55"/>
      <c r="P105" s="154">
        <f>O105*H105</f>
        <v>0</v>
      </c>
      <c r="Q105" s="154">
        <v>0.0005</v>
      </c>
      <c r="R105" s="154">
        <f>Q105*H105</f>
        <v>0.0005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446</v>
      </c>
      <c r="AT105" s="156" t="s">
        <v>411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1635</v>
      </c>
    </row>
    <row r="106" spans="2:51" s="13" customFormat="1" ht="12">
      <c r="B106" s="163"/>
      <c r="D106" s="164" t="s">
        <v>161</v>
      </c>
      <c r="E106" s="165" t="s">
        <v>3</v>
      </c>
      <c r="F106" s="166" t="s">
        <v>78</v>
      </c>
      <c r="H106" s="167">
        <v>1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24.2" customHeight="1">
      <c r="A107" s="34"/>
      <c r="B107" s="144"/>
      <c r="C107" s="145" t="s">
        <v>186</v>
      </c>
      <c r="D107" s="145" t="s">
        <v>152</v>
      </c>
      <c r="E107" s="146" t="s">
        <v>1636</v>
      </c>
      <c r="F107" s="147" t="s">
        <v>1637</v>
      </c>
      <c r="G107" s="148" t="s">
        <v>1621</v>
      </c>
      <c r="H107" s="149">
        <v>1</v>
      </c>
      <c r="I107" s="150"/>
      <c r="J107" s="151">
        <f>ROUND(I107*H107,2)</f>
        <v>0</v>
      </c>
      <c r="K107" s="147" t="s">
        <v>156</v>
      </c>
      <c r="L107" s="35"/>
      <c r="M107" s="152" t="s">
        <v>3</v>
      </c>
      <c r="N107" s="153" t="s">
        <v>42</v>
      </c>
      <c r="O107" s="55"/>
      <c r="P107" s="154">
        <f>O107*H107</f>
        <v>0</v>
      </c>
      <c r="Q107" s="154">
        <v>0.00149</v>
      </c>
      <c r="R107" s="154">
        <f>Q107*H107</f>
        <v>0.00149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227</v>
      </c>
      <c r="AT107" s="156" t="s">
        <v>152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1638</v>
      </c>
    </row>
    <row r="108" spans="1:47" s="2" customFormat="1" ht="12">
      <c r="A108" s="34"/>
      <c r="B108" s="35"/>
      <c r="C108" s="34"/>
      <c r="D108" s="158" t="s">
        <v>159</v>
      </c>
      <c r="E108" s="34"/>
      <c r="F108" s="159" t="s">
        <v>1639</v>
      </c>
      <c r="G108" s="34"/>
      <c r="H108" s="34"/>
      <c r="I108" s="160"/>
      <c r="J108" s="34"/>
      <c r="K108" s="34"/>
      <c r="L108" s="35"/>
      <c r="M108" s="161"/>
      <c r="N108" s="162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159</v>
      </c>
      <c r="AU108" s="19" t="s">
        <v>80</v>
      </c>
    </row>
    <row r="109" spans="2:51" s="13" customFormat="1" ht="12">
      <c r="B109" s="163"/>
      <c r="D109" s="164" t="s">
        <v>161</v>
      </c>
      <c r="E109" s="165" t="s">
        <v>3</v>
      </c>
      <c r="F109" s="166" t="s">
        <v>78</v>
      </c>
      <c r="H109" s="167">
        <v>1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161</v>
      </c>
      <c r="AU109" s="165" t="s">
        <v>80</v>
      </c>
      <c r="AV109" s="13" t="s">
        <v>80</v>
      </c>
      <c r="AW109" s="13" t="s">
        <v>33</v>
      </c>
      <c r="AX109" s="13" t="s">
        <v>78</v>
      </c>
      <c r="AY109" s="165" t="s">
        <v>149</v>
      </c>
    </row>
    <row r="110" spans="1:65" s="2" customFormat="1" ht="21.75" customHeight="1">
      <c r="A110" s="34"/>
      <c r="B110" s="144"/>
      <c r="C110" s="145" t="s">
        <v>194</v>
      </c>
      <c r="D110" s="145" t="s">
        <v>152</v>
      </c>
      <c r="E110" s="146" t="s">
        <v>1640</v>
      </c>
      <c r="F110" s="147" t="s">
        <v>1641</v>
      </c>
      <c r="G110" s="148" t="s">
        <v>243</v>
      </c>
      <c r="H110" s="149">
        <v>3</v>
      </c>
      <c r="I110" s="150"/>
      <c r="J110" s="151">
        <f>ROUND(I110*H110,2)</f>
        <v>0</v>
      </c>
      <c r="K110" s="147" t="s">
        <v>156</v>
      </c>
      <c r="L110" s="35"/>
      <c r="M110" s="152" t="s">
        <v>3</v>
      </c>
      <c r="N110" s="153" t="s">
        <v>42</v>
      </c>
      <c r="O110" s="55"/>
      <c r="P110" s="154">
        <f>O110*H110</f>
        <v>0</v>
      </c>
      <c r="Q110" s="154">
        <v>0.00045</v>
      </c>
      <c r="R110" s="154">
        <f>Q110*H110</f>
        <v>0.00135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227</v>
      </c>
      <c r="AT110" s="156" t="s">
        <v>152</v>
      </c>
      <c r="AU110" s="156" t="s">
        <v>80</v>
      </c>
      <c r="AY110" s="19" t="s">
        <v>149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78</v>
      </c>
      <c r="BK110" s="157">
        <f>ROUND(I110*H110,2)</f>
        <v>0</v>
      </c>
      <c r="BL110" s="19" t="s">
        <v>227</v>
      </c>
      <c r="BM110" s="156" t="s">
        <v>1642</v>
      </c>
    </row>
    <row r="111" spans="1:47" s="2" customFormat="1" ht="12">
      <c r="A111" s="34"/>
      <c r="B111" s="35"/>
      <c r="C111" s="34"/>
      <c r="D111" s="158" t="s">
        <v>159</v>
      </c>
      <c r="E111" s="34"/>
      <c r="F111" s="159" t="s">
        <v>1643</v>
      </c>
      <c r="G111" s="34"/>
      <c r="H111" s="34"/>
      <c r="I111" s="160"/>
      <c r="J111" s="34"/>
      <c r="K111" s="34"/>
      <c r="L111" s="35"/>
      <c r="M111" s="161"/>
      <c r="N111" s="162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159</v>
      </c>
      <c r="AU111" s="19" t="s">
        <v>80</v>
      </c>
    </row>
    <row r="112" spans="2:51" s="13" customFormat="1" ht="12">
      <c r="B112" s="163"/>
      <c r="D112" s="164" t="s">
        <v>161</v>
      </c>
      <c r="E112" s="165" t="s">
        <v>3</v>
      </c>
      <c r="F112" s="166" t="s">
        <v>169</v>
      </c>
      <c r="H112" s="167">
        <v>3</v>
      </c>
      <c r="I112" s="168"/>
      <c r="L112" s="163"/>
      <c r="M112" s="169"/>
      <c r="N112" s="170"/>
      <c r="O112" s="170"/>
      <c r="P112" s="170"/>
      <c r="Q112" s="170"/>
      <c r="R112" s="170"/>
      <c r="S112" s="170"/>
      <c r="T112" s="171"/>
      <c r="AT112" s="165" t="s">
        <v>161</v>
      </c>
      <c r="AU112" s="165" t="s">
        <v>80</v>
      </c>
      <c r="AV112" s="13" t="s">
        <v>80</v>
      </c>
      <c r="AW112" s="13" t="s">
        <v>33</v>
      </c>
      <c r="AX112" s="13" t="s">
        <v>78</v>
      </c>
      <c r="AY112" s="165" t="s">
        <v>149</v>
      </c>
    </row>
    <row r="113" spans="1:65" s="2" customFormat="1" ht="24.2" customHeight="1">
      <c r="A113" s="34"/>
      <c r="B113" s="144"/>
      <c r="C113" s="145" t="s">
        <v>200</v>
      </c>
      <c r="D113" s="145" t="s">
        <v>152</v>
      </c>
      <c r="E113" s="146" t="s">
        <v>1644</v>
      </c>
      <c r="F113" s="147" t="s">
        <v>1645</v>
      </c>
      <c r="G113" s="148" t="s">
        <v>197</v>
      </c>
      <c r="H113" s="149">
        <v>0.069</v>
      </c>
      <c r="I113" s="150"/>
      <c r="J113" s="151">
        <f>ROUND(I113*H113,2)</f>
        <v>0</v>
      </c>
      <c r="K113" s="147" t="s">
        <v>156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227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227</v>
      </c>
      <c r="BM113" s="156" t="s">
        <v>1646</v>
      </c>
    </row>
    <row r="114" spans="1:47" s="2" customFormat="1" ht="12">
      <c r="A114" s="34"/>
      <c r="B114" s="35"/>
      <c r="C114" s="34"/>
      <c r="D114" s="158" t="s">
        <v>159</v>
      </c>
      <c r="E114" s="34"/>
      <c r="F114" s="159" t="s">
        <v>1647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159</v>
      </c>
      <c r="AU114" s="19" t="s">
        <v>80</v>
      </c>
    </row>
    <row r="115" spans="2:63" s="12" customFormat="1" ht="22.9" customHeight="1">
      <c r="B115" s="131"/>
      <c r="D115" s="132" t="s">
        <v>70</v>
      </c>
      <c r="E115" s="142" t="s">
        <v>1648</v>
      </c>
      <c r="F115" s="142" t="s">
        <v>1649</v>
      </c>
      <c r="I115" s="134"/>
      <c r="J115" s="143">
        <f>BK115</f>
        <v>0</v>
      </c>
      <c r="L115" s="131"/>
      <c r="M115" s="136"/>
      <c r="N115" s="137"/>
      <c r="O115" s="137"/>
      <c r="P115" s="138">
        <f>SUM(P116:P125)</f>
        <v>0</v>
      </c>
      <c r="Q115" s="137"/>
      <c r="R115" s="138">
        <f>SUM(R116:R125)</f>
        <v>0.18705000000000002</v>
      </c>
      <c r="S115" s="137"/>
      <c r="T115" s="139">
        <f>SUM(T116:T125)</f>
        <v>0</v>
      </c>
      <c r="AR115" s="132" t="s">
        <v>80</v>
      </c>
      <c r="AT115" s="140" t="s">
        <v>70</v>
      </c>
      <c r="AU115" s="140" t="s">
        <v>78</v>
      </c>
      <c r="AY115" s="132" t="s">
        <v>149</v>
      </c>
      <c r="BK115" s="141">
        <f>SUM(BK116:BK125)</f>
        <v>0</v>
      </c>
    </row>
    <row r="116" spans="1:65" s="2" customFormat="1" ht="16.5" customHeight="1">
      <c r="A116" s="34"/>
      <c r="B116" s="144"/>
      <c r="C116" s="145" t="s">
        <v>150</v>
      </c>
      <c r="D116" s="145" t="s">
        <v>152</v>
      </c>
      <c r="E116" s="146" t="s">
        <v>1650</v>
      </c>
      <c r="F116" s="147" t="s">
        <v>1651</v>
      </c>
      <c r="G116" s="148" t="s">
        <v>1621</v>
      </c>
      <c r="H116" s="149">
        <v>1</v>
      </c>
      <c r="I116" s="150"/>
      <c r="J116" s="151">
        <f>ROUND(I116*H116,2)</f>
        <v>0</v>
      </c>
      <c r="K116" s="147" t="s">
        <v>3</v>
      </c>
      <c r="L116" s="35"/>
      <c r="M116" s="152" t="s">
        <v>3</v>
      </c>
      <c r="N116" s="153" t="s">
        <v>42</v>
      </c>
      <c r="O116" s="55"/>
      <c r="P116" s="154">
        <f>O116*H116</f>
        <v>0</v>
      </c>
      <c r="Q116" s="154">
        <v>0.00124</v>
      </c>
      <c r="R116" s="154">
        <f>Q116*H116</f>
        <v>0.00124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227</v>
      </c>
      <c r="AT116" s="156" t="s">
        <v>152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227</v>
      </c>
      <c r="BM116" s="156" t="s">
        <v>1652</v>
      </c>
    </row>
    <row r="117" spans="2:51" s="13" customFormat="1" ht="12">
      <c r="B117" s="163"/>
      <c r="D117" s="164" t="s">
        <v>161</v>
      </c>
      <c r="E117" s="165" t="s">
        <v>3</v>
      </c>
      <c r="F117" s="166" t="s">
        <v>78</v>
      </c>
      <c r="H117" s="167">
        <v>1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161</v>
      </c>
      <c r="AU117" s="165" t="s">
        <v>80</v>
      </c>
      <c r="AV117" s="13" t="s">
        <v>80</v>
      </c>
      <c r="AW117" s="13" t="s">
        <v>33</v>
      </c>
      <c r="AX117" s="13" t="s">
        <v>78</v>
      </c>
      <c r="AY117" s="165" t="s">
        <v>149</v>
      </c>
    </row>
    <row r="118" spans="1:65" s="2" customFormat="1" ht="24.2" customHeight="1">
      <c r="A118" s="34"/>
      <c r="B118" s="144"/>
      <c r="C118" s="190" t="s">
        <v>210</v>
      </c>
      <c r="D118" s="190" t="s">
        <v>411</v>
      </c>
      <c r="E118" s="191" t="s">
        <v>1653</v>
      </c>
      <c r="F118" s="192" t="s">
        <v>1654</v>
      </c>
      <c r="G118" s="193" t="s">
        <v>183</v>
      </c>
      <c r="H118" s="194">
        <v>1</v>
      </c>
      <c r="I118" s="195"/>
      <c r="J118" s="196">
        <f>ROUND(I118*H118,2)</f>
        <v>0</v>
      </c>
      <c r="K118" s="192" t="s">
        <v>3</v>
      </c>
      <c r="L118" s="197"/>
      <c r="M118" s="198" t="s">
        <v>3</v>
      </c>
      <c r="N118" s="199" t="s">
        <v>42</v>
      </c>
      <c r="O118" s="55"/>
      <c r="P118" s="154">
        <f>O118*H118</f>
        <v>0</v>
      </c>
      <c r="Q118" s="154">
        <v>0.17</v>
      </c>
      <c r="R118" s="154">
        <f>Q118*H118</f>
        <v>0.17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446</v>
      </c>
      <c r="AT118" s="156" t="s">
        <v>411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1655</v>
      </c>
    </row>
    <row r="119" spans="2:51" s="13" customFormat="1" ht="12">
      <c r="B119" s="163"/>
      <c r="D119" s="164" t="s">
        <v>161</v>
      </c>
      <c r="E119" s="165" t="s">
        <v>3</v>
      </c>
      <c r="F119" s="166" t="s">
        <v>78</v>
      </c>
      <c r="H119" s="167">
        <v>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45" t="s">
        <v>215</v>
      </c>
      <c r="D120" s="145" t="s">
        <v>152</v>
      </c>
      <c r="E120" s="146" t="s">
        <v>1656</v>
      </c>
      <c r="F120" s="147" t="s">
        <v>1657</v>
      </c>
      <c r="G120" s="148" t="s">
        <v>1621</v>
      </c>
      <c r="H120" s="149">
        <v>1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0.00581</v>
      </c>
      <c r="R120" s="154">
        <f>Q120*H120</f>
        <v>0.00581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227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1658</v>
      </c>
    </row>
    <row r="121" spans="2:51" s="13" customFormat="1" ht="12">
      <c r="B121" s="163"/>
      <c r="D121" s="164" t="s">
        <v>161</v>
      </c>
      <c r="E121" s="165" t="s">
        <v>3</v>
      </c>
      <c r="F121" s="166" t="s">
        <v>78</v>
      </c>
      <c r="H121" s="167">
        <v>1</v>
      </c>
      <c r="I121" s="168"/>
      <c r="L121" s="163"/>
      <c r="M121" s="169"/>
      <c r="N121" s="170"/>
      <c r="O121" s="170"/>
      <c r="P121" s="170"/>
      <c r="Q121" s="170"/>
      <c r="R121" s="170"/>
      <c r="S121" s="170"/>
      <c r="T121" s="171"/>
      <c r="AT121" s="165" t="s">
        <v>161</v>
      </c>
      <c r="AU121" s="165" t="s">
        <v>80</v>
      </c>
      <c r="AV121" s="13" t="s">
        <v>80</v>
      </c>
      <c r="AW121" s="13" t="s">
        <v>33</v>
      </c>
      <c r="AX121" s="13" t="s">
        <v>78</v>
      </c>
      <c r="AY121" s="165" t="s">
        <v>149</v>
      </c>
    </row>
    <row r="122" spans="1:65" s="2" customFormat="1" ht="24.2" customHeight="1">
      <c r="A122" s="34"/>
      <c r="B122" s="144"/>
      <c r="C122" s="190" t="s">
        <v>224</v>
      </c>
      <c r="D122" s="190" t="s">
        <v>411</v>
      </c>
      <c r="E122" s="191" t="s">
        <v>1659</v>
      </c>
      <c r="F122" s="192" t="s">
        <v>1660</v>
      </c>
      <c r="G122" s="193" t="s">
        <v>1621</v>
      </c>
      <c r="H122" s="194">
        <v>1</v>
      </c>
      <c r="I122" s="195"/>
      <c r="J122" s="196">
        <f>ROUND(I122*H122,2)</f>
        <v>0</v>
      </c>
      <c r="K122" s="192" t="s">
        <v>3</v>
      </c>
      <c r="L122" s="197"/>
      <c r="M122" s="198" t="s">
        <v>3</v>
      </c>
      <c r="N122" s="199" t="s">
        <v>42</v>
      </c>
      <c r="O122" s="55"/>
      <c r="P122" s="154">
        <f>O122*H122</f>
        <v>0</v>
      </c>
      <c r="Q122" s="154">
        <v>0.01</v>
      </c>
      <c r="R122" s="154">
        <f>Q122*H122</f>
        <v>0.01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446</v>
      </c>
      <c r="AT122" s="156" t="s">
        <v>411</v>
      </c>
      <c r="AU122" s="156" t="s">
        <v>80</v>
      </c>
      <c r="AY122" s="19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78</v>
      </c>
      <c r="BK122" s="157">
        <f>ROUND(I122*H122,2)</f>
        <v>0</v>
      </c>
      <c r="BL122" s="19" t="s">
        <v>227</v>
      </c>
      <c r="BM122" s="156" t="s">
        <v>1661</v>
      </c>
    </row>
    <row r="123" spans="2:51" s="13" customFormat="1" ht="12">
      <c r="B123" s="163"/>
      <c r="D123" s="164" t="s">
        <v>161</v>
      </c>
      <c r="E123" s="165" t="s">
        <v>3</v>
      </c>
      <c r="F123" s="166" t="s">
        <v>78</v>
      </c>
      <c r="H123" s="167">
        <v>1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161</v>
      </c>
      <c r="AU123" s="165" t="s">
        <v>80</v>
      </c>
      <c r="AV123" s="13" t="s">
        <v>80</v>
      </c>
      <c r="AW123" s="13" t="s">
        <v>33</v>
      </c>
      <c r="AX123" s="13" t="s">
        <v>78</v>
      </c>
      <c r="AY123" s="165" t="s">
        <v>149</v>
      </c>
    </row>
    <row r="124" spans="1:65" s="2" customFormat="1" ht="24.2" customHeight="1">
      <c r="A124" s="34"/>
      <c r="B124" s="144"/>
      <c r="C124" s="145" t="s">
        <v>232</v>
      </c>
      <c r="D124" s="145" t="s">
        <v>152</v>
      </c>
      <c r="E124" s="146" t="s">
        <v>1662</v>
      </c>
      <c r="F124" s="147" t="s">
        <v>1663</v>
      </c>
      <c r="G124" s="148" t="s">
        <v>197</v>
      </c>
      <c r="H124" s="149">
        <v>0.187</v>
      </c>
      <c r="I124" s="150"/>
      <c r="J124" s="151">
        <f>ROUND(I124*H124,2)</f>
        <v>0</v>
      </c>
      <c r="K124" s="147" t="s">
        <v>156</v>
      </c>
      <c r="L124" s="35"/>
      <c r="M124" s="152" t="s">
        <v>3</v>
      </c>
      <c r="N124" s="153" t="s">
        <v>42</v>
      </c>
      <c r="O124" s="55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227</v>
      </c>
      <c r="AT124" s="156" t="s">
        <v>152</v>
      </c>
      <c r="AU124" s="156" t="s">
        <v>80</v>
      </c>
      <c r="AY124" s="19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78</v>
      </c>
      <c r="BK124" s="157">
        <f>ROUND(I124*H124,2)</f>
        <v>0</v>
      </c>
      <c r="BL124" s="19" t="s">
        <v>227</v>
      </c>
      <c r="BM124" s="156" t="s">
        <v>1664</v>
      </c>
    </row>
    <row r="125" spans="1:47" s="2" customFormat="1" ht="12">
      <c r="A125" s="34"/>
      <c r="B125" s="35"/>
      <c r="C125" s="34"/>
      <c r="D125" s="158" t="s">
        <v>159</v>
      </c>
      <c r="E125" s="34"/>
      <c r="F125" s="159" t="s">
        <v>1665</v>
      </c>
      <c r="G125" s="34"/>
      <c r="H125" s="34"/>
      <c r="I125" s="160"/>
      <c r="J125" s="34"/>
      <c r="K125" s="34"/>
      <c r="L125" s="35"/>
      <c r="M125" s="161"/>
      <c r="N125" s="162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159</v>
      </c>
      <c r="AU125" s="19" t="s">
        <v>80</v>
      </c>
    </row>
    <row r="126" spans="2:63" s="12" customFormat="1" ht="22.9" customHeight="1">
      <c r="B126" s="131"/>
      <c r="D126" s="132" t="s">
        <v>70</v>
      </c>
      <c r="E126" s="142" t="s">
        <v>1666</v>
      </c>
      <c r="F126" s="142" t="s">
        <v>1667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SUM(P127:P146)</f>
        <v>0</v>
      </c>
      <c r="Q126" s="137"/>
      <c r="R126" s="138">
        <f>SUM(R127:R146)</f>
        <v>0.22333999999999998</v>
      </c>
      <c r="S126" s="137"/>
      <c r="T126" s="139">
        <f>SUM(T127:T146)</f>
        <v>0</v>
      </c>
      <c r="AR126" s="132" t="s">
        <v>80</v>
      </c>
      <c r="AT126" s="140" t="s">
        <v>70</v>
      </c>
      <c r="AU126" s="140" t="s">
        <v>78</v>
      </c>
      <c r="AY126" s="132" t="s">
        <v>149</v>
      </c>
      <c r="BK126" s="141">
        <f>SUM(BK127:BK146)</f>
        <v>0</v>
      </c>
    </row>
    <row r="127" spans="1:65" s="2" customFormat="1" ht="16.5" customHeight="1">
      <c r="A127" s="34"/>
      <c r="B127" s="144"/>
      <c r="C127" s="145" t="s">
        <v>240</v>
      </c>
      <c r="D127" s="145" t="s">
        <v>152</v>
      </c>
      <c r="E127" s="146" t="s">
        <v>1668</v>
      </c>
      <c r="F127" s="147" t="s">
        <v>1669</v>
      </c>
      <c r="G127" s="148" t="s">
        <v>243</v>
      </c>
      <c r="H127" s="149">
        <v>196</v>
      </c>
      <c r="I127" s="150"/>
      <c r="J127" s="151">
        <f>ROUND(I127*H127,2)</f>
        <v>0</v>
      </c>
      <c r="K127" s="147" t="s">
        <v>156</v>
      </c>
      <c r="L127" s="35"/>
      <c r="M127" s="152" t="s">
        <v>3</v>
      </c>
      <c r="N127" s="153" t="s">
        <v>42</v>
      </c>
      <c r="O127" s="55"/>
      <c r="P127" s="154">
        <f>O127*H127</f>
        <v>0</v>
      </c>
      <c r="Q127" s="154">
        <v>0.00048</v>
      </c>
      <c r="R127" s="154">
        <f>Q127*H127</f>
        <v>0.09408</v>
      </c>
      <c r="S127" s="154">
        <v>0</v>
      </c>
      <c r="T127" s="15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227</v>
      </c>
      <c r="AT127" s="156" t="s">
        <v>152</v>
      </c>
      <c r="AU127" s="156" t="s">
        <v>80</v>
      </c>
      <c r="AY127" s="19" t="s">
        <v>149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9" t="s">
        <v>78</v>
      </c>
      <c r="BK127" s="157">
        <f>ROUND(I127*H127,2)</f>
        <v>0</v>
      </c>
      <c r="BL127" s="19" t="s">
        <v>227</v>
      </c>
      <c r="BM127" s="156" t="s">
        <v>1670</v>
      </c>
    </row>
    <row r="128" spans="1:47" s="2" customFormat="1" ht="12">
      <c r="A128" s="34"/>
      <c r="B128" s="35"/>
      <c r="C128" s="34"/>
      <c r="D128" s="158" t="s">
        <v>159</v>
      </c>
      <c r="E128" s="34"/>
      <c r="F128" s="159" t="s">
        <v>1671</v>
      </c>
      <c r="G128" s="34"/>
      <c r="H128" s="34"/>
      <c r="I128" s="160"/>
      <c r="J128" s="34"/>
      <c r="K128" s="34"/>
      <c r="L128" s="35"/>
      <c r="M128" s="161"/>
      <c r="N128" s="162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159</v>
      </c>
      <c r="AU128" s="19" t="s">
        <v>80</v>
      </c>
    </row>
    <row r="129" spans="2:51" s="13" customFormat="1" ht="12">
      <c r="B129" s="163"/>
      <c r="D129" s="164" t="s">
        <v>161</v>
      </c>
      <c r="E129" s="165" t="s">
        <v>3</v>
      </c>
      <c r="F129" s="166" t="s">
        <v>1352</v>
      </c>
      <c r="H129" s="167">
        <v>196</v>
      </c>
      <c r="I129" s="168"/>
      <c r="L129" s="163"/>
      <c r="M129" s="169"/>
      <c r="N129" s="170"/>
      <c r="O129" s="170"/>
      <c r="P129" s="170"/>
      <c r="Q129" s="170"/>
      <c r="R129" s="170"/>
      <c r="S129" s="170"/>
      <c r="T129" s="171"/>
      <c r="AT129" s="165" t="s">
        <v>161</v>
      </c>
      <c r="AU129" s="165" t="s">
        <v>80</v>
      </c>
      <c r="AV129" s="13" t="s">
        <v>80</v>
      </c>
      <c r="AW129" s="13" t="s">
        <v>33</v>
      </c>
      <c r="AX129" s="13" t="s">
        <v>78</v>
      </c>
      <c r="AY129" s="165" t="s">
        <v>149</v>
      </c>
    </row>
    <row r="130" spans="1:65" s="2" customFormat="1" ht="16.5" customHeight="1">
      <c r="A130" s="34"/>
      <c r="B130" s="144"/>
      <c r="C130" s="145" t="s">
        <v>9</v>
      </c>
      <c r="D130" s="145" t="s">
        <v>152</v>
      </c>
      <c r="E130" s="146" t="s">
        <v>1672</v>
      </c>
      <c r="F130" s="147" t="s">
        <v>1673</v>
      </c>
      <c r="G130" s="148" t="s">
        <v>243</v>
      </c>
      <c r="H130" s="149">
        <v>47</v>
      </c>
      <c r="I130" s="150"/>
      <c r="J130" s="151">
        <f>ROUND(I130*H130,2)</f>
        <v>0</v>
      </c>
      <c r="K130" s="147" t="s">
        <v>156</v>
      </c>
      <c r="L130" s="35"/>
      <c r="M130" s="152" t="s">
        <v>3</v>
      </c>
      <c r="N130" s="153" t="s">
        <v>42</v>
      </c>
      <c r="O130" s="55"/>
      <c r="P130" s="154">
        <f>O130*H130</f>
        <v>0</v>
      </c>
      <c r="Q130" s="154">
        <v>0.00059</v>
      </c>
      <c r="R130" s="154">
        <f>Q130*H130</f>
        <v>0.02773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227</v>
      </c>
      <c r="AT130" s="156" t="s">
        <v>152</v>
      </c>
      <c r="AU130" s="156" t="s">
        <v>80</v>
      </c>
      <c r="AY130" s="19" t="s">
        <v>149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78</v>
      </c>
      <c r="BK130" s="157">
        <f>ROUND(I130*H130,2)</f>
        <v>0</v>
      </c>
      <c r="BL130" s="19" t="s">
        <v>227</v>
      </c>
      <c r="BM130" s="156" t="s">
        <v>1674</v>
      </c>
    </row>
    <row r="131" spans="1:47" s="2" customFormat="1" ht="12">
      <c r="A131" s="34"/>
      <c r="B131" s="35"/>
      <c r="C131" s="34"/>
      <c r="D131" s="158" t="s">
        <v>159</v>
      </c>
      <c r="E131" s="34"/>
      <c r="F131" s="159" t="s">
        <v>1675</v>
      </c>
      <c r="G131" s="34"/>
      <c r="H131" s="34"/>
      <c r="I131" s="160"/>
      <c r="J131" s="34"/>
      <c r="K131" s="34"/>
      <c r="L131" s="35"/>
      <c r="M131" s="161"/>
      <c r="N131" s="162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159</v>
      </c>
      <c r="AU131" s="19" t="s">
        <v>80</v>
      </c>
    </row>
    <row r="132" spans="2:51" s="13" customFormat="1" ht="12">
      <c r="B132" s="163"/>
      <c r="D132" s="164" t="s">
        <v>161</v>
      </c>
      <c r="E132" s="165" t="s">
        <v>3</v>
      </c>
      <c r="F132" s="166" t="s">
        <v>543</v>
      </c>
      <c r="H132" s="167">
        <v>47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161</v>
      </c>
      <c r="AU132" s="165" t="s">
        <v>80</v>
      </c>
      <c r="AV132" s="13" t="s">
        <v>80</v>
      </c>
      <c r="AW132" s="13" t="s">
        <v>33</v>
      </c>
      <c r="AX132" s="13" t="s">
        <v>78</v>
      </c>
      <c r="AY132" s="165" t="s">
        <v>149</v>
      </c>
    </row>
    <row r="133" spans="1:65" s="2" customFormat="1" ht="16.5" customHeight="1">
      <c r="A133" s="34"/>
      <c r="B133" s="144"/>
      <c r="C133" s="145" t="s">
        <v>227</v>
      </c>
      <c r="D133" s="145" t="s">
        <v>152</v>
      </c>
      <c r="E133" s="146" t="s">
        <v>1676</v>
      </c>
      <c r="F133" s="147" t="s">
        <v>1677</v>
      </c>
      <c r="G133" s="148" t="s">
        <v>243</v>
      </c>
      <c r="H133" s="149">
        <v>121</v>
      </c>
      <c r="I133" s="150"/>
      <c r="J133" s="151">
        <f>ROUND(I133*H133,2)</f>
        <v>0</v>
      </c>
      <c r="K133" s="147" t="s">
        <v>156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0.00075</v>
      </c>
      <c r="R133" s="154">
        <f>Q133*H133</f>
        <v>0.09075</v>
      </c>
      <c r="S133" s="154">
        <v>0</v>
      </c>
      <c r="T133" s="15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227</v>
      </c>
      <c r="AT133" s="156" t="s">
        <v>152</v>
      </c>
      <c r="AU133" s="156" t="s">
        <v>80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227</v>
      </c>
      <c r="BM133" s="156" t="s">
        <v>1678</v>
      </c>
    </row>
    <row r="134" spans="1:47" s="2" customFormat="1" ht="12">
      <c r="A134" s="34"/>
      <c r="B134" s="35"/>
      <c r="C134" s="34"/>
      <c r="D134" s="158" t="s">
        <v>159</v>
      </c>
      <c r="E134" s="34"/>
      <c r="F134" s="159" t="s">
        <v>1679</v>
      </c>
      <c r="G134" s="34"/>
      <c r="H134" s="34"/>
      <c r="I134" s="160"/>
      <c r="J134" s="34"/>
      <c r="K134" s="34"/>
      <c r="L134" s="35"/>
      <c r="M134" s="161"/>
      <c r="N134" s="162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159</v>
      </c>
      <c r="AU134" s="19" t="s">
        <v>80</v>
      </c>
    </row>
    <row r="135" spans="2:51" s="13" customFormat="1" ht="12">
      <c r="B135" s="163"/>
      <c r="D135" s="164" t="s">
        <v>161</v>
      </c>
      <c r="E135" s="165" t="s">
        <v>3</v>
      </c>
      <c r="F135" s="166" t="s">
        <v>963</v>
      </c>
      <c r="H135" s="167">
        <v>121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65" s="2" customFormat="1" ht="16.5" customHeight="1">
      <c r="A136" s="34"/>
      <c r="B136" s="144"/>
      <c r="C136" s="145" t="s">
        <v>354</v>
      </c>
      <c r="D136" s="145" t="s">
        <v>152</v>
      </c>
      <c r="E136" s="146" t="s">
        <v>1680</v>
      </c>
      <c r="F136" s="147" t="s">
        <v>1681</v>
      </c>
      <c r="G136" s="148" t="s">
        <v>243</v>
      </c>
      <c r="H136" s="149">
        <v>8</v>
      </c>
      <c r="I136" s="150"/>
      <c r="J136" s="151">
        <f>ROUND(I136*H136,2)</f>
        <v>0</v>
      </c>
      <c r="K136" s="147" t="s">
        <v>156</v>
      </c>
      <c r="L136" s="35"/>
      <c r="M136" s="152" t="s">
        <v>3</v>
      </c>
      <c r="N136" s="153" t="s">
        <v>42</v>
      </c>
      <c r="O136" s="55"/>
      <c r="P136" s="154">
        <f>O136*H136</f>
        <v>0</v>
      </c>
      <c r="Q136" s="154">
        <v>0.00129</v>
      </c>
      <c r="R136" s="154">
        <f>Q136*H136</f>
        <v>0.01032</v>
      </c>
      <c r="S136" s="154">
        <v>0</v>
      </c>
      <c r="T136" s="15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227</v>
      </c>
      <c r="AT136" s="156" t="s">
        <v>152</v>
      </c>
      <c r="AU136" s="156" t="s">
        <v>80</v>
      </c>
      <c r="AY136" s="19" t="s">
        <v>149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9" t="s">
        <v>78</v>
      </c>
      <c r="BK136" s="157">
        <f>ROUND(I136*H136,2)</f>
        <v>0</v>
      </c>
      <c r="BL136" s="19" t="s">
        <v>227</v>
      </c>
      <c r="BM136" s="156" t="s">
        <v>1682</v>
      </c>
    </row>
    <row r="137" spans="1:47" s="2" customFormat="1" ht="12">
      <c r="A137" s="34"/>
      <c r="B137" s="35"/>
      <c r="C137" s="34"/>
      <c r="D137" s="158" t="s">
        <v>159</v>
      </c>
      <c r="E137" s="34"/>
      <c r="F137" s="159" t="s">
        <v>1683</v>
      </c>
      <c r="G137" s="34"/>
      <c r="H137" s="34"/>
      <c r="I137" s="160"/>
      <c r="J137" s="34"/>
      <c r="K137" s="34"/>
      <c r="L137" s="35"/>
      <c r="M137" s="161"/>
      <c r="N137" s="162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159</v>
      </c>
      <c r="AU137" s="19" t="s">
        <v>80</v>
      </c>
    </row>
    <row r="138" spans="2:51" s="13" customFormat="1" ht="12">
      <c r="B138" s="163"/>
      <c r="D138" s="164" t="s">
        <v>161</v>
      </c>
      <c r="E138" s="165" t="s">
        <v>3</v>
      </c>
      <c r="F138" s="166" t="s">
        <v>200</v>
      </c>
      <c r="H138" s="167">
        <v>8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161</v>
      </c>
      <c r="AU138" s="165" t="s">
        <v>80</v>
      </c>
      <c r="AV138" s="13" t="s">
        <v>80</v>
      </c>
      <c r="AW138" s="13" t="s">
        <v>33</v>
      </c>
      <c r="AX138" s="13" t="s">
        <v>78</v>
      </c>
      <c r="AY138" s="165" t="s">
        <v>149</v>
      </c>
    </row>
    <row r="139" spans="1:65" s="2" customFormat="1" ht="16.5" customHeight="1">
      <c r="A139" s="34"/>
      <c r="B139" s="144"/>
      <c r="C139" s="145" t="s">
        <v>359</v>
      </c>
      <c r="D139" s="145" t="s">
        <v>152</v>
      </c>
      <c r="E139" s="146" t="s">
        <v>1684</v>
      </c>
      <c r="F139" s="147" t="s">
        <v>1685</v>
      </c>
      <c r="G139" s="148" t="s">
        <v>183</v>
      </c>
      <c r="H139" s="149">
        <v>46</v>
      </c>
      <c r="I139" s="150"/>
      <c r="J139" s="151">
        <f>ROUND(I139*H139,2)</f>
        <v>0</v>
      </c>
      <c r="K139" s="147" t="s">
        <v>156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1E-05</v>
      </c>
      <c r="R139" s="154">
        <f>Q139*H139</f>
        <v>0.00046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227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227</v>
      </c>
      <c r="BM139" s="156" t="s">
        <v>1686</v>
      </c>
    </row>
    <row r="140" spans="1:47" s="2" customFormat="1" ht="12">
      <c r="A140" s="34"/>
      <c r="B140" s="35"/>
      <c r="C140" s="34"/>
      <c r="D140" s="158" t="s">
        <v>159</v>
      </c>
      <c r="E140" s="34"/>
      <c r="F140" s="159" t="s">
        <v>1687</v>
      </c>
      <c r="G140" s="34"/>
      <c r="H140" s="34"/>
      <c r="I140" s="160"/>
      <c r="J140" s="34"/>
      <c r="K140" s="34"/>
      <c r="L140" s="35"/>
      <c r="M140" s="161"/>
      <c r="N140" s="162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159</v>
      </c>
      <c r="AU140" s="19" t="s">
        <v>80</v>
      </c>
    </row>
    <row r="141" spans="2:51" s="13" customFormat="1" ht="12">
      <c r="B141" s="163"/>
      <c r="D141" s="164" t="s">
        <v>161</v>
      </c>
      <c r="E141" s="165" t="s">
        <v>3</v>
      </c>
      <c r="F141" s="166" t="s">
        <v>536</v>
      </c>
      <c r="H141" s="167">
        <v>46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161</v>
      </c>
      <c r="AU141" s="165" t="s">
        <v>80</v>
      </c>
      <c r="AV141" s="13" t="s">
        <v>80</v>
      </c>
      <c r="AW141" s="13" t="s">
        <v>33</v>
      </c>
      <c r="AX141" s="13" t="s">
        <v>78</v>
      </c>
      <c r="AY141" s="165" t="s">
        <v>149</v>
      </c>
    </row>
    <row r="142" spans="1:65" s="2" customFormat="1" ht="16.5" customHeight="1">
      <c r="A142" s="34"/>
      <c r="B142" s="144"/>
      <c r="C142" s="145" t="s">
        <v>366</v>
      </c>
      <c r="D142" s="145" t="s">
        <v>152</v>
      </c>
      <c r="E142" s="146" t="s">
        <v>1688</v>
      </c>
      <c r="F142" s="147" t="s">
        <v>1689</v>
      </c>
      <c r="G142" s="148" t="s">
        <v>243</v>
      </c>
      <c r="H142" s="149">
        <v>372</v>
      </c>
      <c r="I142" s="150"/>
      <c r="J142" s="151">
        <f>ROUND(I142*H142,2)</f>
        <v>0</v>
      </c>
      <c r="K142" s="147" t="s">
        <v>156</v>
      </c>
      <c r="L142" s="35"/>
      <c r="M142" s="152" t="s">
        <v>3</v>
      </c>
      <c r="N142" s="153" t="s">
        <v>42</v>
      </c>
      <c r="O142" s="55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227</v>
      </c>
      <c r="AT142" s="156" t="s">
        <v>152</v>
      </c>
      <c r="AU142" s="156" t="s">
        <v>80</v>
      </c>
      <c r="AY142" s="19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78</v>
      </c>
      <c r="BK142" s="157">
        <f>ROUND(I142*H142,2)</f>
        <v>0</v>
      </c>
      <c r="BL142" s="19" t="s">
        <v>227</v>
      </c>
      <c r="BM142" s="156" t="s">
        <v>1690</v>
      </c>
    </row>
    <row r="143" spans="1:47" s="2" customFormat="1" ht="12">
      <c r="A143" s="34"/>
      <c r="B143" s="35"/>
      <c r="C143" s="34"/>
      <c r="D143" s="158" t="s">
        <v>159</v>
      </c>
      <c r="E143" s="34"/>
      <c r="F143" s="159" t="s">
        <v>1691</v>
      </c>
      <c r="G143" s="34"/>
      <c r="H143" s="34"/>
      <c r="I143" s="160"/>
      <c r="J143" s="34"/>
      <c r="K143" s="34"/>
      <c r="L143" s="35"/>
      <c r="M143" s="161"/>
      <c r="N143" s="162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159</v>
      </c>
      <c r="AU143" s="19" t="s">
        <v>80</v>
      </c>
    </row>
    <row r="144" spans="2:51" s="13" customFormat="1" ht="12">
      <c r="B144" s="163"/>
      <c r="D144" s="164" t="s">
        <v>161</v>
      </c>
      <c r="E144" s="165" t="s">
        <v>3</v>
      </c>
      <c r="F144" s="166" t="s">
        <v>1692</v>
      </c>
      <c r="H144" s="167">
        <v>372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161</v>
      </c>
      <c r="AU144" s="165" t="s">
        <v>80</v>
      </c>
      <c r="AV144" s="13" t="s">
        <v>80</v>
      </c>
      <c r="AW144" s="13" t="s">
        <v>33</v>
      </c>
      <c r="AX144" s="13" t="s">
        <v>78</v>
      </c>
      <c r="AY144" s="165" t="s">
        <v>149</v>
      </c>
    </row>
    <row r="145" spans="1:65" s="2" customFormat="1" ht="24.2" customHeight="1">
      <c r="A145" s="34"/>
      <c r="B145" s="144"/>
      <c r="C145" s="145" t="s">
        <v>377</v>
      </c>
      <c r="D145" s="145" t="s">
        <v>152</v>
      </c>
      <c r="E145" s="146" t="s">
        <v>1693</v>
      </c>
      <c r="F145" s="147" t="s">
        <v>1694</v>
      </c>
      <c r="G145" s="148" t="s">
        <v>197</v>
      </c>
      <c r="H145" s="149">
        <v>0.223</v>
      </c>
      <c r="I145" s="150"/>
      <c r="J145" s="151">
        <f>ROUND(I145*H145,2)</f>
        <v>0</v>
      </c>
      <c r="K145" s="147" t="s">
        <v>156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227</v>
      </c>
      <c r="AT145" s="156" t="s">
        <v>152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227</v>
      </c>
      <c r="BM145" s="156" t="s">
        <v>1695</v>
      </c>
    </row>
    <row r="146" spans="1:47" s="2" customFormat="1" ht="12">
      <c r="A146" s="34"/>
      <c r="B146" s="35"/>
      <c r="C146" s="34"/>
      <c r="D146" s="158" t="s">
        <v>159</v>
      </c>
      <c r="E146" s="34"/>
      <c r="F146" s="159" t="s">
        <v>1696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159</v>
      </c>
      <c r="AU146" s="19" t="s">
        <v>80</v>
      </c>
    </row>
    <row r="147" spans="2:63" s="12" customFormat="1" ht="22.9" customHeight="1">
      <c r="B147" s="131"/>
      <c r="D147" s="132" t="s">
        <v>70</v>
      </c>
      <c r="E147" s="142" t="s">
        <v>1697</v>
      </c>
      <c r="F147" s="142" t="s">
        <v>1698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SUM(P148:P182)</f>
        <v>0</v>
      </c>
      <c r="Q147" s="137"/>
      <c r="R147" s="138">
        <f>SUM(R148:R182)</f>
        <v>0.01876</v>
      </c>
      <c r="S147" s="137"/>
      <c r="T147" s="139">
        <f>SUM(T148:T182)</f>
        <v>0</v>
      </c>
      <c r="AR147" s="132" t="s">
        <v>80</v>
      </c>
      <c r="AT147" s="140" t="s">
        <v>70</v>
      </c>
      <c r="AU147" s="140" t="s">
        <v>78</v>
      </c>
      <c r="AY147" s="132" t="s">
        <v>149</v>
      </c>
      <c r="BK147" s="141">
        <f>SUM(BK148:BK182)</f>
        <v>0</v>
      </c>
    </row>
    <row r="148" spans="1:65" s="2" customFormat="1" ht="16.5" customHeight="1">
      <c r="A148" s="34"/>
      <c r="B148" s="144"/>
      <c r="C148" s="145" t="s">
        <v>8</v>
      </c>
      <c r="D148" s="145" t="s">
        <v>152</v>
      </c>
      <c r="E148" s="146" t="s">
        <v>1699</v>
      </c>
      <c r="F148" s="147" t="s">
        <v>1700</v>
      </c>
      <c r="G148" s="148" t="s">
        <v>183</v>
      </c>
      <c r="H148" s="149">
        <v>1</v>
      </c>
      <c r="I148" s="150"/>
      <c r="J148" s="151">
        <f>ROUND(I148*H148,2)</f>
        <v>0</v>
      </c>
      <c r="K148" s="147" t="s">
        <v>156</v>
      </c>
      <c r="L148" s="35"/>
      <c r="M148" s="152" t="s">
        <v>3</v>
      </c>
      <c r="N148" s="153" t="s">
        <v>42</v>
      </c>
      <c r="O148" s="55"/>
      <c r="P148" s="154">
        <f>O148*H148</f>
        <v>0</v>
      </c>
      <c r="Q148" s="154">
        <v>0.00014</v>
      </c>
      <c r="R148" s="154">
        <f>Q148*H148</f>
        <v>0.00014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227</v>
      </c>
      <c r="AT148" s="156" t="s">
        <v>152</v>
      </c>
      <c r="AU148" s="156" t="s">
        <v>80</v>
      </c>
      <c r="AY148" s="19" t="s">
        <v>149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78</v>
      </c>
      <c r="BK148" s="157">
        <f>ROUND(I148*H148,2)</f>
        <v>0</v>
      </c>
      <c r="BL148" s="19" t="s">
        <v>227</v>
      </c>
      <c r="BM148" s="156" t="s">
        <v>1701</v>
      </c>
    </row>
    <row r="149" spans="1:47" s="2" customFormat="1" ht="12">
      <c r="A149" s="34"/>
      <c r="B149" s="35"/>
      <c r="C149" s="34"/>
      <c r="D149" s="158" t="s">
        <v>159</v>
      </c>
      <c r="E149" s="34"/>
      <c r="F149" s="159" t="s">
        <v>1702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159</v>
      </c>
      <c r="AU149" s="19" t="s">
        <v>80</v>
      </c>
    </row>
    <row r="150" spans="2:51" s="13" customFormat="1" ht="12">
      <c r="B150" s="163"/>
      <c r="D150" s="164" t="s">
        <v>161</v>
      </c>
      <c r="E150" s="165" t="s">
        <v>3</v>
      </c>
      <c r="F150" s="166" t="s">
        <v>78</v>
      </c>
      <c r="H150" s="167">
        <v>1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161</v>
      </c>
      <c r="AU150" s="165" t="s">
        <v>80</v>
      </c>
      <c r="AV150" s="13" t="s">
        <v>80</v>
      </c>
      <c r="AW150" s="13" t="s">
        <v>33</v>
      </c>
      <c r="AX150" s="13" t="s">
        <v>78</v>
      </c>
      <c r="AY150" s="165" t="s">
        <v>149</v>
      </c>
    </row>
    <row r="151" spans="1:65" s="2" customFormat="1" ht="16.5" customHeight="1">
      <c r="A151" s="34"/>
      <c r="B151" s="144"/>
      <c r="C151" s="190" t="s">
        <v>386</v>
      </c>
      <c r="D151" s="190" t="s">
        <v>411</v>
      </c>
      <c r="E151" s="191" t="s">
        <v>1703</v>
      </c>
      <c r="F151" s="192" t="s">
        <v>1704</v>
      </c>
      <c r="G151" s="193" t="s">
        <v>183</v>
      </c>
      <c r="H151" s="194">
        <v>1</v>
      </c>
      <c r="I151" s="195"/>
      <c r="J151" s="196">
        <f>ROUND(I151*H151,2)</f>
        <v>0</v>
      </c>
      <c r="K151" s="192" t="s">
        <v>3</v>
      </c>
      <c r="L151" s="197"/>
      <c r="M151" s="198" t="s">
        <v>3</v>
      </c>
      <c r="N151" s="199" t="s">
        <v>42</v>
      </c>
      <c r="O151" s="55"/>
      <c r="P151" s="154">
        <f>O151*H151</f>
        <v>0</v>
      </c>
      <c r="Q151" s="154">
        <v>0.00029</v>
      </c>
      <c r="R151" s="154">
        <f>Q151*H151</f>
        <v>0.00029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446</v>
      </c>
      <c r="AT151" s="156" t="s">
        <v>411</v>
      </c>
      <c r="AU151" s="156" t="s">
        <v>80</v>
      </c>
      <c r="AY151" s="19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78</v>
      </c>
      <c r="BK151" s="157">
        <f>ROUND(I151*H151,2)</f>
        <v>0</v>
      </c>
      <c r="BL151" s="19" t="s">
        <v>227</v>
      </c>
      <c r="BM151" s="156" t="s">
        <v>1705</v>
      </c>
    </row>
    <row r="152" spans="2:51" s="13" customFormat="1" ht="12">
      <c r="B152" s="163"/>
      <c r="D152" s="164" t="s">
        <v>161</v>
      </c>
      <c r="E152" s="165" t="s">
        <v>3</v>
      </c>
      <c r="F152" s="166" t="s">
        <v>78</v>
      </c>
      <c r="H152" s="167">
        <v>1</v>
      </c>
      <c r="I152" s="168"/>
      <c r="L152" s="163"/>
      <c r="M152" s="169"/>
      <c r="N152" s="170"/>
      <c r="O152" s="170"/>
      <c r="P152" s="170"/>
      <c r="Q152" s="170"/>
      <c r="R152" s="170"/>
      <c r="S152" s="170"/>
      <c r="T152" s="171"/>
      <c r="AT152" s="165" t="s">
        <v>161</v>
      </c>
      <c r="AU152" s="165" t="s">
        <v>80</v>
      </c>
      <c r="AV152" s="13" t="s">
        <v>80</v>
      </c>
      <c r="AW152" s="13" t="s">
        <v>33</v>
      </c>
      <c r="AX152" s="13" t="s">
        <v>78</v>
      </c>
      <c r="AY152" s="165" t="s">
        <v>149</v>
      </c>
    </row>
    <row r="153" spans="1:65" s="2" customFormat="1" ht="16.5" customHeight="1">
      <c r="A153" s="34"/>
      <c r="B153" s="144"/>
      <c r="C153" s="145" t="s">
        <v>391</v>
      </c>
      <c r="D153" s="145" t="s">
        <v>152</v>
      </c>
      <c r="E153" s="146" t="s">
        <v>1706</v>
      </c>
      <c r="F153" s="147" t="s">
        <v>1707</v>
      </c>
      <c r="G153" s="148" t="s">
        <v>183</v>
      </c>
      <c r="H153" s="149">
        <v>22</v>
      </c>
      <c r="I153" s="150"/>
      <c r="J153" s="151">
        <f>ROUND(I153*H153,2)</f>
        <v>0</v>
      </c>
      <c r="K153" s="147" t="s">
        <v>3</v>
      </c>
      <c r="L153" s="35"/>
      <c r="M153" s="152" t="s">
        <v>3</v>
      </c>
      <c r="N153" s="153" t="s">
        <v>42</v>
      </c>
      <c r="O153" s="55"/>
      <c r="P153" s="154">
        <f>O153*H153</f>
        <v>0</v>
      </c>
      <c r="Q153" s="154">
        <v>8E-05</v>
      </c>
      <c r="R153" s="154">
        <f>Q153*H153</f>
        <v>0.00176</v>
      </c>
      <c r="S153" s="154">
        <v>0</v>
      </c>
      <c r="T153" s="15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227</v>
      </c>
      <c r="AT153" s="156" t="s">
        <v>152</v>
      </c>
      <c r="AU153" s="156" t="s">
        <v>80</v>
      </c>
      <c r="AY153" s="19" t="s">
        <v>149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9" t="s">
        <v>78</v>
      </c>
      <c r="BK153" s="157">
        <f>ROUND(I153*H153,2)</f>
        <v>0</v>
      </c>
      <c r="BL153" s="19" t="s">
        <v>227</v>
      </c>
      <c r="BM153" s="156" t="s">
        <v>1708</v>
      </c>
    </row>
    <row r="154" spans="2:51" s="13" customFormat="1" ht="12">
      <c r="B154" s="163"/>
      <c r="D154" s="164" t="s">
        <v>161</v>
      </c>
      <c r="E154" s="165" t="s">
        <v>3</v>
      </c>
      <c r="F154" s="166" t="s">
        <v>1709</v>
      </c>
      <c r="H154" s="167">
        <v>22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161</v>
      </c>
      <c r="AU154" s="165" t="s">
        <v>80</v>
      </c>
      <c r="AV154" s="13" t="s">
        <v>80</v>
      </c>
      <c r="AW154" s="13" t="s">
        <v>33</v>
      </c>
      <c r="AX154" s="13" t="s">
        <v>78</v>
      </c>
      <c r="AY154" s="165" t="s">
        <v>149</v>
      </c>
    </row>
    <row r="155" spans="1:65" s="2" customFormat="1" ht="16.5" customHeight="1">
      <c r="A155" s="34"/>
      <c r="B155" s="144"/>
      <c r="C155" s="190" t="s">
        <v>396</v>
      </c>
      <c r="D155" s="190" t="s">
        <v>411</v>
      </c>
      <c r="E155" s="191" t="s">
        <v>1710</v>
      </c>
      <c r="F155" s="192" t="s">
        <v>1711</v>
      </c>
      <c r="G155" s="193" t="s">
        <v>183</v>
      </c>
      <c r="H155" s="194">
        <v>17</v>
      </c>
      <c r="I155" s="195"/>
      <c r="J155" s="196">
        <f>ROUND(I155*H155,2)</f>
        <v>0</v>
      </c>
      <c r="K155" s="192" t="s">
        <v>3</v>
      </c>
      <c r="L155" s="197"/>
      <c r="M155" s="198" t="s">
        <v>3</v>
      </c>
      <c r="N155" s="199" t="s">
        <v>42</v>
      </c>
      <c r="O155" s="55"/>
      <c r="P155" s="154">
        <f>O155*H155</f>
        <v>0</v>
      </c>
      <c r="Q155" s="154">
        <v>0.0003</v>
      </c>
      <c r="R155" s="154">
        <f>Q155*H155</f>
        <v>0.0050999999999999995</v>
      </c>
      <c r="S155" s="154">
        <v>0</v>
      </c>
      <c r="T155" s="15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200</v>
      </c>
      <c r="AT155" s="156" t="s">
        <v>411</v>
      </c>
      <c r="AU155" s="156" t="s">
        <v>80</v>
      </c>
      <c r="AY155" s="19" t="s">
        <v>149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9" t="s">
        <v>78</v>
      </c>
      <c r="BK155" s="157">
        <f>ROUND(I155*H155,2)</f>
        <v>0</v>
      </c>
      <c r="BL155" s="19" t="s">
        <v>157</v>
      </c>
      <c r="BM155" s="156" t="s">
        <v>1712</v>
      </c>
    </row>
    <row r="156" spans="2:51" s="13" customFormat="1" ht="12">
      <c r="B156" s="163"/>
      <c r="D156" s="164" t="s">
        <v>161</v>
      </c>
      <c r="E156" s="165" t="s">
        <v>3</v>
      </c>
      <c r="F156" s="166" t="s">
        <v>354</v>
      </c>
      <c r="H156" s="167">
        <v>17</v>
      </c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65" t="s">
        <v>161</v>
      </c>
      <c r="AU156" s="165" t="s">
        <v>80</v>
      </c>
      <c r="AV156" s="13" t="s">
        <v>80</v>
      </c>
      <c r="AW156" s="13" t="s">
        <v>33</v>
      </c>
      <c r="AX156" s="13" t="s">
        <v>71</v>
      </c>
      <c r="AY156" s="165" t="s">
        <v>149</v>
      </c>
    </row>
    <row r="157" spans="1:65" s="2" customFormat="1" ht="24.2" customHeight="1">
      <c r="A157" s="34"/>
      <c r="B157" s="144"/>
      <c r="C157" s="190" t="s">
        <v>403</v>
      </c>
      <c r="D157" s="190" t="s">
        <v>411</v>
      </c>
      <c r="E157" s="191" t="s">
        <v>1713</v>
      </c>
      <c r="F157" s="192" t="s">
        <v>1714</v>
      </c>
      <c r="G157" s="193" t="s">
        <v>183</v>
      </c>
      <c r="H157" s="194">
        <v>5</v>
      </c>
      <c r="I157" s="195"/>
      <c r="J157" s="196">
        <f>ROUND(I157*H157,2)</f>
        <v>0</v>
      </c>
      <c r="K157" s="192" t="s">
        <v>3</v>
      </c>
      <c r="L157" s="197"/>
      <c r="M157" s="198" t="s">
        <v>3</v>
      </c>
      <c r="N157" s="199" t="s">
        <v>42</v>
      </c>
      <c r="O157" s="55"/>
      <c r="P157" s="154">
        <f>O157*H157</f>
        <v>0</v>
      </c>
      <c r="Q157" s="154">
        <v>0.0003</v>
      </c>
      <c r="R157" s="154">
        <f>Q157*H157</f>
        <v>0.0014999999999999998</v>
      </c>
      <c r="S157" s="154">
        <v>0</v>
      </c>
      <c r="T157" s="15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200</v>
      </c>
      <c r="AT157" s="156" t="s">
        <v>411</v>
      </c>
      <c r="AU157" s="156" t="s">
        <v>80</v>
      </c>
      <c r="AY157" s="19" t="s">
        <v>149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9" t="s">
        <v>78</v>
      </c>
      <c r="BK157" s="157">
        <f>ROUND(I157*H157,2)</f>
        <v>0</v>
      </c>
      <c r="BL157" s="19" t="s">
        <v>157</v>
      </c>
      <c r="BM157" s="156" t="s">
        <v>1715</v>
      </c>
    </row>
    <row r="158" spans="2:51" s="13" customFormat="1" ht="12">
      <c r="B158" s="163"/>
      <c r="D158" s="164" t="s">
        <v>161</v>
      </c>
      <c r="E158" s="165" t="s">
        <v>3</v>
      </c>
      <c r="F158" s="166" t="s">
        <v>180</v>
      </c>
      <c r="H158" s="167">
        <v>5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161</v>
      </c>
      <c r="AU158" s="165" t="s">
        <v>80</v>
      </c>
      <c r="AV158" s="13" t="s">
        <v>80</v>
      </c>
      <c r="AW158" s="13" t="s">
        <v>33</v>
      </c>
      <c r="AX158" s="13" t="s">
        <v>71</v>
      </c>
      <c r="AY158" s="165" t="s">
        <v>149</v>
      </c>
    </row>
    <row r="159" spans="1:65" s="2" customFormat="1" ht="16.5" customHeight="1">
      <c r="A159" s="34"/>
      <c r="B159" s="144"/>
      <c r="C159" s="145" t="s">
        <v>410</v>
      </c>
      <c r="D159" s="145" t="s">
        <v>152</v>
      </c>
      <c r="E159" s="146" t="s">
        <v>1716</v>
      </c>
      <c r="F159" s="147" t="s">
        <v>1717</v>
      </c>
      <c r="G159" s="148" t="s">
        <v>183</v>
      </c>
      <c r="H159" s="149">
        <v>12</v>
      </c>
      <c r="I159" s="150"/>
      <c r="J159" s="151">
        <f>ROUND(I159*H159,2)</f>
        <v>0</v>
      </c>
      <c r="K159" s="147" t="s">
        <v>156</v>
      </c>
      <c r="L159" s="35"/>
      <c r="M159" s="152" t="s">
        <v>3</v>
      </c>
      <c r="N159" s="153" t="s">
        <v>42</v>
      </c>
      <c r="O159" s="55"/>
      <c r="P159" s="154">
        <f>O159*H159</f>
        <v>0</v>
      </c>
      <c r="Q159" s="154">
        <v>0.00024</v>
      </c>
      <c r="R159" s="154">
        <f>Q159*H159</f>
        <v>0.00288</v>
      </c>
      <c r="S159" s="154">
        <v>0</v>
      </c>
      <c r="T159" s="15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227</v>
      </c>
      <c r="AT159" s="156" t="s">
        <v>152</v>
      </c>
      <c r="AU159" s="156" t="s">
        <v>80</v>
      </c>
      <c r="AY159" s="19" t="s">
        <v>149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9" t="s">
        <v>78</v>
      </c>
      <c r="BK159" s="157">
        <f>ROUND(I159*H159,2)</f>
        <v>0</v>
      </c>
      <c r="BL159" s="19" t="s">
        <v>227</v>
      </c>
      <c r="BM159" s="156" t="s">
        <v>1718</v>
      </c>
    </row>
    <row r="160" spans="1:47" s="2" customFormat="1" ht="12">
      <c r="A160" s="34"/>
      <c r="B160" s="35"/>
      <c r="C160" s="34"/>
      <c r="D160" s="158" t="s">
        <v>159</v>
      </c>
      <c r="E160" s="34"/>
      <c r="F160" s="159" t="s">
        <v>1719</v>
      </c>
      <c r="G160" s="34"/>
      <c r="H160" s="34"/>
      <c r="I160" s="160"/>
      <c r="J160" s="34"/>
      <c r="K160" s="34"/>
      <c r="L160" s="35"/>
      <c r="M160" s="161"/>
      <c r="N160" s="162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159</v>
      </c>
      <c r="AU160" s="19" t="s">
        <v>80</v>
      </c>
    </row>
    <row r="161" spans="2:51" s="13" customFormat="1" ht="12">
      <c r="B161" s="163"/>
      <c r="D161" s="164" t="s">
        <v>161</v>
      </c>
      <c r="E161" s="165" t="s">
        <v>3</v>
      </c>
      <c r="F161" s="166" t="s">
        <v>224</v>
      </c>
      <c r="H161" s="167">
        <v>12</v>
      </c>
      <c r="I161" s="168"/>
      <c r="L161" s="163"/>
      <c r="M161" s="169"/>
      <c r="N161" s="170"/>
      <c r="O161" s="170"/>
      <c r="P161" s="170"/>
      <c r="Q161" s="170"/>
      <c r="R161" s="170"/>
      <c r="S161" s="170"/>
      <c r="T161" s="171"/>
      <c r="AT161" s="165" t="s">
        <v>161</v>
      </c>
      <c r="AU161" s="165" t="s">
        <v>80</v>
      </c>
      <c r="AV161" s="13" t="s">
        <v>80</v>
      </c>
      <c r="AW161" s="13" t="s">
        <v>33</v>
      </c>
      <c r="AX161" s="13" t="s">
        <v>78</v>
      </c>
      <c r="AY161" s="165" t="s">
        <v>149</v>
      </c>
    </row>
    <row r="162" spans="1:65" s="2" customFormat="1" ht="16.5" customHeight="1">
      <c r="A162" s="34"/>
      <c r="B162" s="144"/>
      <c r="C162" s="145" t="s">
        <v>415</v>
      </c>
      <c r="D162" s="145" t="s">
        <v>152</v>
      </c>
      <c r="E162" s="146" t="s">
        <v>1720</v>
      </c>
      <c r="F162" s="147" t="s">
        <v>1721</v>
      </c>
      <c r="G162" s="148" t="s">
        <v>183</v>
      </c>
      <c r="H162" s="149">
        <v>13</v>
      </c>
      <c r="I162" s="150"/>
      <c r="J162" s="151">
        <f>ROUND(I162*H162,2)</f>
        <v>0</v>
      </c>
      <c r="K162" s="147" t="s">
        <v>3</v>
      </c>
      <c r="L162" s="35"/>
      <c r="M162" s="152" t="s">
        <v>3</v>
      </c>
      <c r="N162" s="153" t="s">
        <v>42</v>
      </c>
      <c r="O162" s="55"/>
      <c r="P162" s="154">
        <f>O162*H162</f>
        <v>0</v>
      </c>
      <c r="Q162" s="154">
        <v>0.00014</v>
      </c>
      <c r="R162" s="154">
        <f>Q162*H162</f>
        <v>0.0018199999999999998</v>
      </c>
      <c r="S162" s="154">
        <v>0</v>
      </c>
      <c r="T162" s="15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227</v>
      </c>
      <c r="AT162" s="156" t="s">
        <v>152</v>
      </c>
      <c r="AU162" s="156" t="s">
        <v>80</v>
      </c>
      <c r="AY162" s="19" t="s">
        <v>149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9" t="s">
        <v>78</v>
      </c>
      <c r="BK162" s="157">
        <f>ROUND(I162*H162,2)</f>
        <v>0</v>
      </c>
      <c r="BL162" s="19" t="s">
        <v>227</v>
      </c>
      <c r="BM162" s="156" t="s">
        <v>1722</v>
      </c>
    </row>
    <row r="163" spans="2:51" s="13" customFormat="1" ht="12">
      <c r="B163" s="163"/>
      <c r="D163" s="164" t="s">
        <v>161</v>
      </c>
      <c r="E163" s="165" t="s">
        <v>3</v>
      </c>
      <c r="F163" s="166" t="s">
        <v>232</v>
      </c>
      <c r="H163" s="167">
        <v>13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161</v>
      </c>
      <c r="AU163" s="165" t="s">
        <v>80</v>
      </c>
      <c r="AV163" s="13" t="s">
        <v>80</v>
      </c>
      <c r="AW163" s="13" t="s">
        <v>33</v>
      </c>
      <c r="AX163" s="13" t="s">
        <v>78</v>
      </c>
      <c r="AY163" s="165" t="s">
        <v>149</v>
      </c>
    </row>
    <row r="164" spans="1:65" s="2" customFormat="1" ht="16.5" customHeight="1">
      <c r="A164" s="34"/>
      <c r="B164" s="144"/>
      <c r="C164" s="145" t="s">
        <v>419</v>
      </c>
      <c r="D164" s="145" t="s">
        <v>152</v>
      </c>
      <c r="E164" s="146" t="s">
        <v>1723</v>
      </c>
      <c r="F164" s="147" t="s">
        <v>1724</v>
      </c>
      <c r="G164" s="148" t="s">
        <v>183</v>
      </c>
      <c r="H164" s="149">
        <v>1</v>
      </c>
      <c r="I164" s="150"/>
      <c r="J164" s="151">
        <f>ROUND(I164*H164,2)</f>
        <v>0</v>
      </c>
      <c r="K164" s="147" t="s">
        <v>156</v>
      </c>
      <c r="L164" s="35"/>
      <c r="M164" s="152" t="s">
        <v>3</v>
      </c>
      <c r="N164" s="153" t="s">
        <v>42</v>
      </c>
      <c r="O164" s="55"/>
      <c r="P164" s="154">
        <f>O164*H164</f>
        <v>0</v>
      </c>
      <c r="Q164" s="154">
        <v>0.00018</v>
      </c>
      <c r="R164" s="154">
        <f>Q164*H164</f>
        <v>0.00018</v>
      </c>
      <c r="S164" s="154">
        <v>0</v>
      </c>
      <c r="T164" s="15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227</v>
      </c>
      <c r="AT164" s="156" t="s">
        <v>152</v>
      </c>
      <c r="AU164" s="156" t="s">
        <v>80</v>
      </c>
      <c r="AY164" s="19" t="s">
        <v>149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9" t="s">
        <v>78</v>
      </c>
      <c r="BK164" s="157">
        <f>ROUND(I164*H164,2)</f>
        <v>0</v>
      </c>
      <c r="BL164" s="19" t="s">
        <v>227</v>
      </c>
      <c r="BM164" s="156" t="s">
        <v>1725</v>
      </c>
    </row>
    <row r="165" spans="1:47" s="2" customFormat="1" ht="12">
      <c r="A165" s="34"/>
      <c r="B165" s="35"/>
      <c r="C165" s="34"/>
      <c r="D165" s="158" t="s">
        <v>159</v>
      </c>
      <c r="E165" s="34"/>
      <c r="F165" s="159" t="s">
        <v>1726</v>
      </c>
      <c r="G165" s="34"/>
      <c r="H165" s="34"/>
      <c r="I165" s="160"/>
      <c r="J165" s="34"/>
      <c r="K165" s="34"/>
      <c r="L165" s="35"/>
      <c r="M165" s="161"/>
      <c r="N165" s="162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159</v>
      </c>
      <c r="AU165" s="19" t="s">
        <v>80</v>
      </c>
    </row>
    <row r="166" spans="2:51" s="13" customFormat="1" ht="12">
      <c r="B166" s="163"/>
      <c r="D166" s="164" t="s">
        <v>161</v>
      </c>
      <c r="E166" s="165" t="s">
        <v>3</v>
      </c>
      <c r="F166" s="166" t="s">
        <v>78</v>
      </c>
      <c r="H166" s="167">
        <v>1</v>
      </c>
      <c r="I166" s="168"/>
      <c r="L166" s="163"/>
      <c r="M166" s="169"/>
      <c r="N166" s="170"/>
      <c r="O166" s="170"/>
      <c r="P166" s="170"/>
      <c r="Q166" s="170"/>
      <c r="R166" s="170"/>
      <c r="S166" s="170"/>
      <c r="T166" s="171"/>
      <c r="AT166" s="165" t="s">
        <v>161</v>
      </c>
      <c r="AU166" s="165" t="s">
        <v>80</v>
      </c>
      <c r="AV166" s="13" t="s">
        <v>80</v>
      </c>
      <c r="AW166" s="13" t="s">
        <v>33</v>
      </c>
      <c r="AX166" s="13" t="s">
        <v>78</v>
      </c>
      <c r="AY166" s="165" t="s">
        <v>149</v>
      </c>
    </row>
    <row r="167" spans="1:65" s="2" customFormat="1" ht="16.5" customHeight="1">
      <c r="A167" s="34"/>
      <c r="B167" s="144"/>
      <c r="C167" s="145" t="s">
        <v>426</v>
      </c>
      <c r="D167" s="145" t="s">
        <v>152</v>
      </c>
      <c r="E167" s="146" t="s">
        <v>1727</v>
      </c>
      <c r="F167" s="147" t="s">
        <v>1728</v>
      </c>
      <c r="G167" s="148" t="s">
        <v>183</v>
      </c>
      <c r="H167" s="149">
        <v>4</v>
      </c>
      <c r="I167" s="150"/>
      <c r="J167" s="151">
        <f>ROUND(I167*H167,2)</f>
        <v>0</v>
      </c>
      <c r="K167" s="147" t="s">
        <v>156</v>
      </c>
      <c r="L167" s="35"/>
      <c r="M167" s="152" t="s">
        <v>3</v>
      </c>
      <c r="N167" s="153" t="s">
        <v>42</v>
      </c>
      <c r="O167" s="55"/>
      <c r="P167" s="154">
        <f>O167*H167</f>
        <v>0</v>
      </c>
      <c r="Q167" s="154">
        <v>0.00022</v>
      </c>
      <c r="R167" s="154">
        <f>Q167*H167</f>
        <v>0.00088</v>
      </c>
      <c r="S167" s="154">
        <v>0</v>
      </c>
      <c r="T167" s="15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227</v>
      </c>
      <c r="AT167" s="156" t="s">
        <v>152</v>
      </c>
      <c r="AU167" s="156" t="s">
        <v>80</v>
      </c>
      <c r="AY167" s="19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78</v>
      </c>
      <c r="BK167" s="157">
        <f>ROUND(I167*H167,2)</f>
        <v>0</v>
      </c>
      <c r="BL167" s="19" t="s">
        <v>227</v>
      </c>
      <c r="BM167" s="156" t="s">
        <v>1729</v>
      </c>
    </row>
    <row r="168" spans="1:47" s="2" customFormat="1" ht="12">
      <c r="A168" s="34"/>
      <c r="B168" s="35"/>
      <c r="C168" s="34"/>
      <c r="D168" s="158" t="s">
        <v>159</v>
      </c>
      <c r="E168" s="34"/>
      <c r="F168" s="159" t="s">
        <v>1730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159</v>
      </c>
      <c r="AU168" s="19" t="s">
        <v>80</v>
      </c>
    </row>
    <row r="169" spans="2:51" s="13" customFormat="1" ht="12">
      <c r="B169" s="163"/>
      <c r="D169" s="164" t="s">
        <v>161</v>
      </c>
      <c r="E169" s="165" t="s">
        <v>3</v>
      </c>
      <c r="F169" s="166" t="s">
        <v>157</v>
      </c>
      <c r="H169" s="167">
        <v>4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161</v>
      </c>
      <c r="AU169" s="165" t="s">
        <v>80</v>
      </c>
      <c r="AV169" s="13" t="s">
        <v>80</v>
      </c>
      <c r="AW169" s="13" t="s">
        <v>33</v>
      </c>
      <c r="AX169" s="13" t="s">
        <v>78</v>
      </c>
      <c r="AY169" s="165" t="s">
        <v>149</v>
      </c>
    </row>
    <row r="170" spans="1:65" s="2" customFormat="1" ht="16.5" customHeight="1">
      <c r="A170" s="34"/>
      <c r="B170" s="144"/>
      <c r="C170" s="145" t="s">
        <v>433</v>
      </c>
      <c r="D170" s="145" t="s">
        <v>152</v>
      </c>
      <c r="E170" s="146" t="s">
        <v>1731</v>
      </c>
      <c r="F170" s="147" t="s">
        <v>1732</v>
      </c>
      <c r="G170" s="148" t="s">
        <v>183</v>
      </c>
      <c r="H170" s="149">
        <v>2</v>
      </c>
      <c r="I170" s="150"/>
      <c r="J170" s="151">
        <f>ROUND(I170*H170,2)</f>
        <v>0</v>
      </c>
      <c r="K170" s="147" t="s">
        <v>156</v>
      </c>
      <c r="L170" s="35"/>
      <c r="M170" s="152" t="s">
        <v>3</v>
      </c>
      <c r="N170" s="153" t="s">
        <v>42</v>
      </c>
      <c r="O170" s="55"/>
      <c r="P170" s="154">
        <f>O170*H170</f>
        <v>0</v>
      </c>
      <c r="Q170" s="154">
        <v>0.00034</v>
      </c>
      <c r="R170" s="154">
        <f>Q170*H170</f>
        <v>0.00068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227</v>
      </c>
      <c r="AT170" s="156" t="s">
        <v>152</v>
      </c>
      <c r="AU170" s="156" t="s">
        <v>80</v>
      </c>
      <c r="AY170" s="19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78</v>
      </c>
      <c r="BK170" s="157">
        <f>ROUND(I170*H170,2)</f>
        <v>0</v>
      </c>
      <c r="BL170" s="19" t="s">
        <v>227</v>
      </c>
      <c r="BM170" s="156" t="s">
        <v>1733</v>
      </c>
    </row>
    <row r="171" spans="1:47" s="2" customFormat="1" ht="12">
      <c r="A171" s="34"/>
      <c r="B171" s="35"/>
      <c r="C171" s="34"/>
      <c r="D171" s="158" t="s">
        <v>159</v>
      </c>
      <c r="E171" s="34"/>
      <c r="F171" s="159" t="s">
        <v>1734</v>
      </c>
      <c r="G171" s="34"/>
      <c r="H171" s="34"/>
      <c r="I171" s="160"/>
      <c r="J171" s="34"/>
      <c r="K171" s="34"/>
      <c r="L171" s="35"/>
      <c r="M171" s="161"/>
      <c r="N171" s="162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159</v>
      </c>
      <c r="AU171" s="19" t="s">
        <v>80</v>
      </c>
    </row>
    <row r="172" spans="2:51" s="13" customFormat="1" ht="12">
      <c r="B172" s="163"/>
      <c r="D172" s="164" t="s">
        <v>161</v>
      </c>
      <c r="E172" s="165" t="s">
        <v>3</v>
      </c>
      <c r="F172" s="166" t="s">
        <v>80</v>
      </c>
      <c r="H172" s="167">
        <v>2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161</v>
      </c>
      <c r="AU172" s="165" t="s">
        <v>80</v>
      </c>
      <c r="AV172" s="13" t="s">
        <v>80</v>
      </c>
      <c r="AW172" s="13" t="s">
        <v>33</v>
      </c>
      <c r="AX172" s="13" t="s">
        <v>78</v>
      </c>
      <c r="AY172" s="165" t="s">
        <v>149</v>
      </c>
    </row>
    <row r="173" spans="1:65" s="2" customFormat="1" ht="16.5" customHeight="1">
      <c r="A173" s="34"/>
      <c r="B173" s="144"/>
      <c r="C173" s="145" t="s">
        <v>440</v>
      </c>
      <c r="D173" s="145" t="s">
        <v>152</v>
      </c>
      <c r="E173" s="146" t="s">
        <v>1735</v>
      </c>
      <c r="F173" s="147" t="s">
        <v>1736</v>
      </c>
      <c r="G173" s="148" t="s">
        <v>183</v>
      </c>
      <c r="H173" s="149">
        <v>2</v>
      </c>
      <c r="I173" s="150"/>
      <c r="J173" s="151">
        <f>ROUND(I173*H173,2)</f>
        <v>0</v>
      </c>
      <c r="K173" s="147" t="s">
        <v>156</v>
      </c>
      <c r="L173" s="35"/>
      <c r="M173" s="152" t="s">
        <v>3</v>
      </c>
      <c r="N173" s="153" t="s">
        <v>42</v>
      </c>
      <c r="O173" s="55"/>
      <c r="P173" s="154">
        <f>O173*H173</f>
        <v>0</v>
      </c>
      <c r="Q173" s="154">
        <v>0.0005</v>
      </c>
      <c r="R173" s="154">
        <f>Q173*H173</f>
        <v>0.001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227</v>
      </c>
      <c r="AT173" s="156" t="s">
        <v>152</v>
      </c>
      <c r="AU173" s="156" t="s">
        <v>80</v>
      </c>
      <c r="AY173" s="19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78</v>
      </c>
      <c r="BK173" s="157">
        <f>ROUND(I173*H173,2)</f>
        <v>0</v>
      </c>
      <c r="BL173" s="19" t="s">
        <v>227</v>
      </c>
      <c r="BM173" s="156" t="s">
        <v>1737</v>
      </c>
    </row>
    <row r="174" spans="1:47" s="2" customFormat="1" ht="12">
      <c r="A174" s="34"/>
      <c r="B174" s="35"/>
      <c r="C174" s="34"/>
      <c r="D174" s="158" t="s">
        <v>159</v>
      </c>
      <c r="E174" s="34"/>
      <c r="F174" s="159" t="s">
        <v>1738</v>
      </c>
      <c r="G174" s="34"/>
      <c r="H174" s="34"/>
      <c r="I174" s="160"/>
      <c r="J174" s="34"/>
      <c r="K174" s="34"/>
      <c r="L174" s="35"/>
      <c r="M174" s="161"/>
      <c r="N174" s="162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159</v>
      </c>
      <c r="AU174" s="19" t="s">
        <v>80</v>
      </c>
    </row>
    <row r="175" spans="2:51" s="13" customFormat="1" ht="12">
      <c r="B175" s="163"/>
      <c r="D175" s="164" t="s">
        <v>161</v>
      </c>
      <c r="E175" s="165" t="s">
        <v>3</v>
      </c>
      <c r="F175" s="166" t="s">
        <v>80</v>
      </c>
      <c r="H175" s="167">
        <v>2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161</v>
      </c>
      <c r="AU175" s="165" t="s">
        <v>80</v>
      </c>
      <c r="AV175" s="13" t="s">
        <v>80</v>
      </c>
      <c r="AW175" s="13" t="s">
        <v>33</v>
      </c>
      <c r="AX175" s="13" t="s">
        <v>78</v>
      </c>
      <c r="AY175" s="165" t="s">
        <v>149</v>
      </c>
    </row>
    <row r="176" spans="1:65" s="2" customFormat="1" ht="21.75" customHeight="1">
      <c r="A176" s="34"/>
      <c r="B176" s="144"/>
      <c r="C176" s="145" t="s">
        <v>446</v>
      </c>
      <c r="D176" s="145" t="s">
        <v>152</v>
      </c>
      <c r="E176" s="146" t="s">
        <v>1739</v>
      </c>
      <c r="F176" s="147" t="s">
        <v>1740</v>
      </c>
      <c r="G176" s="148" t="s">
        <v>183</v>
      </c>
      <c r="H176" s="149">
        <v>2</v>
      </c>
      <c r="I176" s="150"/>
      <c r="J176" s="151">
        <f>ROUND(I176*H176,2)</f>
        <v>0</v>
      </c>
      <c r="K176" s="147" t="s">
        <v>156</v>
      </c>
      <c r="L176" s="35"/>
      <c r="M176" s="152" t="s">
        <v>3</v>
      </c>
      <c r="N176" s="153" t="s">
        <v>42</v>
      </c>
      <c r="O176" s="55"/>
      <c r="P176" s="154">
        <f>O176*H176</f>
        <v>0</v>
      </c>
      <c r="Q176" s="154">
        <v>0.00053</v>
      </c>
      <c r="R176" s="154">
        <f>Q176*H176</f>
        <v>0.00106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227</v>
      </c>
      <c r="AT176" s="156" t="s">
        <v>152</v>
      </c>
      <c r="AU176" s="156" t="s">
        <v>80</v>
      </c>
      <c r="AY176" s="19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78</v>
      </c>
      <c r="BK176" s="157">
        <f>ROUND(I176*H176,2)</f>
        <v>0</v>
      </c>
      <c r="BL176" s="19" t="s">
        <v>227</v>
      </c>
      <c r="BM176" s="156" t="s">
        <v>1741</v>
      </c>
    </row>
    <row r="177" spans="1:47" s="2" customFormat="1" ht="12">
      <c r="A177" s="34"/>
      <c r="B177" s="35"/>
      <c r="C177" s="34"/>
      <c r="D177" s="158" t="s">
        <v>159</v>
      </c>
      <c r="E177" s="34"/>
      <c r="F177" s="159" t="s">
        <v>1742</v>
      </c>
      <c r="G177" s="34"/>
      <c r="H177" s="34"/>
      <c r="I177" s="160"/>
      <c r="J177" s="34"/>
      <c r="K177" s="34"/>
      <c r="L177" s="35"/>
      <c r="M177" s="161"/>
      <c r="N177" s="162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159</v>
      </c>
      <c r="AU177" s="19" t="s">
        <v>80</v>
      </c>
    </row>
    <row r="178" spans="2:51" s="13" customFormat="1" ht="12">
      <c r="B178" s="163"/>
      <c r="D178" s="164" t="s">
        <v>161</v>
      </c>
      <c r="E178" s="165" t="s">
        <v>3</v>
      </c>
      <c r="F178" s="166" t="s">
        <v>80</v>
      </c>
      <c r="H178" s="167">
        <v>2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161</v>
      </c>
      <c r="AU178" s="165" t="s">
        <v>80</v>
      </c>
      <c r="AV178" s="13" t="s">
        <v>80</v>
      </c>
      <c r="AW178" s="13" t="s">
        <v>33</v>
      </c>
      <c r="AX178" s="13" t="s">
        <v>78</v>
      </c>
      <c r="AY178" s="165" t="s">
        <v>149</v>
      </c>
    </row>
    <row r="179" spans="1:65" s="2" customFormat="1" ht="24.2" customHeight="1">
      <c r="A179" s="34"/>
      <c r="B179" s="144"/>
      <c r="C179" s="145" t="s">
        <v>453</v>
      </c>
      <c r="D179" s="145" t="s">
        <v>152</v>
      </c>
      <c r="E179" s="146" t="s">
        <v>1743</v>
      </c>
      <c r="F179" s="147" t="s">
        <v>1744</v>
      </c>
      <c r="G179" s="148" t="s">
        <v>183</v>
      </c>
      <c r="H179" s="149">
        <v>1</v>
      </c>
      <c r="I179" s="150"/>
      <c r="J179" s="151">
        <f>ROUND(I179*H179,2)</f>
        <v>0</v>
      </c>
      <c r="K179" s="147" t="s">
        <v>3</v>
      </c>
      <c r="L179" s="35"/>
      <c r="M179" s="152" t="s">
        <v>3</v>
      </c>
      <c r="N179" s="153" t="s">
        <v>42</v>
      </c>
      <c r="O179" s="55"/>
      <c r="P179" s="154">
        <f>O179*H179</f>
        <v>0</v>
      </c>
      <c r="Q179" s="154">
        <v>0.00147</v>
      </c>
      <c r="R179" s="154">
        <f>Q179*H179</f>
        <v>0.00147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227</v>
      </c>
      <c r="AT179" s="156" t="s">
        <v>152</v>
      </c>
      <c r="AU179" s="156" t="s">
        <v>80</v>
      </c>
      <c r="AY179" s="19" t="s">
        <v>149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78</v>
      </c>
      <c r="BK179" s="157">
        <f>ROUND(I179*H179,2)</f>
        <v>0</v>
      </c>
      <c r="BL179" s="19" t="s">
        <v>227</v>
      </c>
      <c r="BM179" s="156" t="s">
        <v>1745</v>
      </c>
    </row>
    <row r="180" spans="2:51" s="13" customFormat="1" ht="12">
      <c r="B180" s="163"/>
      <c r="D180" s="164" t="s">
        <v>161</v>
      </c>
      <c r="E180" s="165" t="s">
        <v>3</v>
      </c>
      <c r="F180" s="166" t="s">
        <v>78</v>
      </c>
      <c r="H180" s="167">
        <v>1</v>
      </c>
      <c r="I180" s="168"/>
      <c r="L180" s="163"/>
      <c r="M180" s="169"/>
      <c r="N180" s="170"/>
      <c r="O180" s="170"/>
      <c r="P180" s="170"/>
      <c r="Q180" s="170"/>
      <c r="R180" s="170"/>
      <c r="S180" s="170"/>
      <c r="T180" s="171"/>
      <c r="AT180" s="165" t="s">
        <v>161</v>
      </c>
      <c r="AU180" s="165" t="s">
        <v>80</v>
      </c>
      <c r="AV180" s="13" t="s">
        <v>80</v>
      </c>
      <c r="AW180" s="13" t="s">
        <v>33</v>
      </c>
      <c r="AX180" s="13" t="s">
        <v>78</v>
      </c>
      <c r="AY180" s="165" t="s">
        <v>149</v>
      </c>
    </row>
    <row r="181" spans="1:65" s="2" customFormat="1" ht="24.2" customHeight="1">
      <c r="A181" s="34"/>
      <c r="B181" s="144"/>
      <c r="C181" s="145" t="s">
        <v>461</v>
      </c>
      <c r="D181" s="145" t="s">
        <v>152</v>
      </c>
      <c r="E181" s="146" t="s">
        <v>1746</v>
      </c>
      <c r="F181" s="147" t="s">
        <v>1747</v>
      </c>
      <c r="G181" s="148" t="s">
        <v>197</v>
      </c>
      <c r="H181" s="149">
        <v>0.012</v>
      </c>
      <c r="I181" s="150"/>
      <c r="J181" s="151">
        <f>ROUND(I181*H181,2)</f>
        <v>0</v>
      </c>
      <c r="K181" s="147" t="s">
        <v>156</v>
      </c>
      <c r="L181" s="35"/>
      <c r="M181" s="152" t="s">
        <v>3</v>
      </c>
      <c r="N181" s="153" t="s">
        <v>42</v>
      </c>
      <c r="O181" s="55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6" t="s">
        <v>227</v>
      </c>
      <c r="AT181" s="156" t="s">
        <v>152</v>
      </c>
      <c r="AU181" s="156" t="s">
        <v>80</v>
      </c>
      <c r="AY181" s="19" t="s">
        <v>149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9" t="s">
        <v>78</v>
      </c>
      <c r="BK181" s="157">
        <f>ROUND(I181*H181,2)</f>
        <v>0</v>
      </c>
      <c r="BL181" s="19" t="s">
        <v>227</v>
      </c>
      <c r="BM181" s="156" t="s">
        <v>1748</v>
      </c>
    </row>
    <row r="182" spans="1:47" s="2" customFormat="1" ht="12">
      <c r="A182" s="34"/>
      <c r="B182" s="35"/>
      <c r="C182" s="34"/>
      <c r="D182" s="158" t="s">
        <v>159</v>
      </c>
      <c r="E182" s="34"/>
      <c r="F182" s="159" t="s">
        <v>1749</v>
      </c>
      <c r="G182" s="34"/>
      <c r="H182" s="34"/>
      <c r="I182" s="160"/>
      <c r="J182" s="34"/>
      <c r="K182" s="34"/>
      <c r="L182" s="35"/>
      <c r="M182" s="161"/>
      <c r="N182" s="162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159</v>
      </c>
      <c r="AU182" s="19" t="s">
        <v>80</v>
      </c>
    </row>
    <row r="183" spans="2:63" s="12" customFormat="1" ht="22.9" customHeight="1">
      <c r="B183" s="131"/>
      <c r="D183" s="132" t="s">
        <v>70</v>
      </c>
      <c r="E183" s="142" t="s">
        <v>1750</v>
      </c>
      <c r="F183" s="142" t="s">
        <v>1751</v>
      </c>
      <c r="I183" s="134"/>
      <c r="J183" s="143">
        <f>BK183</f>
        <v>0</v>
      </c>
      <c r="L183" s="131"/>
      <c r="M183" s="136"/>
      <c r="N183" s="137"/>
      <c r="O183" s="137"/>
      <c r="P183" s="138">
        <f>SUM(P184:P187)</f>
        <v>0</v>
      </c>
      <c r="Q183" s="137"/>
      <c r="R183" s="138">
        <f>SUM(R184:R187)</f>
        <v>0.04</v>
      </c>
      <c r="S183" s="137"/>
      <c r="T183" s="139">
        <f>SUM(T184:T187)</f>
        <v>0</v>
      </c>
      <c r="AR183" s="132" t="s">
        <v>78</v>
      </c>
      <c r="AT183" s="140" t="s">
        <v>70</v>
      </c>
      <c r="AU183" s="140" t="s">
        <v>78</v>
      </c>
      <c r="AY183" s="132" t="s">
        <v>149</v>
      </c>
      <c r="BK183" s="141">
        <f>SUM(BK184:BK187)</f>
        <v>0</v>
      </c>
    </row>
    <row r="184" spans="1:65" s="2" customFormat="1" ht="16.5" customHeight="1">
      <c r="A184" s="34"/>
      <c r="B184" s="144"/>
      <c r="C184" s="145" t="s">
        <v>468</v>
      </c>
      <c r="D184" s="145" t="s">
        <v>152</v>
      </c>
      <c r="E184" s="146" t="s">
        <v>1752</v>
      </c>
      <c r="F184" s="147" t="s">
        <v>1753</v>
      </c>
      <c r="G184" s="148" t="s">
        <v>1754</v>
      </c>
      <c r="H184" s="149">
        <v>40</v>
      </c>
      <c r="I184" s="150"/>
      <c r="J184" s="151">
        <f>ROUND(I184*H184,2)</f>
        <v>0</v>
      </c>
      <c r="K184" s="147" t="s">
        <v>3</v>
      </c>
      <c r="L184" s="35"/>
      <c r="M184" s="152" t="s">
        <v>3</v>
      </c>
      <c r="N184" s="153" t="s">
        <v>42</v>
      </c>
      <c r="O184" s="55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157</v>
      </c>
      <c r="AT184" s="156" t="s">
        <v>152</v>
      </c>
      <c r="AU184" s="156" t="s">
        <v>80</v>
      </c>
      <c r="AY184" s="19" t="s">
        <v>149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9" t="s">
        <v>78</v>
      </c>
      <c r="BK184" s="157">
        <f>ROUND(I184*H184,2)</f>
        <v>0</v>
      </c>
      <c r="BL184" s="19" t="s">
        <v>157</v>
      </c>
      <c r="BM184" s="156" t="s">
        <v>1755</v>
      </c>
    </row>
    <row r="185" spans="2:51" s="13" customFormat="1" ht="12">
      <c r="B185" s="163"/>
      <c r="D185" s="164" t="s">
        <v>161</v>
      </c>
      <c r="E185" s="165" t="s">
        <v>3</v>
      </c>
      <c r="F185" s="166" t="s">
        <v>498</v>
      </c>
      <c r="H185" s="167">
        <v>40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161</v>
      </c>
      <c r="AU185" s="165" t="s">
        <v>80</v>
      </c>
      <c r="AV185" s="13" t="s">
        <v>80</v>
      </c>
      <c r="AW185" s="13" t="s">
        <v>33</v>
      </c>
      <c r="AX185" s="13" t="s">
        <v>78</v>
      </c>
      <c r="AY185" s="165" t="s">
        <v>149</v>
      </c>
    </row>
    <row r="186" spans="1:65" s="2" customFormat="1" ht="16.5" customHeight="1">
      <c r="A186" s="34"/>
      <c r="B186" s="144"/>
      <c r="C186" s="190" t="s">
        <v>475</v>
      </c>
      <c r="D186" s="190" t="s">
        <v>411</v>
      </c>
      <c r="E186" s="191" t="s">
        <v>1756</v>
      </c>
      <c r="F186" s="192" t="s">
        <v>1757</v>
      </c>
      <c r="G186" s="193" t="s">
        <v>183</v>
      </c>
      <c r="H186" s="194">
        <v>40</v>
      </c>
      <c r="I186" s="195"/>
      <c r="J186" s="196">
        <f>ROUND(I186*H186,2)</f>
        <v>0</v>
      </c>
      <c r="K186" s="192" t="s">
        <v>3</v>
      </c>
      <c r="L186" s="197"/>
      <c r="M186" s="198" t="s">
        <v>3</v>
      </c>
      <c r="N186" s="199" t="s">
        <v>42</v>
      </c>
      <c r="O186" s="55"/>
      <c r="P186" s="154">
        <f>O186*H186</f>
        <v>0</v>
      </c>
      <c r="Q186" s="154">
        <v>0.001</v>
      </c>
      <c r="R186" s="154">
        <f>Q186*H186</f>
        <v>0.04</v>
      </c>
      <c r="S186" s="154">
        <v>0</v>
      </c>
      <c r="T186" s="15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200</v>
      </c>
      <c r="AT186" s="156" t="s">
        <v>411</v>
      </c>
      <c r="AU186" s="156" t="s">
        <v>80</v>
      </c>
      <c r="AY186" s="19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9" t="s">
        <v>78</v>
      </c>
      <c r="BK186" s="157">
        <f>ROUND(I186*H186,2)</f>
        <v>0</v>
      </c>
      <c r="BL186" s="19" t="s">
        <v>157</v>
      </c>
      <c r="BM186" s="156" t="s">
        <v>1758</v>
      </c>
    </row>
    <row r="187" spans="2:51" s="13" customFormat="1" ht="12">
      <c r="B187" s="163"/>
      <c r="D187" s="164" t="s">
        <v>161</v>
      </c>
      <c r="E187" s="165" t="s">
        <v>3</v>
      </c>
      <c r="F187" s="166" t="s">
        <v>498</v>
      </c>
      <c r="H187" s="167">
        <v>40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161</v>
      </c>
      <c r="AU187" s="165" t="s">
        <v>80</v>
      </c>
      <c r="AV187" s="13" t="s">
        <v>80</v>
      </c>
      <c r="AW187" s="13" t="s">
        <v>33</v>
      </c>
      <c r="AX187" s="13" t="s">
        <v>78</v>
      </c>
      <c r="AY187" s="165" t="s">
        <v>149</v>
      </c>
    </row>
    <row r="188" spans="2:63" s="12" customFormat="1" ht="22.9" customHeight="1">
      <c r="B188" s="131"/>
      <c r="D188" s="132" t="s">
        <v>70</v>
      </c>
      <c r="E188" s="142" t="s">
        <v>222</v>
      </c>
      <c r="F188" s="142" t="s">
        <v>223</v>
      </c>
      <c r="I188" s="134"/>
      <c r="J188" s="143">
        <f>BK188</f>
        <v>0</v>
      </c>
      <c r="L188" s="131"/>
      <c r="M188" s="136"/>
      <c r="N188" s="137"/>
      <c r="O188" s="137"/>
      <c r="P188" s="138">
        <f>SUM(P189:P204)</f>
        <v>0</v>
      </c>
      <c r="Q188" s="137"/>
      <c r="R188" s="138">
        <f>SUM(R189:R204)</f>
        <v>0.0873</v>
      </c>
      <c r="S188" s="137"/>
      <c r="T188" s="139">
        <f>SUM(T189:T204)</f>
        <v>0</v>
      </c>
      <c r="AR188" s="132" t="s">
        <v>80</v>
      </c>
      <c r="AT188" s="140" t="s">
        <v>70</v>
      </c>
      <c r="AU188" s="140" t="s">
        <v>78</v>
      </c>
      <c r="AY188" s="132" t="s">
        <v>149</v>
      </c>
      <c r="BK188" s="141">
        <f>SUM(BK189:BK204)</f>
        <v>0</v>
      </c>
    </row>
    <row r="189" spans="1:65" s="2" customFormat="1" ht="16.5" customHeight="1">
      <c r="A189" s="34"/>
      <c r="B189" s="144"/>
      <c r="C189" s="145" t="s">
        <v>480</v>
      </c>
      <c r="D189" s="145" t="s">
        <v>152</v>
      </c>
      <c r="E189" s="146" t="s">
        <v>1759</v>
      </c>
      <c r="F189" s="147" t="s">
        <v>1760</v>
      </c>
      <c r="G189" s="148" t="s">
        <v>243</v>
      </c>
      <c r="H189" s="149">
        <v>196</v>
      </c>
      <c r="I189" s="150"/>
      <c r="J189" s="151">
        <f>ROUND(I189*H189,2)</f>
        <v>0</v>
      </c>
      <c r="K189" s="147" t="s">
        <v>3</v>
      </c>
      <c r="L189" s="35"/>
      <c r="M189" s="152" t="s">
        <v>3</v>
      </c>
      <c r="N189" s="153" t="s">
        <v>42</v>
      </c>
      <c r="O189" s="5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227</v>
      </c>
      <c r="AT189" s="156" t="s">
        <v>152</v>
      </c>
      <c r="AU189" s="156" t="s">
        <v>80</v>
      </c>
      <c r="AY189" s="19" t="s">
        <v>149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78</v>
      </c>
      <c r="BK189" s="157">
        <f>ROUND(I189*H189,2)</f>
        <v>0</v>
      </c>
      <c r="BL189" s="19" t="s">
        <v>227</v>
      </c>
      <c r="BM189" s="156" t="s">
        <v>1761</v>
      </c>
    </row>
    <row r="190" spans="2:51" s="13" customFormat="1" ht="12">
      <c r="B190" s="163"/>
      <c r="D190" s="164" t="s">
        <v>161</v>
      </c>
      <c r="E190" s="165" t="s">
        <v>3</v>
      </c>
      <c r="F190" s="166" t="s">
        <v>1352</v>
      </c>
      <c r="H190" s="167">
        <v>196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78</v>
      </c>
      <c r="AY190" s="165" t="s">
        <v>149</v>
      </c>
    </row>
    <row r="191" spans="1:65" s="2" customFormat="1" ht="24.2" customHeight="1">
      <c r="A191" s="34"/>
      <c r="B191" s="144"/>
      <c r="C191" s="190" t="s">
        <v>488</v>
      </c>
      <c r="D191" s="190" t="s">
        <v>411</v>
      </c>
      <c r="E191" s="191" t="s">
        <v>1762</v>
      </c>
      <c r="F191" s="192" t="s">
        <v>1763</v>
      </c>
      <c r="G191" s="193" t="s">
        <v>243</v>
      </c>
      <c r="H191" s="194">
        <v>196</v>
      </c>
      <c r="I191" s="195"/>
      <c r="J191" s="196">
        <f>ROUND(I191*H191,2)</f>
        <v>0</v>
      </c>
      <c r="K191" s="192" t="s">
        <v>3</v>
      </c>
      <c r="L191" s="197"/>
      <c r="M191" s="198" t="s">
        <v>3</v>
      </c>
      <c r="N191" s="199" t="s">
        <v>42</v>
      </c>
      <c r="O191" s="55"/>
      <c r="P191" s="154">
        <f>O191*H191</f>
        <v>0</v>
      </c>
      <c r="Q191" s="154">
        <v>0.0002</v>
      </c>
      <c r="R191" s="154">
        <f>Q191*H191</f>
        <v>0.0392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446</v>
      </c>
      <c r="AT191" s="156" t="s">
        <v>411</v>
      </c>
      <c r="AU191" s="156" t="s">
        <v>80</v>
      </c>
      <c r="AY191" s="19" t="s">
        <v>149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78</v>
      </c>
      <c r="BK191" s="157">
        <f>ROUND(I191*H191,2)</f>
        <v>0</v>
      </c>
      <c r="BL191" s="19" t="s">
        <v>227</v>
      </c>
      <c r="BM191" s="156" t="s">
        <v>1764</v>
      </c>
    </row>
    <row r="192" spans="2:51" s="13" customFormat="1" ht="12">
      <c r="B192" s="163"/>
      <c r="D192" s="164" t="s">
        <v>161</v>
      </c>
      <c r="E192" s="165" t="s">
        <v>3</v>
      </c>
      <c r="F192" s="166" t="s">
        <v>1352</v>
      </c>
      <c r="H192" s="167">
        <v>196</v>
      </c>
      <c r="I192" s="168"/>
      <c r="L192" s="163"/>
      <c r="M192" s="169"/>
      <c r="N192" s="170"/>
      <c r="O192" s="170"/>
      <c r="P192" s="170"/>
      <c r="Q192" s="170"/>
      <c r="R192" s="170"/>
      <c r="S192" s="170"/>
      <c r="T192" s="171"/>
      <c r="AT192" s="165" t="s">
        <v>161</v>
      </c>
      <c r="AU192" s="165" t="s">
        <v>80</v>
      </c>
      <c r="AV192" s="13" t="s">
        <v>80</v>
      </c>
      <c r="AW192" s="13" t="s">
        <v>33</v>
      </c>
      <c r="AX192" s="13" t="s">
        <v>78</v>
      </c>
      <c r="AY192" s="165" t="s">
        <v>149</v>
      </c>
    </row>
    <row r="193" spans="1:65" s="2" customFormat="1" ht="16.5" customHeight="1">
      <c r="A193" s="34"/>
      <c r="B193" s="144"/>
      <c r="C193" s="145" t="s">
        <v>493</v>
      </c>
      <c r="D193" s="145" t="s">
        <v>152</v>
      </c>
      <c r="E193" s="146" t="s">
        <v>1765</v>
      </c>
      <c r="F193" s="147" t="s">
        <v>1766</v>
      </c>
      <c r="G193" s="148" t="s">
        <v>243</v>
      </c>
      <c r="H193" s="149">
        <v>168</v>
      </c>
      <c r="I193" s="150"/>
      <c r="J193" s="151">
        <f>ROUND(I193*H193,2)</f>
        <v>0</v>
      </c>
      <c r="K193" s="147" t="s">
        <v>3</v>
      </c>
      <c r="L193" s="35"/>
      <c r="M193" s="152" t="s">
        <v>3</v>
      </c>
      <c r="N193" s="153" t="s">
        <v>42</v>
      </c>
      <c r="O193" s="55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6" t="s">
        <v>227</v>
      </c>
      <c r="AT193" s="156" t="s">
        <v>152</v>
      </c>
      <c r="AU193" s="156" t="s">
        <v>80</v>
      </c>
      <c r="AY193" s="19" t="s">
        <v>149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9" t="s">
        <v>78</v>
      </c>
      <c r="BK193" s="157">
        <f>ROUND(I193*H193,2)</f>
        <v>0</v>
      </c>
      <c r="BL193" s="19" t="s">
        <v>227</v>
      </c>
      <c r="BM193" s="156" t="s">
        <v>1767</v>
      </c>
    </row>
    <row r="194" spans="2:51" s="13" customFormat="1" ht="12">
      <c r="B194" s="163"/>
      <c r="D194" s="164" t="s">
        <v>161</v>
      </c>
      <c r="E194" s="165" t="s">
        <v>3</v>
      </c>
      <c r="F194" s="166" t="s">
        <v>1768</v>
      </c>
      <c r="H194" s="167">
        <v>168</v>
      </c>
      <c r="I194" s="168"/>
      <c r="L194" s="163"/>
      <c r="M194" s="169"/>
      <c r="N194" s="170"/>
      <c r="O194" s="170"/>
      <c r="P194" s="170"/>
      <c r="Q194" s="170"/>
      <c r="R194" s="170"/>
      <c r="S194" s="170"/>
      <c r="T194" s="171"/>
      <c r="AT194" s="165" t="s">
        <v>161</v>
      </c>
      <c r="AU194" s="165" t="s">
        <v>80</v>
      </c>
      <c r="AV194" s="13" t="s">
        <v>80</v>
      </c>
      <c r="AW194" s="13" t="s">
        <v>33</v>
      </c>
      <c r="AX194" s="13" t="s">
        <v>78</v>
      </c>
      <c r="AY194" s="165" t="s">
        <v>149</v>
      </c>
    </row>
    <row r="195" spans="1:65" s="2" customFormat="1" ht="24.2" customHeight="1">
      <c r="A195" s="34"/>
      <c r="B195" s="144"/>
      <c r="C195" s="190" t="s">
        <v>498</v>
      </c>
      <c r="D195" s="190" t="s">
        <v>411</v>
      </c>
      <c r="E195" s="191" t="s">
        <v>1769</v>
      </c>
      <c r="F195" s="192" t="s">
        <v>1770</v>
      </c>
      <c r="G195" s="193" t="s">
        <v>243</v>
      </c>
      <c r="H195" s="194">
        <v>47</v>
      </c>
      <c r="I195" s="195"/>
      <c r="J195" s="196">
        <f>ROUND(I195*H195,2)</f>
        <v>0</v>
      </c>
      <c r="K195" s="192" t="s">
        <v>3</v>
      </c>
      <c r="L195" s="197"/>
      <c r="M195" s="198" t="s">
        <v>3</v>
      </c>
      <c r="N195" s="199" t="s">
        <v>42</v>
      </c>
      <c r="O195" s="55"/>
      <c r="P195" s="154">
        <f>O195*H195</f>
        <v>0</v>
      </c>
      <c r="Q195" s="154">
        <v>0.0002</v>
      </c>
      <c r="R195" s="154">
        <f>Q195*H195</f>
        <v>0.0094</v>
      </c>
      <c r="S195" s="154">
        <v>0</v>
      </c>
      <c r="T195" s="15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6" t="s">
        <v>446</v>
      </c>
      <c r="AT195" s="156" t="s">
        <v>411</v>
      </c>
      <c r="AU195" s="156" t="s">
        <v>80</v>
      </c>
      <c r="AY195" s="19" t="s">
        <v>149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9" t="s">
        <v>78</v>
      </c>
      <c r="BK195" s="157">
        <f>ROUND(I195*H195,2)</f>
        <v>0</v>
      </c>
      <c r="BL195" s="19" t="s">
        <v>227</v>
      </c>
      <c r="BM195" s="156" t="s">
        <v>1771</v>
      </c>
    </row>
    <row r="196" spans="2:51" s="13" customFormat="1" ht="12">
      <c r="B196" s="163"/>
      <c r="D196" s="164" t="s">
        <v>161</v>
      </c>
      <c r="E196" s="165" t="s">
        <v>3</v>
      </c>
      <c r="F196" s="166" t="s">
        <v>543</v>
      </c>
      <c r="H196" s="167">
        <v>47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161</v>
      </c>
      <c r="AU196" s="165" t="s">
        <v>80</v>
      </c>
      <c r="AV196" s="13" t="s">
        <v>80</v>
      </c>
      <c r="AW196" s="13" t="s">
        <v>33</v>
      </c>
      <c r="AX196" s="13" t="s">
        <v>78</v>
      </c>
      <c r="AY196" s="165" t="s">
        <v>149</v>
      </c>
    </row>
    <row r="197" spans="1:65" s="2" customFormat="1" ht="24.2" customHeight="1">
      <c r="A197" s="34"/>
      <c r="B197" s="144"/>
      <c r="C197" s="190" t="s">
        <v>503</v>
      </c>
      <c r="D197" s="190" t="s">
        <v>411</v>
      </c>
      <c r="E197" s="191" t="s">
        <v>1772</v>
      </c>
      <c r="F197" s="192" t="s">
        <v>1773</v>
      </c>
      <c r="G197" s="193" t="s">
        <v>243</v>
      </c>
      <c r="H197" s="194">
        <v>121</v>
      </c>
      <c r="I197" s="195"/>
      <c r="J197" s="196">
        <f>ROUND(I197*H197,2)</f>
        <v>0</v>
      </c>
      <c r="K197" s="192" t="s">
        <v>3</v>
      </c>
      <c r="L197" s="197"/>
      <c r="M197" s="198" t="s">
        <v>3</v>
      </c>
      <c r="N197" s="199" t="s">
        <v>42</v>
      </c>
      <c r="O197" s="55"/>
      <c r="P197" s="154">
        <f>O197*H197</f>
        <v>0</v>
      </c>
      <c r="Q197" s="154">
        <v>0.0003</v>
      </c>
      <c r="R197" s="154">
        <f>Q197*H197</f>
        <v>0.0363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446</v>
      </c>
      <c r="AT197" s="156" t="s">
        <v>411</v>
      </c>
      <c r="AU197" s="156" t="s">
        <v>80</v>
      </c>
      <c r="AY197" s="19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78</v>
      </c>
      <c r="BK197" s="157">
        <f>ROUND(I197*H197,2)</f>
        <v>0</v>
      </c>
      <c r="BL197" s="19" t="s">
        <v>227</v>
      </c>
      <c r="BM197" s="156" t="s">
        <v>1774</v>
      </c>
    </row>
    <row r="198" spans="2:51" s="13" customFormat="1" ht="12">
      <c r="B198" s="163"/>
      <c r="D198" s="164" t="s">
        <v>161</v>
      </c>
      <c r="E198" s="165" t="s">
        <v>3</v>
      </c>
      <c r="F198" s="166" t="s">
        <v>963</v>
      </c>
      <c r="H198" s="167">
        <v>121</v>
      </c>
      <c r="I198" s="168"/>
      <c r="L198" s="163"/>
      <c r="M198" s="169"/>
      <c r="N198" s="170"/>
      <c r="O198" s="170"/>
      <c r="P198" s="170"/>
      <c r="Q198" s="170"/>
      <c r="R198" s="170"/>
      <c r="S198" s="170"/>
      <c r="T198" s="171"/>
      <c r="AT198" s="165" t="s">
        <v>161</v>
      </c>
      <c r="AU198" s="165" t="s">
        <v>80</v>
      </c>
      <c r="AV198" s="13" t="s">
        <v>80</v>
      </c>
      <c r="AW198" s="13" t="s">
        <v>33</v>
      </c>
      <c r="AX198" s="13" t="s">
        <v>78</v>
      </c>
      <c r="AY198" s="165" t="s">
        <v>149</v>
      </c>
    </row>
    <row r="199" spans="1:65" s="2" customFormat="1" ht="16.5" customHeight="1">
      <c r="A199" s="34"/>
      <c r="B199" s="144"/>
      <c r="C199" s="145" t="s">
        <v>508</v>
      </c>
      <c r="D199" s="145" t="s">
        <v>152</v>
      </c>
      <c r="E199" s="146" t="s">
        <v>1775</v>
      </c>
      <c r="F199" s="147" t="s">
        <v>1776</v>
      </c>
      <c r="G199" s="148" t="s">
        <v>243</v>
      </c>
      <c r="H199" s="149">
        <v>8</v>
      </c>
      <c r="I199" s="150"/>
      <c r="J199" s="151">
        <f>ROUND(I199*H199,2)</f>
        <v>0</v>
      </c>
      <c r="K199" s="147" t="s">
        <v>3</v>
      </c>
      <c r="L199" s="35"/>
      <c r="M199" s="152" t="s">
        <v>3</v>
      </c>
      <c r="N199" s="153" t="s">
        <v>42</v>
      </c>
      <c r="O199" s="55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6" t="s">
        <v>227</v>
      </c>
      <c r="AT199" s="156" t="s">
        <v>152</v>
      </c>
      <c r="AU199" s="156" t="s">
        <v>80</v>
      </c>
      <c r="AY199" s="19" t="s">
        <v>149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9" t="s">
        <v>78</v>
      </c>
      <c r="BK199" s="157">
        <f>ROUND(I199*H199,2)</f>
        <v>0</v>
      </c>
      <c r="BL199" s="19" t="s">
        <v>227</v>
      </c>
      <c r="BM199" s="156" t="s">
        <v>1777</v>
      </c>
    </row>
    <row r="200" spans="2:51" s="13" customFormat="1" ht="12">
      <c r="B200" s="163"/>
      <c r="D200" s="164" t="s">
        <v>161</v>
      </c>
      <c r="E200" s="165" t="s">
        <v>3</v>
      </c>
      <c r="F200" s="166" t="s">
        <v>200</v>
      </c>
      <c r="H200" s="167">
        <v>8</v>
      </c>
      <c r="I200" s="168"/>
      <c r="L200" s="163"/>
      <c r="M200" s="169"/>
      <c r="N200" s="170"/>
      <c r="O200" s="170"/>
      <c r="P200" s="170"/>
      <c r="Q200" s="170"/>
      <c r="R200" s="170"/>
      <c r="S200" s="170"/>
      <c r="T200" s="171"/>
      <c r="AT200" s="165" t="s">
        <v>161</v>
      </c>
      <c r="AU200" s="165" t="s">
        <v>80</v>
      </c>
      <c r="AV200" s="13" t="s">
        <v>80</v>
      </c>
      <c r="AW200" s="13" t="s">
        <v>33</v>
      </c>
      <c r="AX200" s="13" t="s">
        <v>78</v>
      </c>
      <c r="AY200" s="165" t="s">
        <v>149</v>
      </c>
    </row>
    <row r="201" spans="1:65" s="2" customFormat="1" ht="24.2" customHeight="1">
      <c r="A201" s="34"/>
      <c r="B201" s="144"/>
      <c r="C201" s="190" t="s">
        <v>514</v>
      </c>
      <c r="D201" s="190" t="s">
        <v>411</v>
      </c>
      <c r="E201" s="191" t="s">
        <v>1778</v>
      </c>
      <c r="F201" s="192" t="s">
        <v>1779</v>
      </c>
      <c r="G201" s="193" t="s">
        <v>243</v>
      </c>
      <c r="H201" s="194">
        <v>8</v>
      </c>
      <c r="I201" s="195"/>
      <c r="J201" s="196">
        <f>ROUND(I201*H201,2)</f>
        <v>0</v>
      </c>
      <c r="K201" s="192" t="s">
        <v>3</v>
      </c>
      <c r="L201" s="197"/>
      <c r="M201" s="198" t="s">
        <v>3</v>
      </c>
      <c r="N201" s="199" t="s">
        <v>42</v>
      </c>
      <c r="O201" s="55"/>
      <c r="P201" s="154">
        <f>O201*H201</f>
        <v>0</v>
      </c>
      <c r="Q201" s="154">
        <v>0.0003</v>
      </c>
      <c r="R201" s="154">
        <f>Q201*H201</f>
        <v>0.0024</v>
      </c>
      <c r="S201" s="154">
        <v>0</v>
      </c>
      <c r="T201" s="15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6" t="s">
        <v>446</v>
      </c>
      <c r="AT201" s="156" t="s">
        <v>411</v>
      </c>
      <c r="AU201" s="156" t="s">
        <v>80</v>
      </c>
      <c r="AY201" s="19" t="s">
        <v>149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9" t="s">
        <v>78</v>
      </c>
      <c r="BK201" s="157">
        <f>ROUND(I201*H201,2)</f>
        <v>0</v>
      </c>
      <c r="BL201" s="19" t="s">
        <v>227</v>
      </c>
      <c r="BM201" s="156" t="s">
        <v>1780</v>
      </c>
    </row>
    <row r="202" spans="2:51" s="13" customFormat="1" ht="12">
      <c r="B202" s="163"/>
      <c r="D202" s="164" t="s">
        <v>161</v>
      </c>
      <c r="E202" s="165" t="s">
        <v>3</v>
      </c>
      <c r="F202" s="166" t="s">
        <v>200</v>
      </c>
      <c r="H202" s="167">
        <v>8</v>
      </c>
      <c r="I202" s="168"/>
      <c r="L202" s="163"/>
      <c r="M202" s="169"/>
      <c r="N202" s="170"/>
      <c r="O202" s="170"/>
      <c r="P202" s="170"/>
      <c r="Q202" s="170"/>
      <c r="R202" s="170"/>
      <c r="S202" s="170"/>
      <c r="T202" s="171"/>
      <c r="AT202" s="165" t="s">
        <v>161</v>
      </c>
      <c r="AU202" s="165" t="s">
        <v>80</v>
      </c>
      <c r="AV202" s="13" t="s">
        <v>80</v>
      </c>
      <c r="AW202" s="13" t="s">
        <v>33</v>
      </c>
      <c r="AX202" s="13" t="s">
        <v>78</v>
      </c>
      <c r="AY202" s="165" t="s">
        <v>149</v>
      </c>
    </row>
    <row r="203" spans="1:65" s="2" customFormat="1" ht="24.2" customHeight="1">
      <c r="A203" s="34"/>
      <c r="B203" s="144"/>
      <c r="C203" s="145" t="s">
        <v>526</v>
      </c>
      <c r="D203" s="145" t="s">
        <v>152</v>
      </c>
      <c r="E203" s="146" t="s">
        <v>845</v>
      </c>
      <c r="F203" s="147" t="s">
        <v>846</v>
      </c>
      <c r="G203" s="148" t="s">
        <v>197</v>
      </c>
      <c r="H203" s="149">
        <v>0.087</v>
      </c>
      <c r="I203" s="150"/>
      <c r="J203" s="151">
        <f>ROUND(I203*H203,2)</f>
        <v>0</v>
      </c>
      <c r="K203" s="147" t="s">
        <v>156</v>
      </c>
      <c r="L203" s="35"/>
      <c r="M203" s="152" t="s">
        <v>3</v>
      </c>
      <c r="N203" s="153" t="s">
        <v>42</v>
      </c>
      <c r="O203" s="55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227</v>
      </c>
      <c r="AT203" s="156" t="s">
        <v>152</v>
      </c>
      <c r="AU203" s="156" t="s">
        <v>80</v>
      </c>
      <c r="AY203" s="19" t="s">
        <v>149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9" t="s">
        <v>78</v>
      </c>
      <c r="BK203" s="157">
        <f>ROUND(I203*H203,2)</f>
        <v>0</v>
      </c>
      <c r="BL203" s="19" t="s">
        <v>227</v>
      </c>
      <c r="BM203" s="156" t="s">
        <v>1781</v>
      </c>
    </row>
    <row r="204" spans="1:47" s="2" customFormat="1" ht="12">
      <c r="A204" s="34"/>
      <c r="B204" s="35"/>
      <c r="C204" s="34"/>
      <c r="D204" s="158" t="s">
        <v>159</v>
      </c>
      <c r="E204" s="34"/>
      <c r="F204" s="159" t="s">
        <v>848</v>
      </c>
      <c r="G204" s="34"/>
      <c r="H204" s="34"/>
      <c r="I204" s="160"/>
      <c r="J204" s="34"/>
      <c r="K204" s="34"/>
      <c r="L204" s="35"/>
      <c r="M204" s="161"/>
      <c r="N204" s="162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159</v>
      </c>
      <c r="AU204" s="19" t="s">
        <v>80</v>
      </c>
    </row>
    <row r="205" spans="2:63" s="12" customFormat="1" ht="22.9" customHeight="1">
      <c r="B205" s="131"/>
      <c r="D205" s="132" t="s">
        <v>70</v>
      </c>
      <c r="E205" s="142" t="s">
        <v>1782</v>
      </c>
      <c r="F205" s="142" t="s">
        <v>3240</v>
      </c>
      <c r="I205" s="134"/>
      <c r="J205" s="143">
        <f>BK205</f>
        <v>0</v>
      </c>
      <c r="L205" s="131"/>
      <c r="M205" s="136"/>
      <c r="N205" s="137"/>
      <c r="O205" s="137"/>
      <c r="P205" s="138">
        <f>SUM(P206:P213)</f>
        <v>0</v>
      </c>
      <c r="Q205" s="137"/>
      <c r="R205" s="138">
        <f>SUM(R206:R213)</f>
        <v>0</v>
      </c>
      <c r="S205" s="137"/>
      <c r="T205" s="139">
        <f>SUM(T206:T213)</f>
        <v>0</v>
      </c>
      <c r="AR205" s="132" t="s">
        <v>157</v>
      </c>
      <c r="AT205" s="140" t="s">
        <v>70</v>
      </c>
      <c r="AU205" s="140" t="s">
        <v>78</v>
      </c>
      <c r="AY205" s="132" t="s">
        <v>149</v>
      </c>
      <c r="BK205" s="141">
        <f>SUM(BK206:BK213)+SUM(J215:J235)</f>
        <v>0</v>
      </c>
    </row>
    <row r="206" spans="1:65" s="2" customFormat="1" ht="16.5" customHeight="1">
      <c r="A206" s="34"/>
      <c r="B206" s="144"/>
      <c r="C206" s="145" t="s">
        <v>531</v>
      </c>
      <c r="D206" s="145" t="s">
        <v>152</v>
      </c>
      <c r="E206" s="146" t="s">
        <v>1783</v>
      </c>
      <c r="F206" s="147" t="s">
        <v>1784</v>
      </c>
      <c r="G206" s="148" t="s">
        <v>1785</v>
      </c>
      <c r="H206" s="149">
        <v>10</v>
      </c>
      <c r="I206" s="150"/>
      <c r="J206" s="151">
        <f>ROUND(I206*H206,2)</f>
        <v>0</v>
      </c>
      <c r="K206" s="147" t="s">
        <v>3</v>
      </c>
      <c r="L206" s="35"/>
      <c r="M206" s="152" t="s">
        <v>3</v>
      </c>
      <c r="N206" s="153" t="s">
        <v>42</v>
      </c>
      <c r="O206" s="55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6" t="s">
        <v>157</v>
      </c>
      <c r="AT206" s="156" t="s">
        <v>152</v>
      </c>
      <c r="AU206" s="156" t="s">
        <v>80</v>
      </c>
      <c r="AY206" s="19" t="s">
        <v>149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9" t="s">
        <v>78</v>
      </c>
      <c r="BK206" s="157">
        <f>ROUND(I206*H206,2)</f>
        <v>0</v>
      </c>
      <c r="BL206" s="19" t="s">
        <v>157</v>
      </c>
      <c r="BM206" s="156" t="s">
        <v>1786</v>
      </c>
    </row>
    <row r="207" spans="2:51" s="13" customFormat="1" ht="12">
      <c r="B207" s="163"/>
      <c r="D207" s="164" t="s">
        <v>161</v>
      </c>
      <c r="E207" s="165" t="s">
        <v>3</v>
      </c>
      <c r="F207" s="166" t="s">
        <v>210</v>
      </c>
      <c r="H207" s="167">
        <v>10</v>
      </c>
      <c r="I207" s="168"/>
      <c r="L207" s="163"/>
      <c r="M207" s="169"/>
      <c r="N207" s="170"/>
      <c r="O207" s="170"/>
      <c r="P207" s="170"/>
      <c r="Q207" s="170"/>
      <c r="R207" s="170"/>
      <c r="S207" s="170"/>
      <c r="T207" s="171"/>
      <c r="AT207" s="165" t="s">
        <v>161</v>
      </c>
      <c r="AU207" s="165" t="s">
        <v>80</v>
      </c>
      <c r="AV207" s="13" t="s">
        <v>80</v>
      </c>
      <c r="AW207" s="13" t="s">
        <v>33</v>
      </c>
      <c r="AX207" s="13" t="s">
        <v>78</v>
      </c>
      <c r="AY207" s="165" t="s">
        <v>149</v>
      </c>
    </row>
    <row r="208" spans="1:65" s="2" customFormat="1" ht="16.5" customHeight="1">
      <c r="A208" s="34"/>
      <c r="B208" s="144"/>
      <c r="C208" s="145" t="s">
        <v>536</v>
      </c>
      <c r="D208" s="145" t="s">
        <v>152</v>
      </c>
      <c r="E208" s="146" t="s">
        <v>1787</v>
      </c>
      <c r="F208" s="147" t="s">
        <v>1788</v>
      </c>
      <c r="G208" s="148" t="s">
        <v>1785</v>
      </c>
      <c r="H208" s="149">
        <v>16</v>
      </c>
      <c r="I208" s="150"/>
      <c r="J208" s="151">
        <f>ROUND(I208*H208,2)</f>
        <v>0</v>
      </c>
      <c r="K208" s="147" t="s">
        <v>3</v>
      </c>
      <c r="L208" s="35"/>
      <c r="M208" s="152" t="s">
        <v>3</v>
      </c>
      <c r="N208" s="153" t="s">
        <v>42</v>
      </c>
      <c r="O208" s="55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157</v>
      </c>
      <c r="AT208" s="156" t="s">
        <v>152</v>
      </c>
      <c r="AU208" s="156" t="s">
        <v>80</v>
      </c>
      <c r="AY208" s="19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9" t="s">
        <v>78</v>
      </c>
      <c r="BK208" s="157">
        <f>ROUND(I208*H208,2)</f>
        <v>0</v>
      </c>
      <c r="BL208" s="19" t="s">
        <v>157</v>
      </c>
      <c r="BM208" s="156" t="s">
        <v>1789</v>
      </c>
    </row>
    <row r="209" spans="2:51" s="13" customFormat="1" ht="12">
      <c r="B209" s="163"/>
      <c r="D209" s="164" t="s">
        <v>161</v>
      </c>
      <c r="E209" s="165" t="s">
        <v>3</v>
      </c>
      <c r="F209" s="166" t="s">
        <v>227</v>
      </c>
      <c r="H209" s="167">
        <v>16</v>
      </c>
      <c r="I209" s="168"/>
      <c r="L209" s="163"/>
      <c r="M209" s="169"/>
      <c r="N209" s="170"/>
      <c r="O209" s="170"/>
      <c r="P209" s="170"/>
      <c r="Q209" s="170"/>
      <c r="R209" s="170"/>
      <c r="S209" s="170"/>
      <c r="T209" s="171"/>
      <c r="AT209" s="165" t="s">
        <v>161</v>
      </c>
      <c r="AU209" s="165" t="s">
        <v>80</v>
      </c>
      <c r="AV209" s="13" t="s">
        <v>80</v>
      </c>
      <c r="AW209" s="13" t="s">
        <v>33</v>
      </c>
      <c r="AX209" s="13" t="s">
        <v>78</v>
      </c>
      <c r="AY209" s="165" t="s">
        <v>149</v>
      </c>
    </row>
    <row r="210" spans="1:65" s="2" customFormat="1" ht="16.5" customHeight="1">
      <c r="A210" s="34"/>
      <c r="B210" s="144"/>
      <c r="C210" s="145" t="s">
        <v>543</v>
      </c>
      <c r="D210" s="145" t="s">
        <v>152</v>
      </c>
      <c r="E210" s="146" t="s">
        <v>1790</v>
      </c>
      <c r="F210" s="147" t="s">
        <v>1791</v>
      </c>
      <c r="G210" s="148" t="s">
        <v>1785</v>
      </c>
      <c r="H210" s="149">
        <v>10</v>
      </c>
      <c r="I210" s="150"/>
      <c r="J210" s="151">
        <f>ROUND(I210*H210,2)</f>
        <v>0</v>
      </c>
      <c r="K210" s="147" t="s">
        <v>3</v>
      </c>
      <c r="L210" s="35"/>
      <c r="M210" s="152" t="s">
        <v>3</v>
      </c>
      <c r="N210" s="153" t="s">
        <v>42</v>
      </c>
      <c r="O210" s="55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157</v>
      </c>
      <c r="AT210" s="156" t="s">
        <v>152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157</v>
      </c>
      <c r="BM210" s="156" t="s">
        <v>1792</v>
      </c>
    </row>
    <row r="211" spans="2:51" s="13" customFormat="1" ht="12">
      <c r="B211" s="163"/>
      <c r="D211" s="164" t="s">
        <v>161</v>
      </c>
      <c r="E211" s="165" t="s">
        <v>3</v>
      </c>
      <c r="F211" s="166" t="s">
        <v>210</v>
      </c>
      <c r="H211" s="167">
        <v>10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161</v>
      </c>
      <c r="AU211" s="165" t="s">
        <v>80</v>
      </c>
      <c r="AV211" s="13" t="s">
        <v>80</v>
      </c>
      <c r="AW211" s="13" t="s">
        <v>33</v>
      </c>
      <c r="AX211" s="13" t="s">
        <v>78</v>
      </c>
      <c r="AY211" s="165" t="s">
        <v>149</v>
      </c>
    </row>
    <row r="212" spans="1:65" s="2" customFormat="1" ht="16.5" customHeight="1">
      <c r="A212" s="34"/>
      <c r="B212" s="144"/>
      <c r="C212" s="145" t="s">
        <v>551</v>
      </c>
      <c r="D212" s="145" t="s">
        <v>152</v>
      </c>
      <c r="E212" s="146" t="s">
        <v>1793</v>
      </c>
      <c r="F212" s="147" t="s">
        <v>1794</v>
      </c>
      <c r="G212" s="148" t="s">
        <v>1785</v>
      </c>
      <c r="H212" s="149">
        <v>72</v>
      </c>
      <c r="I212" s="150"/>
      <c r="J212" s="151">
        <f>ROUND(I212*H212,2)</f>
        <v>0</v>
      </c>
      <c r="K212" s="147" t="s">
        <v>3</v>
      </c>
      <c r="L212" s="35"/>
      <c r="M212" s="152" t="s">
        <v>3</v>
      </c>
      <c r="N212" s="153" t="s">
        <v>42</v>
      </c>
      <c r="O212" s="55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6" t="s">
        <v>157</v>
      </c>
      <c r="AT212" s="156" t="s">
        <v>152</v>
      </c>
      <c r="AU212" s="156" t="s">
        <v>80</v>
      </c>
      <c r="AY212" s="19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9" t="s">
        <v>78</v>
      </c>
      <c r="BK212" s="157">
        <f>ROUND(I212*H212,2)</f>
        <v>0</v>
      </c>
      <c r="BL212" s="19" t="s">
        <v>157</v>
      </c>
      <c r="BM212" s="156" t="s">
        <v>1795</v>
      </c>
    </row>
    <row r="213" spans="2:51" s="13" customFormat="1" ht="12">
      <c r="B213" s="163"/>
      <c r="D213" s="164" t="s">
        <v>161</v>
      </c>
      <c r="E213" s="165" t="s">
        <v>3</v>
      </c>
      <c r="F213" s="166" t="s">
        <v>694</v>
      </c>
      <c r="H213" s="167">
        <v>72</v>
      </c>
      <c r="I213" s="168"/>
      <c r="L213" s="163"/>
      <c r="M213" s="172"/>
      <c r="N213" s="173"/>
      <c r="O213" s="173"/>
      <c r="P213" s="173"/>
      <c r="Q213" s="173"/>
      <c r="R213" s="173"/>
      <c r="S213" s="173"/>
      <c r="T213" s="174"/>
      <c r="AT213" s="165" t="s">
        <v>161</v>
      </c>
      <c r="AU213" s="165" t="s">
        <v>80</v>
      </c>
      <c r="AV213" s="13" t="s">
        <v>80</v>
      </c>
      <c r="AW213" s="13" t="s">
        <v>33</v>
      </c>
      <c r="AX213" s="13" t="s">
        <v>78</v>
      </c>
      <c r="AY213" s="165" t="s">
        <v>149</v>
      </c>
    </row>
    <row r="214" spans="1:31" s="2" customFormat="1" ht="6.95" customHeight="1">
      <c r="A214" s="34"/>
      <c r="B214" s="44"/>
      <c r="C214" s="45"/>
      <c r="D214" s="45"/>
      <c r="E214" s="45"/>
      <c r="F214" s="45"/>
      <c r="G214" s="45"/>
      <c r="H214" s="45"/>
      <c r="I214" s="45"/>
      <c r="J214" s="45"/>
      <c r="K214" s="45"/>
      <c r="L214" s="35"/>
      <c r="M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  <row r="215" spans="1:10" ht="24">
      <c r="A215" s="298"/>
      <c r="B215" s="299"/>
      <c r="C215" s="300" t="s">
        <v>557</v>
      </c>
      <c r="D215" s="300" t="s">
        <v>152</v>
      </c>
      <c r="E215" s="301" t="s">
        <v>3218</v>
      </c>
      <c r="F215" s="302" t="s">
        <v>3219</v>
      </c>
      <c r="G215" s="303" t="s">
        <v>183</v>
      </c>
      <c r="H215" s="304">
        <v>1</v>
      </c>
      <c r="I215" s="150"/>
      <c r="J215" s="305">
        <f>ROUND(I215*H215,2)</f>
        <v>0</v>
      </c>
    </row>
    <row r="216" spans="1:10" ht="12">
      <c r="A216" s="306"/>
      <c r="B216" s="307"/>
      <c r="C216" s="306"/>
      <c r="D216" s="308" t="s">
        <v>161</v>
      </c>
      <c r="E216" s="309" t="s">
        <v>3</v>
      </c>
      <c r="F216" s="310" t="s">
        <v>78</v>
      </c>
      <c r="G216" s="306"/>
      <c r="H216" s="311">
        <v>1</v>
      </c>
      <c r="I216" s="312"/>
      <c r="J216" s="306"/>
    </row>
    <row r="217" spans="1:10" ht="24">
      <c r="A217" s="298"/>
      <c r="B217" s="299"/>
      <c r="C217" s="300" t="s">
        <v>561</v>
      </c>
      <c r="D217" s="300" t="s">
        <v>152</v>
      </c>
      <c r="E217" s="301" t="s">
        <v>3220</v>
      </c>
      <c r="F217" s="302" t="s">
        <v>3221</v>
      </c>
      <c r="G217" s="303" t="s">
        <v>183</v>
      </c>
      <c r="H217" s="304">
        <v>6</v>
      </c>
      <c r="I217" s="150"/>
      <c r="J217" s="305">
        <f>ROUND(I217*H217,2)</f>
        <v>0</v>
      </c>
    </row>
    <row r="218" spans="1:10" ht="12">
      <c r="A218" s="306"/>
      <c r="B218" s="307"/>
      <c r="C218" s="306"/>
      <c r="D218" s="308" t="s">
        <v>161</v>
      </c>
      <c r="E218" s="309" t="s">
        <v>3</v>
      </c>
      <c r="F218" s="310" t="s">
        <v>186</v>
      </c>
      <c r="G218" s="306"/>
      <c r="H218" s="311">
        <v>6</v>
      </c>
      <c r="I218" s="312"/>
      <c r="J218" s="306"/>
    </row>
    <row r="219" spans="1:10" ht="24">
      <c r="A219" s="298"/>
      <c r="B219" s="299"/>
      <c r="C219" s="300" t="s">
        <v>570</v>
      </c>
      <c r="D219" s="300" t="s">
        <v>152</v>
      </c>
      <c r="E219" s="301" t="s">
        <v>3222</v>
      </c>
      <c r="F219" s="302" t="s">
        <v>3223</v>
      </c>
      <c r="G219" s="303" t="s">
        <v>183</v>
      </c>
      <c r="H219" s="304">
        <v>4</v>
      </c>
      <c r="I219" s="150"/>
      <c r="J219" s="305">
        <f>ROUND(I219*H219,2)</f>
        <v>0</v>
      </c>
    </row>
    <row r="220" spans="1:10" ht="12">
      <c r="A220" s="306"/>
      <c r="B220" s="307"/>
      <c r="C220" s="306"/>
      <c r="D220" s="308" t="s">
        <v>161</v>
      </c>
      <c r="E220" s="309" t="s">
        <v>3</v>
      </c>
      <c r="F220" s="310" t="s">
        <v>157</v>
      </c>
      <c r="G220" s="306"/>
      <c r="H220" s="311">
        <v>4</v>
      </c>
      <c r="I220" s="312"/>
      <c r="J220" s="306"/>
    </row>
    <row r="221" spans="1:10" ht="24">
      <c r="A221" s="298"/>
      <c r="B221" s="299"/>
      <c r="C221" s="300" t="s">
        <v>576</v>
      </c>
      <c r="D221" s="300" t="s">
        <v>152</v>
      </c>
      <c r="E221" s="301" t="s">
        <v>3224</v>
      </c>
      <c r="F221" s="302" t="s">
        <v>3225</v>
      </c>
      <c r="G221" s="303" t="s">
        <v>183</v>
      </c>
      <c r="H221" s="304">
        <v>3</v>
      </c>
      <c r="I221" s="150"/>
      <c r="J221" s="305">
        <f>ROUND(I221*H221,2)</f>
        <v>0</v>
      </c>
    </row>
    <row r="222" spans="1:10" ht="12">
      <c r="A222" s="306"/>
      <c r="B222" s="307"/>
      <c r="C222" s="306"/>
      <c r="D222" s="308" t="s">
        <v>161</v>
      </c>
      <c r="E222" s="309" t="s">
        <v>3</v>
      </c>
      <c r="F222" s="310" t="s">
        <v>169</v>
      </c>
      <c r="G222" s="306"/>
      <c r="H222" s="311">
        <v>3</v>
      </c>
      <c r="I222" s="312"/>
      <c r="J222" s="306"/>
    </row>
    <row r="223" spans="1:10" ht="24">
      <c r="A223" s="298"/>
      <c r="B223" s="299"/>
      <c r="C223" s="300" t="s">
        <v>587</v>
      </c>
      <c r="D223" s="300" t="s">
        <v>152</v>
      </c>
      <c r="E223" s="301" t="s">
        <v>3226</v>
      </c>
      <c r="F223" s="302" t="s">
        <v>3227</v>
      </c>
      <c r="G223" s="303" t="s">
        <v>183</v>
      </c>
      <c r="H223" s="304">
        <v>2</v>
      </c>
      <c r="I223" s="150"/>
      <c r="J223" s="305">
        <f>ROUND(I223*H223,2)</f>
        <v>0</v>
      </c>
    </row>
    <row r="224" spans="1:10" ht="12">
      <c r="A224" s="306"/>
      <c r="B224" s="307"/>
      <c r="C224" s="306"/>
      <c r="D224" s="308" t="s">
        <v>161</v>
      </c>
      <c r="E224" s="309" t="s">
        <v>3</v>
      </c>
      <c r="F224" s="310" t="s">
        <v>80</v>
      </c>
      <c r="G224" s="306"/>
      <c r="H224" s="311">
        <v>2</v>
      </c>
      <c r="I224" s="312"/>
      <c r="J224" s="306"/>
    </row>
    <row r="225" spans="1:10" ht="24">
      <c r="A225" s="298"/>
      <c r="B225" s="299"/>
      <c r="C225" s="300" t="s">
        <v>592</v>
      </c>
      <c r="D225" s="300" t="s">
        <v>152</v>
      </c>
      <c r="E225" s="301" t="s">
        <v>3228</v>
      </c>
      <c r="F225" s="302" t="s">
        <v>3229</v>
      </c>
      <c r="G225" s="303" t="s">
        <v>183</v>
      </c>
      <c r="H225" s="304">
        <v>2</v>
      </c>
      <c r="I225" s="150"/>
      <c r="J225" s="305">
        <f>ROUND(I225*H225,2)</f>
        <v>0</v>
      </c>
    </row>
    <row r="226" spans="1:10" ht="12">
      <c r="A226" s="306"/>
      <c r="B226" s="307"/>
      <c r="C226" s="306"/>
      <c r="D226" s="308" t="s">
        <v>161</v>
      </c>
      <c r="E226" s="309" t="s">
        <v>3</v>
      </c>
      <c r="F226" s="310" t="s">
        <v>80</v>
      </c>
      <c r="G226" s="306"/>
      <c r="H226" s="311">
        <v>2</v>
      </c>
      <c r="I226" s="312"/>
      <c r="J226" s="306"/>
    </row>
    <row r="227" spans="1:10" ht="12">
      <c r="A227" s="298"/>
      <c r="B227" s="299"/>
      <c r="C227" s="300" t="s">
        <v>597</v>
      </c>
      <c r="D227" s="300" t="s">
        <v>152</v>
      </c>
      <c r="E227" s="301" t="s">
        <v>3230</v>
      </c>
      <c r="F227" s="302" t="s">
        <v>3231</v>
      </c>
      <c r="G227" s="303" t="s">
        <v>183</v>
      </c>
      <c r="H227" s="304">
        <v>1</v>
      </c>
      <c r="I227" s="150"/>
      <c r="J227" s="305">
        <f>ROUND(I227*H227,2)</f>
        <v>0</v>
      </c>
    </row>
    <row r="228" spans="1:10" ht="12">
      <c r="A228" s="306"/>
      <c r="B228" s="307"/>
      <c r="C228" s="306"/>
      <c r="D228" s="308" t="s">
        <v>161</v>
      </c>
      <c r="E228" s="309" t="s">
        <v>3</v>
      </c>
      <c r="F228" s="310" t="s">
        <v>78</v>
      </c>
      <c r="G228" s="306"/>
      <c r="H228" s="311">
        <v>1</v>
      </c>
      <c r="I228" s="312"/>
      <c r="J228" s="306"/>
    </row>
    <row r="229" spans="1:10" ht="12">
      <c r="A229" s="298"/>
      <c r="B229" s="299"/>
      <c r="C229" s="313" t="s">
        <v>627</v>
      </c>
      <c r="D229" s="313" t="s">
        <v>411</v>
      </c>
      <c r="E229" s="314" t="s">
        <v>3232</v>
      </c>
      <c r="F229" s="315" t="s">
        <v>3233</v>
      </c>
      <c r="G229" s="316" t="s">
        <v>183</v>
      </c>
      <c r="H229" s="317">
        <v>1</v>
      </c>
      <c r="I229" s="150"/>
      <c r="J229" s="318">
        <f>ROUND(I229*H229,2)</f>
        <v>0</v>
      </c>
    </row>
    <row r="230" spans="1:10" ht="12">
      <c r="A230" s="306"/>
      <c r="B230" s="307"/>
      <c r="C230" s="306"/>
      <c r="D230" s="308" t="s">
        <v>161</v>
      </c>
      <c r="E230" s="309" t="s">
        <v>3</v>
      </c>
      <c r="F230" s="310" t="s">
        <v>78</v>
      </c>
      <c r="G230" s="306"/>
      <c r="H230" s="311">
        <v>1</v>
      </c>
      <c r="I230" s="312"/>
      <c r="J230" s="306"/>
    </row>
    <row r="231" spans="1:10" ht="12">
      <c r="A231" s="298"/>
      <c r="B231" s="299"/>
      <c r="C231" s="300" t="s">
        <v>608</v>
      </c>
      <c r="D231" s="300" t="s">
        <v>152</v>
      </c>
      <c r="E231" s="301" t="s">
        <v>3234</v>
      </c>
      <c r="F231" s="302" t="s">
        <v>3235</v>
      </c>
      <c r="G231" s="303" t="s">
        <v>183</v>
      </c>
      <c r="H231" s="304">
        <v>4</v>
      </c>
      <c r="I231" s="150"/>
      <c r="J231" s="305">
        <f>ROUND(I231*H231,2)</f>
        <v>0</v>
      </c>
    </row>
    <row r="232" spans="1:10" ht="12">
      <c r="A232" s="306"/>
      <c r="B232" s="307"/>
      <c r="C232" s="306"/>
      <c r="D232" s="308" t="s">
        <v>161</v>
      </c>
      <c r="E232" s="309" t="s">
        <v>3</v>
      </c>
      <c r="F232" s="310" t="s">
        <v>157</v>
      </c>
      <c r="G232" s="306"/>
      <c r="H232" s="311">
        <v>4</v>
      </c>
      <c r="I232" s="312"/>
      <c r="J232" s="306"/>
    </row>
    <row r="233" spans="1:10" ht="12">
      <c r="A233" s="298"/>
      <c r="B233" s="299"/>
      <c r="C233" s="313" t="s">
        <v>634</v>
      </c>
      <c r="D233" s="313" t="s">
        <v>411</v>
      </c>
      <c r="E233" s="314" t="s">
        <v>3236</v>
      </c>
      <c r="F233" s="315" t="s">
        <v>3237</v>
      </c>
      <c r="G233" s="316" t="s">
        <v>183</v>
      </c>
      <c r="H233" s="317">
        <v>4</v>
      </c>
      <c r="I233" s="150"/>
      <c r="J233" s="318">
        <f>ROUND(I233*H233,2)</f>
        <v>0</v>
      </c>
    </row>
    <row r="234" spans="1:10" ht="12">
      <c r="A234" s="306"/>
      <c r="B234" s="307"/>
      <c r="C234" s="306"/>
      <c r="D234" s="308" t="s">
        <v>161</v>
      </c>
      <c r="E234" s="309" t="s">
        <v>3</v>
      </c>
      <c r="F234" s="310" t="s">
        <v>157</v>
      </c>
      <c r="G234" s="306"/>
      <c r="H234" s="311">
        <v>4</v>
      </c>
      <c r="I234" s="312"/>
      <c r="J234" s="306"/>
    </row>
    <row r="235" spans="1:10" ht="12">
      <c r="A235" s="298"/>
      <c r="B235" s="299"/>
      <c r="C235" s="300" t="s">
        <v>639</v>
      </c>
      <c r="D235" s="300" t="s">
        <v>152</v>
      </c>
      <c r="E235" s="301" t="s">
        <v>3238</v>
      </c>
      <c r="F235" s="302" t="s">
        <v>3239</v>
      </c>
      <c r="G235" s="303" t="s">
        <v>197</v>
      </c>
      <c r="H235" s="304">
        <v>0.636</v>
      </c>
      <c r="I235" s="150"/>
      <c r="J235" s="305">
        <f>ROUND(I235*H235,2)</f>
        <v>0</v>
      </c>
    </row>
  </sheetData>
  <autoFilter ref="C92:K21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1/731244494"/>
    <hyperlink ref="F108" r:id="rId2" display="https://podminky.urs.cz/item/CS_URS_2022_01/731810331"/>
    <hyperlink ref="F111" r:id="rId3" display="https://podminky.urs.cz/item/CS_URS_2022_01/731810341"/>
    <hyperlink ref="F114" r:id="rId4" display="https://podminky.urs.cz/item/CS_URS_2022_01/998731101"/>
    <hyperlink ref="F125" r:id="rId5" display="https://podminky.urs.cz/item/CS_URS_2022_01/998732101"/>
    <hyperlink ref="F128" r:id="rId6" display="https://podminky.urs.cz/item/CS_URS_2022_01/733223202"/>
    <hyperlink ref="F131" r:id="rId7" display="https://podminky.urs.cz/item/CS_URS_2022_01/733223203"/>
    <hyperlink ref="F134" r:id="rId8" display="https://podminky.urs.cz/item/CS_URS_2022_01/733223204"/>
    <hyperlink ref="F137" r:id="rId9" display="https://podminky.urs.cz/item/CS_URS_2022_01/733223205"/>
    <hyperlink ref="F140" r:id="rId10" display="https://podminky.urs.cz/item/CS_URS_2022_01/733224222"/>
    <hyperlink ref="F143" r:id="rId11" display="https://podminky.urs.cz/item/CS_URS_2022_01/733291101"/>
    <hyperlink ref="F146" r:id="rId12" display="https://podminky.urs.cz/item/CS_URS_2022_01/998733101"/>
    <hyperlink ref="F149" r:id="rId13" display="https://podminky.urs.cz/item/CS_URS_2022_01/734209115"/>
    <hyperlink ref="F160" r:id="rId14" display="https://podminky.urs.cz/item/CS_URS_2022_01/734211120"/>
    <hyperlink ref="F165" r:id="rId15" display="https://podminky.urs.cz/item/CS_URS_2022_01/734242413"/>
    <hyperlink ref="F168" r:id="rId16" display="https://podminky.urs.cz/item/CS_URS_2022_01/734291123"/>
    <hyperlink ref="F171" r:id="rId17" display="https://podminky.urs.cz/item/CS_URS_2022_01/734292714"/>
    <hyperlink ref="F174" r:id="rId18" display="https://podminky.urs.cz/item/CS_URS_2022_01/734292715"/>
    <hyperlink ref="F177" r:id="rId19" display="https://podminky.urs.cz/item/CS_URS_2022_01/734411101"/>
    <hyperlink ref="F182" r:id="rId20" display="https://podminky.urs.cz/item/CS_URS_2022_01/998734101"/>
    <hyperlink ref="F204" r:id="rId21" display="https://podminky.urs.cz/item/CS_URS_2022_01/998713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3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1610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1796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ROUND(J90,2)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ROUND((SUM(BE90:BE332)),2)</f>
        <v>0</v>
      </c>
      <c r="G35" s="34"/>
      <c r="H35" s="34"/>
      <c r="I35" s="103">
        <v>0.21</v>
      </c>
      <c r="J35" s="102">
        <f>ROUND(((SUM(BE90:BE332))*I35),2)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ROUND((SUM(BF90:BF332)),2)</f>
        <v>0</v>
      </c>
      <c r="G36" s="34"/>
      <c r="H36" s="34"/>
      <c r="I36" s="103">
        <v>0.15</v>
      </c>
      <c r="J36" s="102">
        <f>ROUND(((SUM(BF90:BF332))*I36),2)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ROUND((SUM(BG90:BG332)),2)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ROUND((SUM(BH90:BH332)),2)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ROUND((SUM(BI90:BI332)),2)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1610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02 - Zdravotechnika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J90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J91</f>
        <v>0</v>
      </c>
      <c r="L64" s="113"/>
    </row>
    <row r="65" spans="2:12" s="10" customFormat="1" ht="19.9" customHeight="1">
      <c r="B65" s="117"/>
      <c r="D65" s="118" t="s">
        <v>1797</v>
      </c>
      <c r="E65" s="119"/>
      <c r="F65" s="119"/>
      <c r="G65" s="119"/>
      <c r="H65" s="119"/>
      <c r="I65" s="119"/>
      <c r="J65" s="120">
        <f>J92</f>
        <v>0</v>
      </c>
      <c r="L65" s="117"/>
    </row>
    <row r="66" spans="2:12" s="10" customFormat="1" ht="19.9" customHeight="1">
      <c r="B66" s="117"/>
      <c r="D66" s="118" t="s">
        <v>1798</v>
      </c>
      <c r="E66" s="119"/>
      <c r="F66" s="119"/>
      <c r="G66" s="119"/>
      <c r="H66" s="119"/>
      <c r="I66" s="119"/>
      <c r="J66" s="120">
        <f>J160</f>
        <v>0</v>
      </c>
      <c r="L66" s="117"/>
    </row>
    <row r="67" spans="2:12" s="10" customFormat="1" ht="19.9" customHeight="1">
      <c r="B67" s="117"/>
      <c r="D67" s="118" t="s">
        <v>1799</v>
      </c>
      <c r="E67" s="119"/>
      <c r="F67" s="119"/>
      <c r="G67" s="119"/>
      <c r="H67" s="119"/>
      <c r="I67" s="119"/>
      <c r="J67" s="120">
        <f>J267</f>
        <v>0</v>
      </c>
      <c r="L67" s="117"/>
    </row>
    <row r="68" spans="2:12" s="10" customFormat="1" ht="19.9" customHeight="1">
      <c r="B68" s="117"/>
      <c r="D68" s="118" t="s">
        <v>1800</v>
      </c>
      <c r="E68" s="119"/>
      <c r="F68" s="119"/>
      <c r="G68" s="119"/>
      <c r="H68" s="119"/>
      <c r="I68" s="119"/>
      <c r="J68" s="120">
        <f>J323</f>
        <v>0</v>
      </c>
      <c r="L68" s="117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134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62" t="str">
        <f>E7</f>
        <v>Stavební úpravy, přístavba a nástavba sportovního zázemí v Obratani</v>
      </c>
      <c r="F78" s="363"/>
      <c r="G78" s="363"/>
      <c r="H78" s="363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12" s="1" customFormat="1" ht="12" customHeight="1">
      <c r="B79" s="22"/>
      <c r="C79" s="29" t="s">
        <v>119</v>
      </c>
      <c r="L79" s="22"/>
    </row>
    <row r="80" spans="1:31" s="2" customFormat="1" ht="16.5" customHeight="1">
      <c r="A80" s="34"/>
      <c r="B80" s="35"/>
      <c r="C80" s="34"/>
      <c r="D80" s="34"/>
      <c r="E80" s="362" t="s">
        <v>1610</v>
      </c>
      <c r="F80" s="361"/>
      <c r="G80" s="361"/>
      <c r="H80" s="361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121</v>
      </c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58" t="str">
        <f>E11</f>
        <v>02 - Zdravotechnika</v>
      </c>
      <c r="F82" s="361"/>
      <c r="G82" s="361"/>
      <c r="H82" s="361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4"/>
      <c r="E84" s="34"/>
      <c r="F84" s="27" t="str">
        <f>F14</f>
        <v xml:space="preserve"> </v>
      </c>
      <c r="G84" s="34"/>
      <c r="H84" s="34"/>
      <c r="I84" s="29" t="s">
        <v>23</v>
      </c>
      <c r="J84" s="52" t="str">
        <f>IF(J14="","",J14)</f>
        <v>23. 6. 2022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25</v>
      </c>
      <c r="D86" s="34"/>
      <c r="E86" s="34"/>
      <c r="F86" s="27" t="str">
        <f>E17</f>
        <v>Obec Obrataň, č.p. 204, 394 12 Obrataň</v>
      </c>
      <c r="G86" s="34"/>
      <c r="H86" s="34"/>
      <c r="I86" s="29" t="s">
        <v>31</v>
      </c>
      <c r="J86" s="32" t="str">
        <f>E23</f>
        <v>Ing. Patrik Příhoda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29</v>
      </c>
      <c r="D87" s="34"/>
      <c r="E87" s="34"/>
      <c r="F87" s="27" t="str">
        <f>IF(E20="","",E20)</f>
        <v>Vyplň údaj</v>
      </c>
      <c r="G87" s="34"/>
      <c r="H87" s="34"/>
      <c r="I87" s="29" t="s">
        <v>34</v>
      </c>
      <c r="J87" s="32" t="str">
        <f>E26</f>
        <v xml:space="preserve"> 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21"/>
      <c r="B89" s="122"/>
      <c r="C89" s="123" t="s">
        <v>135</v>
      </c>
      <c r="D89" s="124" t="s">
        <v>56</v>
      </c>
      <c r="E89" s="124" t="s">
        <v>52</v>
      </c>
      <c r="F89" s="124" t="s">
        <v>53</v>
      </c>
      <c r="G89" s="124" t="s">
        <v>136</v>
      </c>
      <c r="H89" s="124" t="s">
        <v>137</v>
      </c>
      <c r="I89" s="124" t="s">
        <v>138</v>
      </c>
      <c r="J89" s="124" t="s">
        <v>125</v>
      </c>
      <c r="K89" s="125" t="s">
        <v>139</v>
      </c>
      <c r="L89" s="126"/>
      <c r="M89" s="59" t="s">
        <v>3</v>
      </c>
      <c r="N89" s="60" t="s">
        <v>41</v>
      </c>
      <c r="O89" s="60" t="s">
        <v>140</v>
      </c>
      <c r="P89" s="60" t="s">
        <v>141</v>
      </c>
      <c r="Q89" s="60" t="s">
        <v>142</v>
      </c>
      <c r="R89" s="60" t="s">
        <v>143</v>
      </c>
      <c r="S89" s="60" t="s">
        <v>144</v>
      </c>
      <c r="T89" s="61" t="s">
        <v>145</v>
      </c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</row>
    <row r="90" spans="1:63" s="2" customFormat="1" ht="22.9" customHeight="1">
      <c r="A90" s="34"/>
      <c r="B90" s="35"/>
      <c r="C90" s="66" t="s">
        <v>146</v>
      </c>
      <c r="D90" s="34"/>
      <c r="E90" s="34"/>
      <c r="F90" s="34"/>
      <c r="G90" s="34"/>
      <c r="H90" s="34"/>
      <c r="I90" s="34"/>
      <c r="J90" s="127">
        <f>BK90</f>
        <v>0</v>
      </c>
      <c r="K90" s="34"/>
      <c r="L90" s="35"/>
      <c r="M90" s="62"/>
      <c r="N90" s="53"/>
      <c r="O90" s="63"/>
      <c r="P90" s="128">
        <f>P91</f>
        <v>0</v>
      </c>
      <c r="Q90" s="63"/>
      <c r="R90" s="128">
        <f>R91</f>
        <v>1.62316</v>
      </c>
      <c r="S90" s="63"/>
      <c r="T90" s="129">
        <f>T91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70</v>
      </c>
      <c r="AU90" s="19" t="s">
        <v>126</v>
      </c>
      <c r="BK90" s="130">
        <f>BK91</f>
        <v>0</v>
      </c>
    </row>
    <row r="91" spans="2:63" s="12" customFormat="1" ht="25.9" customHeight="1">
      <c r="B91" s="131"/>
      <c r="D91" s="132" t="s">
        <v>70</v>
      </c>
      <c r="E91" s="133" t="s">
        <v>220</v>
      </c>
      <c r="F91" s="133" t="s">
        <v>221</v>
      </c>
      <c r="I91" s="134"/>
      <c r="J91" s="135">
        <f>BK91</f>
        <v>0</v>
      </c>
      <c r="L91" s="131"/>
      <c r="M91" s="136"/>
      <c r="N91" s="137"/>
      <c r="O91" s="137"/>
      <c r="P91" s="138">
        <f>P92+P160+P267+P323</f>
        <v>0</v>
      </c>
      <c r="Q91" s="137"/>
      <c r="R91" s="138">
        <f>R92+R160+R267+R323</f>
        <v>1.62316</v>
      </c>
      <c r="S91" s="137"/>
      <c r="T91" s="139">
        <f>T92+T160+T267+T323</f>
        <v>0</v>
      </c>
      <c r="AR91" s="132" t="s">
        <v>80</v>
      </c>
      <c r="AT91" s="140" t="s">
        <v>70</v>
      </c>
      <c r="AU91" s="140" t="s">
        <v>71</v>
      </c>
      <c r="AY91" s="132" t="s">
        <v>149</v>
      </c>
      <c r="BK91" s="141">
        <f>BK92+BK160+BK267+BK323</f>
        <v>0</v>
      </c>
    </row>
    <row r="92" spans="2:63" s="12" customFormat="1" ht="22.9" customHeight="1">
      <c r="B92" s="131"/>
      <c r="D92" s="132" t="s">
        <v>70</v>
      </c>
      <c r="E92" s="142" t="s">
        <v>1801</v>
      </c>
      <c r="F92" s="142" t="s">
        <v>1802</v>
      </c>
      <c r="I92" s="134"/>
      <c r="J92" s="143">
        <f>BK92</f>
        <v>0</v>
      </c>
      <c r="L92" s="131"/>
      <c r="M92" s="136"/>
      <c r="N92" s="137"/>
      <c r="O92" s="137"/>
      <c r="P92" s="138">
        <f>SUM(P93:P159)</f>
        <v>0</v>
      </c>
      <c r="Q92" s="137"/>
      <c r="R92" s="138">
        <f>SUM(R93:R159)</f>
        <v>0.91824</v>
      </c>
      <c r="S92" s="137"/>
      <c r="T92" s="139">
        <f>SUM(T93:T159)</f>
        <v>0</v>
      </c>
      <c r="AR92" s="132" t="s">
        <v>80</v>
      </c>
      <c r="AT92" s="140" t="s">
        <v>70</v>
      </c>
      <c r="AU92" s="140" t="s">
        <v>78</v>
      </c>
      <c r="AY92" s="132" t="s">
        <v>149</v>
      </c>
      <c r="BK92" s="141">
        <f>SUM(BK93:BK159)</f>
        <v>0</v>
      </c>
    </row>
    <row r="93" spans="1:65" s="2" customFormat="1" ht="16.5" customHeight="1">
      <c r="A93" s="34"/>
      <c r="B93" s="144"/>
      <c r="C93" s="145" t="s">
        <v>78</v>
      </c>
      <c r="D93" s="145" t="s">
        <v>152</v>
      </c>
      <c r="E93" s="146" t="s">
        <v>1803</v>
      </c>
      <c r="F93" s="147" t="s">
        <v>1804</v>
      </c>
      <c r="G93" s="148" t="s">
        <v>243</v>
      </c>
      <c r="H93" s="149">
        <v>57</v>
      </c>
      <c r="I93" s="150"/>
      <c r="J93" s="151">
        <f>ROUND(I93*H93,2)</f>
        <v>0</v>
      </c>
      <c r="K93" s="147" t="s">
        <v>156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0.00191</v>
      </c>
      <c r="R93" s="154">
        <f>Q93*H93</f>
        <v>0.10887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227</v>
      </c>
      <c r="AT93" s="156" t="s">
        <v>152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1805</v>
      </c>
    </row>
    <row r="94" spans="1:47" s="2" customFormat="1" ht="12">
      <c r="A94" s="34"/>
      <c r="B94" s="35"/>
      <c r="C94" s="34"/>
      <c r="D94" s="158" t="s">
        <v>159</v>
      </c>
      <c r="E94" s="34"/>
      <c r="F94" s="159" t="s">
        <v>1806</v>
      </c>
      <c r="G94" s="34"/>
      <c r="H94" s="34"/>
      <c r="I94" s="160"/>
      <c r="J94" s="34"/>
      <c r="K94" s="34"/>
      <c r="L94" s="35"/>
      <c r="M94" s="161"/>
      <c r="N94" s="162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159</v>
      </c>
      <c r="AU94" s="19" t="s">
        <v>80</v>
      </c>
    </row>
    <row r="95" spans="2:51" s="13" customFormat="1" ht="12">
      <c r="B95" s="163"/>
      <c r="D95" s="164" t="s">
        <v>161</v>
      </c>
      <c r="E95" s="165" t="s">
        <v>3</v>
      </c>
      <c r="F95" s="166" t="s">
        <v>603</v>
      </c>
      <c r="H95" s="167">
        <v>57</v>
      </c>
      <c r="I95" s="168"/>
      <c r="L95" s="163"/>
      <c r="M95" s="169"/>
      <c r="N95" s="170"/>
      <c r="O95" s="170"/>
      <c r="P95" s="170"/>
      <c r="Q95" s="170"/>
      <c r="R95" s="170"/>
      <c r="S95" s="170"/>
      <c r="T95" s="171"/>
      <c r="AT95" s="165" t="s">
        <v>161</v>
      </c>
      <c r="AU95" s="165" t="s">
        <v>80</v>
      </c>
      <c r="AV95" s="13" t="s">
        <v>80</v>
      </c>
      <c r="AW95" s="13" t="s">
        <v>33</v>
      </c>
      <c r="AX95" s="13" t="s">
        <v>78</v>
      </c>
      <c r="AY95" s="165" t="s">
        <v>149</v>
      </c>
    </row>
    <row r="96" spans="1:65" s="2" customFormat="1" ht="16.5" customHeight="1">
      <c r="A96" s="34"/>
      <c r="B96" s="144"/>
      <c r="C96" s="145" t="s">
        <v>80</v>
      </c>
      <c r="D96" s="145" t="s">
        <v>152</v>
      </c>
      <c r="E96" s="146" t="s">
        <v>1807</v>
      </c>
      <c r="F96" s="147" t="s">
        <v>1808</v>
      </c>
      <c r="G96" s="148" t="s">
        <v>243</v>
      </c>
      <c r="H96" s="149">
        <v>27</v>
      </c>
      <c r="I96" s="150"/>
      <c r="J96" s="151">
        <f>ROUND(I96*H96,2)</f>
        <v>0</v>
      </c>
      <c r="K96" s="147" t="s">
        <v>156</v>
      </c>
      <c r="L96" s="35"/>
      <c r="M96" s="152" t="s">
        <v>3</v>
      </c>
      <c r="N96" s="153" t="s">
        <v>42</v>
      </c>
      <c r="O96" s="55"/>
      <c r="P96" s="154">
        <f>O96*H96</f>
        <v>0</v>
      </c>
      <c r="Q96" s="154">
        <v>0.00308</v>
      </c>
      <c r="R96" s="154">
        <f>Q96*H96</f>
        <v>0.08316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1809</v>
      </c>
    </row>
    <row r="97" spans="1:47" s="2" customFormat="1" ht="12">
      <c r="A97" s="34"/>
      <c r="B97" s="35"/>
      <c r="C97" s="34"/>
      <c r="D97" s="158" t="s">
        <v>159</v>
      </c>
      <c r="E97" s="34"/>
      <c r="F97" s="159" t="s">
        <v>1810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159</v>
      </c>
      <c r="AU97" s="19" t="s">
        <v>80</v>
      </c>
    </row>
    <row r="98" spans="2:51" s="13" customFormat="1" ht="12">
      <c r="B98" s="163"/>
      <c r="D98" s="164" t="s">
        <v>161</v>
      </c>
      <c r="E98" s="165" t="s">
        <v>3</v>
      </c>
      <c r="F98" s="166" t="s">
        <v>415</v>
      </c>
      <c r="H98" s="167">
        <v>27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16.5" customHeight="1">
      <c r="A99" s="34"/>
      <c r="B99" s="144"/>
      <c r="C99" s="145" t="s">
        <v>169</v>
      </c>
      <c r="D99" s="145" t="s">
        <v>152</v>
      </c>
      <c r="E99" s="146" t="s">
        <v>1811</v>
      </c>
      <c r="F99" s="147" t="s">
        <v>1812</v>
      </c>
      <c r="G99" s="148" t="s">
        <v>243</v>
      </c>
      <c r="H99" s="149">
        <v>17</v>
      </c>
      <c r="I99" s="150"/>
      <c r="J99" s="151">
        <f>ROUND(I99*H99,2)</f>
        <v>0</v>
      </c>
      <c r="K99" s="147" t="s">
        <v>156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0.00142</v>
      </c>
      <c r="R99" s="154">
        <f>Q99*H99</f>
        <v>0.02414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1813</v>
      </c>
    </row>
    <row r="100" spans="1:47" s="2" customFormat="1" ht="12">
      <c r="A100" s="34"/>
      <c r="B100" s="35"/>
      <c r="C100" s="34"/>
      <c r="D100" s="158" t="s">
        <v>159</v>
      </c>
      <c r="E100" s="34"/>
      <c r="F100" s="159" t="s">
        <v>1814</v>
      </c>
      <c r="G100" s="34"/>
      <c r="H100" s="34"/>
      <c r="I100" s="160"/>
      <c r="J100" s="34"/>
      <c r="K100" s="34"/>
      <c r="L100" s="35"/>
      <c r="M100" s="161"/>
      <c r="N100" s="162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159</v>
      </c>
      <c r="AU100" s="19" t="s">
        <v>80</v>
      </c>
    </row>
    <row r="101" spans="2:51" s="13" customFormat="1" ht="12">
      <c r="B101" s="163"/>
      <c r="D101" s="164" t="s">
        <v>161</v>
      </c>
      <c r="E101" s="165" t="s">
        <v>3</v>
      </c>
      <c r="F101" s="166" t="s">
        <v>354</v>
      </c>
      <c r="H101" s="167">
        <v>17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157</v>
      </c>
      <c r="D102" s="145" t="s">
        <v>152</v>
      </c>
      <c r="E102" s="146" t="s">
        <v>1815</v>
      </c>
      <c r="F102" s="147" t="s">
        <v>1816</v>
      </c>
      <c r="G102" s="148" t="s">
        <v>243</v>
      </c>
      <c r="H102" s="149">
        <v>30</v>
      </c>
      <c r="I102" s="150"/>
      <c r="J102" s="151">
        <f>ROUND(I102*H102,2)</f>
        <v>0</v>
      </c>
      <c r="K102" s="147" t="s">
        <v>156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0.00744</v>
      </c>
      <c r="R102" s="154">
        <f>Q102*H102</f>
        <v>0.2232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1817</v>
      </c>
    </row>
    <row r="103" spans="1:47" s="2" customFormat="1" ht="12">
      <c r="A103" s="34"/>
      <c r="B103" s="35"/>
      <c r="C103" s="34"/>
      <c r="D103" s="158" t="s">
        <v>159</v>
      </c>
      <c r="E103" s="34"/>
      <c r="F103" s="159" t="s">
        <v>1818</v>
      </c>
      <c r="G103" s="34"/>
      <c r="H103" s="34"/>
      <c r="I103" s="160"/>
      <c r="J103" s="34"/>
      <c r="K103" s="34"/>
      <c r="L103" s="35"/>
      <c r="M103" s="161"/>
      <c r="N103" s="162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159</v>
      </c>
      <c r="AU103" s="19" t="s">
        <v>80</v>
      </c>
    </row>
    <row r="104" spans="2:51" s="13" customFormat="1" ht="12">
      <c r="B104" s="163"/>
      <c r="D104" s="164" t="s">
        <v>161</v>
      </c>
      <c r="E104" s="165" t="s">
        <v>3</v>
      </c>
      <c r="F104" s="166" t="s">
        <v>433</v>
      </c>
      <c r="H104" s="167">
        <v>30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45" t="s">
        <v>180</v>
      </c>
      <c r="D105" s="145" t="s">
        <v>152</v>
      </c>
      <c r="E105" s="146" t="s">
        <v>1819</v>
      </c>
      <c r="F105" s="147" t="s">
        <v>1820</v>
      </c>
      <c r="G105" s="148" t="s">
        <v>243</v>
      </c>
      <c r="H105" s="149">
        <v>20</v>
      </c>
      <c r="I105" s="150"/>
      <c r="J105" s="151">
        <f>ROUND(I105*H105,2)</f>
        <v>0</v>
      </c>
      <c r="K105" s="147" t="s">
        <v>156</v>
      </c>
      <c r="L105" s="35"/>
      <c r="M105" s="152" t="s">
        <v>3</v>
      </c>
      <c r="N105" s="153" t="s">
        <v>42</v>
      </c>
      <c r="O105" s="55"/>
      <c r="P105" s="154">
        <f>O105*H105</f>
        <v>0</v>
      </c>
      <c r="Q105" s="154">
        <v>0.01232</v>
      </c>
      <c r="R105" s="154">
        <f>Q105*H105</f>
        <v>0.24639999999999998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1821</v>
      </c>
    </row>
    <row r="106" spans="1:47" s="2" customFormat="1" ht="12">
      <c r="A106" s="34"/>
      <c r="B106" s="35"/>
      <c r="C106" s="34"/>
      <c r="D106" s="158" t="s">
        <v>159</v>
      </c>
      <c r="E106" s="34"/>
      <c r="F106" s="159" t="s">
        <v>1822</v>
      </c>
      <c r="G106" s="34"/>
      <c r="H106" s="34"/>
      <c r="I106" s="160"/>
      <c r="J106" s="34"/>
      <c r="K106" s="34"/>
      <c r="L106" s="35"/>
      <c r="M106" s="161"/>
      <c r="N106" s="162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159</v>
      </c>
      <c r="AU106" s="19" t="s">
        <v>80</v>
      </c>
    </row>
    <row r="107" spans="2:51" s="13" customFormat="1" ht="12">
      <c r="B107" s="163"/>
      <c r="D107" s="164" t="s">
        <v>161</v>
      </c>
      <c r="E107" s="165" t="s">
        <v>3</v>
      </c>
      <c r="F107" s="166" t="s">
        <v>377</v>
      </c>
      <c r="H107" s="167">
        <v>20</v>
      </c>
      <c r="I107" s="168"/>
      <c r="L107" s="163"/>
      <c r="M107" s="169"/>
      <c r="N107" s="170"/>
      <c r="O107" s="170"/>
      <c r="P107" s="170"/>
      <c r="Q107" s="170"/>
      <c r="R107" s="170"/>
      <c r="S107" s="170"/>
      <c r="T107" s="171"/>
      <c r="AT107" s="165" t="s">
        <v>161</v>
      </c>
      <c r="AU107" s="165" t="s">
        <v>80</v>
      </c>
      <c r="AV107" s="13" t="s">
        <v>80</v>
      </c>
      <c r="AW107" s="13" t="s">
        <v>33</v>
      </c>
      <c r="AX107" s="13" t="s">
        <v>78</v>
      </c>
      <c r="AY107" s="165" t="s">
        <v>149</v>
      </c>
    </row>
    <row r="108" spans="1:65" s="2" customFormat="1" ht="16.5" customHeight="1">
      <c r="A108" s="34"/>
      <c r="B108" s="144"/>
      <c r="C108" s="145" t="s">
        <v>186</v>
      </c>
      <c r="D108" s="145" t="s">
        <v>152</v>
      </c>
      <c r="E108" s="146" t="s">
        <v>1823</v>
      </c>
      <c r="F108" s="147" t="s">
        <v>1824</v>
      </c>
      <c r="G108" s="148" t="s">
        <v>243</v>
      </c>
      <c r="H108" s="149">
        <v>4</v>
      </c>
      <c r="I108" s="150"/>
      <c r="J108" s="151">
        <f>ROUND(I108*H108,2)</f>
        <v>0</v>
      </c>
      <c r="K108" s="147" t="s">
        <v>156</v>
      </c>
      <c r="L108" s="35"/>
      <c r="M108" s="152" t="s">
        <v>3</v>
      </c>
      <c r="N108" s="153" t="s">
        <v>42</v>
      </c>
      <c r="O108" s="55"/>
      <c r="P108" s="154">
        <f>O108*H108</f>
        <v>0</v>
      </c>
      <c r="Q108" s="154">
        <v>0.00059</v>
      </c>
      <c r="R108" s="154">
        <f>Q108*H108</f>
        <v>0.00236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227</v>
      </c>
      <c r="AT108" s="156" t="s">
        <v>152</v>
      </c>
      <c r="AU108" s="156" t="s">
        <v>80</v>
      </c>
      <c r="AY108" s="19" t="s">
        <v>149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78</v>
      </c>
      <c r="BK108" s="157">
        <f>ROUND(I108*H108,2)</f>
        <v>0</v>
      </c>
      <c r="BL108" s="19" t="s">
        <v>227</v>
      </c>
      <c r="BM108" s="156" t="s">
        <v>1825</v>
      </c>
    </row>
    <row r="109" spans="1:47" s="2" customFormat="1" ht="12">
      <c r="A109" s="34"/>
      <c r="B109" s="35"/>
      <c r="C109" s="34"/>
      <c r="D109" s="158" t="s">
        <v>159</v>
      </c>
      <c r="E109" s="34"/>
      <c r="F109" s="159" t="s">
        <v>1826</v>
      </c>
      <c r="G109" s="34"/>
      <c r="H109" s="34"/>
      <c r="I109" s="160"/>
      <c r="J109" s="34"/>
      <c r="K109" s="34"/>
      <c r="L109" s="35"/>
      <c r="M109" s="161"/>
      <c r="N109" s="162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159</v>
      </c>
      <c r="AU109" s="19" t="s">
        <v>80</v>
      </c>
    </row>
    <row r="110" spans="2:51" s="13" customFormat="1" ht="12">
      <c r="B110" s="163"/>
      <c r="D110" s="164" t="s">
        <v>161</v>
      </c>
      <c r="E110" s="165" t="s">
        <v>3</v>
      </c>
      <c r="F110" s="166" t="s">
        <v>157</v>
      </c>
      <c r="H110" s="167">
        <v>4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161</v>
      </c>
      <c r="AU110" s="165" t="s">
        <v>80</v>
      </c>
      <c r="AV110" s="13" t="s">
        <v>80</v>
      </c>
      <c r="AW110" s="13" t="s">
        <v>33</v>
      </c>
      <c r="AX110" s="13" t="s">
        <v>78</v>
      </c>
      <c r="AY110" s="165" t="s">
        <v>149</v>
      </c>
    </row>
    <row r="111" spans="1:65" s="2" customFormat="1" ht="16.5" customHeight="1">
      <c r="A111" s="34"/>
      <c r="B111" s="144"/>
      <c r="C111" s="145" t="s">
        <v>194</v>
      </c>
      <c r="D111" s="145" t="s">
        <v>152</v>
      </c>
      <c r="E111" s="146" t="s">
        <v>1827</v>
      </c>
      <c r="F111" s="147" t="s">
        <v>1828</v>
      </c>
      <c r="G111" s="148" t="s">
        <v>243</v>
      </c>
      <c r="H111" s="149">
        <v>23</v>
      </c>
      <c r="I111" s="150"/>
      <c r="J111" s="151">
        <f>ROUND(I111*H111,2)</f>
        <v>0</v>
      </c>
      <c r="K111" s="147" t="s">
        <v>156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0.00201</v>
      </c>
      <c r="R111" s="154">
        <f>Q111*H111</f>
        <v>0.04623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227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227</v>
      </c>
      <c r="BM111" s="156" t="s">
        <v>1829</v>
      </c>
    </row>
    <row r="112" spans="1:47" s="2" customFormat="1" ht="12">
      <c r="A112" s="34"/>
      <c r="B112" s="35"/>
      <c r="C112" s="34"/>
      <c r="D112" s="158" t="s">
        <v>159</v>
      </c>
      <c r="E112" s="34"/>
      <c r="F112" s="159" t="s">
        <v>1830</v>
      </c>
      <c r="G112" s="34"/>
      <c r="H112" s="34"/>
      <c r="I112" s="160"/>
      <c r="J112" s="34"/>
      <c r="K112" s="34"/>
      <c r="L112" s="35"/>
      <c r="M112" s="161"/>
      <c r="N112" s="162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159</v>
      </c>
      <c r="AU112" s="19" t="s">
        <v>80</v>
      </c>
    </row>
    <row r="113" spans="2:51" s="13" customFormat="1" ht="12">
      <c r="B113" s="163"/>
      <c r="D113" s="164" t="s">
        <v>161</v>
      </c>
      <c r="E113" s="165" t="s">
        <v>3</v>
      </c>
      <c r="F113" s="166" t="s">
        <v>391</v>
      </c>
      <c r="H113" s="167">
        <v>23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161</v>
      </c>
      <c r="AU113" s="165" t="s">
        <v>80</v>
      </c>
      <c r="AV113" s="13" t="s">
        <v>80</v>
      </c>
      <c r="AW113" s="13" t="s">
        <v>33</v>
      </c>
      <c r="AX113" s="13" t="s">
        <v>78</v>
      </c>
      <c r="AY113" s="165" t="s">
        <v>149</v>
      </c>
    </row>
    <row r="114" spans="1:65" s="2" customFormat="1" ht="16.5" customHeight="1">
      <c r="A114" s="34"/>
      <c r="B114" s="144"/>
      <c r="C114" s="145" t="s">
        <v>200</v>
      </c>
      <c r="D114" s="145" t="s">
        <v>152</v>
      </c>
      <c r="E114" s="146" t="s">
        <v>1831</v>
      </c>
      <c r="F114" s="147" t="s">
        <v>1832</v>
      </c>
      <c r="G114" s="148" t="s">
        <v>243</v>
      </c>
      <c r="H114" s="149">
        <v>11</v>
      </c>
      <c r="I114" s="150"/>
      <c r="J114" s="151">
        <f>ROUND(I114*H114,2)</f>
        <v>0</v>
      </c>
      <c r="K114" s="147" t="s">
        <v>156</v>
      </c>
      <c r="L114" s="35"/>
      <c r="M114" s="152" t="s">
        <v>3</v>
      </c>
      <c r="N114" s="153" t="s">
        <v>42</v>
      </c>
      <c r="O114" s="55"/>
      <c r="P114" s="154">
        <f>O114*H114</f>
        <v>0</v>
      </c>
      <c r="Q114" s="154">
        <v>0.00041</v>
      </c>
      <c r="R114" s="154">
        <f>Q114*H114</f>
        <v>0.00451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227</v>
      </c>
      <c r="AT114" s="156" t="s">
        <v>152</v>
      </c>
      <c r="AU114" s="156" t="s">
        <v>80</v>
      </c>
      <c r="AY114" s="19" t="s">
        <v>149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78</v>
      </c>
      <c r="BK114" s="157">
        <f>ROUND(I114*H114,2)</f>
        <v>0</v>
      </c>
      <c r="BL114" s="19" t="s">
        <v>227</v>
      </c>
      <c r="BM114" s="156" t="s">
        <v>1833</v>
      </c>
    </row>
    <row r="115" spans="1:47" s="2" customFormat="1" ht="12">
      <c r="A115" s="34"/>
      <c r="B115" s="35"/>
      <c r="C115" s="34"/>
      <c r="D115" s="158" t="s">
        <v>159</v>
      </c>
      <c r="E115" s="34"/>
      <c r="F115" s="159" t="s">
        <v>1834</v>
      </c>
      <c r="G115" s="34"/>
      <c r="H115" s="34"/>
      <c r="I115" s="160"/>
      <c r="J115" s="34"/>
      <c r="K115" s="34"/>
      <c r="L115" s="35"/>
      <c r="M115" s="161"/>
      <c r="N115" s="162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159</v>
      </c>
      <c r="AU115" s="19" t="s">
        <v>80</v>
      </c>
    </row>
    <row r="116" spans="2:51" s="13" customFormat="1" ht="12">
      <c r="B116" s="163"/>
      <c r="D116" s="164" t="s">
        <v>161</v>
      </c>
      <c r="E116" s="165" t="s">
        <v>3</v>
      </c>
      <c r="F116" s="166" t="s">
        <v>215</v>
      </c>
      <c r="H116" s="167">
        <v>11</v>
      </c>
      <c r="I116" s="168"/>
      <c r="L116" s="163"/>
      <c r="M116" s="169"/>
      <c r="N116" s="170"/>
      <c r="O116" s="170"/>
      <c r="P116" s="170"/>
      <c r="Q116" s="170"/>
      <c r="R116" s="170"/>
      <c r="S116" s="170"/>
      <c r="T116" s="171"/>
      <c r="AT116" s="165" t="s">
        <v>161</v>
      </c>
      <c r="AU116" s="165" t="s">
        <v>80</v>
      </c>
      <c r="AV116" s="13" t="s">
        <v>80</v>
      </c>
      <c r="AW116" s="13" t="s">
        <v>33</v>
      </c>
      <c r="AX116" s="13" t="s">
        <v>78</v>
      </c>
      <c r="AY116" s="165" t="s">
        <v>149</v>
      </c>
    </row>
    <row r="117" spans="1:65" s="2" customFormat="1" ht="16.5" customHeight="1">
      <c r="A117" s="34"/>
      <c r="B117" s="144"/>
      <c r="C117" s="145" t="s">
        <v>150</v>
      </c>
      <c r="D117" s="145" t="s">
        <v>152</v>
      </c>
      <c r="E117" s="146" t="s">
        <v>1835</v>
      </c>
      <c r="F117" s="147" t="s">
        <v>1836</v>
      </c>
      <c r="G117" s="148" t="s">
        <v>243</v>
      </c>
      <c r="H117" s="149">
        <v>21</v>
      </c>
      <c r="I117" s="150"/>
      <c r="J117" s="151">
        <f>ROUND(I117*H117,2)</f>
        <v>0</v>
      </c>
      <c r="K117" s="147" t="s">
        <v>156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0.00048</v>
      </c>
      <c r="R117" s="154">
        <f>Q117*H117</f>
        <v>0.01008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227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227</v>
      </c>
      <c r="BM117" s="156" t="s">
        <v>1837</v>
      </c>
    </row>
    <row r="118" spans="1:47" s="2" customFormat="1" ht="12">
      <c r="A118" s="34"/>
      <c r="B118" s="35"/>
      <c r="C118" s="34"/>
      <c r="D118" s="158" t="s">
        <v>159</v>
      </c>
      <c r="E118" s="34"/>
      <c r="F118" s="159" t="s">
        <v>1838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159</v>
      </c>
      <c r="AU118" s="19" t="s">
        <v>80</v>
      </c>
    </row>
    <row r="119" spans="2:51" s="13" customFormat="1" ht="12">
      <c r="B119" s="163"/>
      <c r="D119" s="164" t="s">
        <v>161</v>
      </c>
      <c r="E119" s="165" t="s">
        <v>3</v>
      </c>
      <c r="F119" s="166" t="s">
        <v>8</v>
      </c>
      <c r="H119" s="167">
        <v>21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45" t="s">
        <v>210</v>
      </c>
      <c r="D120" s="145" t="s">
        <v>152</v>
      </c>
      <c r="E120" s="146" t="s">
        <v>1839</v>
      </c>
      <c r="F120" s="147" t="s">
        <v>1840</v>
      </c>
      <c r="G120" s="148" t="s">
        <v>243</v>
      </c>
      <c r="H120" s="149">
        <v>2</v>
      </c>
      <c r="I120" s="150"/>
      <c r="J120" s="151">
        <f>ROUND(I120*H120,2)</f>
        <v>0</v>
      </c>
      <c r="K120" s="147" t="s">
        <v>156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0.00071</v>
      </c>
      <c r="R120" s="154">
        <f>Q120*H120</f>
        <v>0.00142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227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1841</v>
      </c>
    </row>
    <row r="121" spans="1:47" s="2" customFormat="1" ht="12">
      <c r="A121" s="34"/>
      <c r="B121" s="35"/>
      <c r="C121" s="34"/>
      <c r="D121" s="158" t="s">
        <v>159</v>
      </c>
      <c r="E121" s="34"/>
      <c r="F121" s="159" t="s">
        <v>1842</v>
      </c>
      <c r="G121" s="34"/>
      <c r="H121" s="34"/>
      <c r="I121" s="160"/>
      <c r="J121" s="34"/>
      <c r="K121" s="34"/>
      <c r="L121" s="35"/>
      <c r="M121" s="161"/>
      <c r="N121" s="162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159</v>
      </c>
      <c r="AU121" s="19" t="s">
        <v>80</v>
      </c>
    </row>
    <row r="122" spans="2:51" s="13" customFormat="1" ht="12">
      <c r="B122" s="163"/>
      <c r="D122" s="164" t="s">
        <v>161</v>
      </c>
      <c r="E122" s="165" t="s">
        <v>3</v>
      </c>
      <c r="F122" s="166" t="s">
        <v>80</v>
      </c>
      <c r="H122" s="167">
        <v>2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16.5" customHeight="1">
      <c r="A123" s="34"/>
      <c r="B123" s="144"/>
      <c r="C123" s="145" t="s">
        <v>215</v>
      </c>
      <c r="D123" s="145" t="s">
        <v>152</v>
      </c>
      <c r="E123" s="146" t="s">
        <v>1843</v>
      </c>
      <c r="F123" s="147" t="s">
        <v>1844</v>
      </c>
      <c r="G123" s="148" t="s">
        <v>243</v>
      </c>
      <c r="H123" s="149">
        <v>7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0.00224</v>
      </c>
      <c r="R123" s="154">
        <f>Q123*H123</f>
        <v>0.01568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227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227</v>
      </c>
      <c r="BM123" s="156" t="s">
        <v>1845</v>
      </c>
    </row>
    <row r="124" spans="1:47" s="2" customFormat="1" ht="12">
      <c r="A124" s="34"/>
      <c r="B124" s="35"/>
      <c r="C124" s="34"/>
      <c r="D124" s="158" t="s">
        <v>159</v>
      </c>
      <c r="E124" s="34"/>
      <c r="F124" s="159" t="s">
        <v>1846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2:51" s="13" customFormat="1" ht="12">
      <c r="B125" s="163"/>
      <c r="D125" s="164" t="s">
        <v>161</v>
      </c>
      <c r="E125" s="165" t="s">
        <v>3</v>
      </c>
      <c r="F125" s="166" t="s">
        <v>194</v>
      </c>
      <c r="H125" s="167">
        <v>7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45" t="s">
        <v>224</v>
      </c>
      <c r="D126" s="145" t="s">
        <v>152</v>
      </c>
      <c r="E126" s="146" t="s">
        <v>1847</v>
      </c>
      <c r="F126" s="147" t="s">
        <v>1848</v>
      </c>
      <c r="G126" s="148" t="s">
        <v>183</v>
      </c>
      <c r="H126" s="149">
        <v>6</v>
      </c>
      <c r="I126" s="150"/>
      <c r="J126" s="151">
        <f>ROUND(I126*H126,2)</f>
        <v>0</v>
      </c>
      <c r="K126" s="147" t="s">
        <v>156</v>
      </c>
      <c r="L126" s="35"/>
      <c r="M126" s="152" t="s">
        <v>3</v>
      </c>
      <c r="N126" s="153" t="s">
        <v>42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227</v>
      </c>
      <c r="AT126" s="156" t="s">
        <v>152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1849</v>
      </c>
    </row>
    <row r="127" spans="1:47" s="2" customFormat="1" ht="12">
      <c r="A127" s="34"/>
      <c r="B127" s="35"/>
      <c r="C127" s="34"/>
      <c r="D127" s="158" t="s">
        <v>159</v>
      </c>
      <c r="E127" s="34"/>
      <c r="F127" s="159" t="s">
        <v>1850</v>
      </c>
      <c r="G127" s="34"/>
      <c r="H127" s="34"/>
      <c r="I127" s="160"/>
      <c r="J127" s="34"/>
      <c r="K127" s="34"/>
      <c r="L127" s="35"/>
      <c r="M127" s="161"/>
      <c r="N127" s="162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159</v>
      </c>
      <c r="AU127" s="19" t="s">
        <v>80</v>
      </c>
    </row>
    <row r="128" spans="2:51" s="13" customFormat="1" ht="12">
      <c r="B128" s="163"/>
      <c r="D128" s="164" t="s">
        <v>161</v>
      </c>
      <c r="E128" s="165" t="s">
        <v>3</v>
      </c>
      <c r="F128" s="166" t="s">
        <v>186</v>
      </c>
      <c r="H128" s="167">
        <v>6</v>
      </c>
      <c r="I128" s="168"/>
      <c r="L128" s="163"/>
      <c r="M128" s="169"/>
      <c r="N128" s="170"/>
      <c r="O128" s="170"/>
      <c r="P128" s="170"/>
      <c r="Q128" s="170"/>
      <c r="R128" s="170"/>
      <c r="S128" s="170"/>
      <c r="T128" s="171"/>
      <c r="AT128" s="165" t="s">
        <v>161</v>
      </c>
      <c r="AU128" s="165" t="s">
        <v>80</v>
      </c>
      <c r="AV128" s="13" t="s">
        <v>80</v>
      </c>
      <c r="AW128" s="13" t="s">
        <v>33</v>
      </c>
      <c r="AX128" s="13" t="s">
        <v>78</v>
      </c>
      <c r="AY128" s="165" t="s">
        <v>149</v>
      </c>
    </row>
    <row r="129" spans="1:65" s="2" customFormat="1" ht="16.5" customHeight="1">
      <c r="A129" s="34"/>
      <c r="B129" s="144"/>
      <c r="C129" s="145" t="s">
        <v>232</v>
      </c>
      <c r="D129" s="145" t="s">
        <v>152</v>
      </c>
      <c r="E129" s="146" t="s">
        <v>1851</v>
      </c>
      <c r="F129" s="147" t="s">
        <v>1852</v>
      </c>
      <c r="G129" s="148" t="s">
        <v>183</v>
      </c>
      <c r="H129" s="149">
        <v>14</v>
      </c>
      <c r="I129" s="150"/>
      <c r="J129" s="151">
        <f>ROUND(I129*H129,2)</f>
        <v>0</v>
      </c>
      <c r="K129" s="147" t="s">
        <v>156</v>
      </c>
      <c r="L129" s="35"/>
      <c r="M129" s="152" t="s">
        <v>3</v>
      </c>
      <c r="N129" s="153" t="s">
        <v>42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227</v>
      </c>
      <c r="AT129" s="156" t="s">
        <v>152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1853</v>
      </c>
    </row>
    <row r="130" spans="1:47" s="2" customFormat="1" ht="12">
      <c r="A130" s="34"/>
      <c r="B130" s="35"/>
      <c r="C130" s="34"/>
      <c r="D130" s="158" t="s">
        <v>159</v>
      </c>
      <c r="E130" s="34"/>
      <c r="F130" s="159" t="s">
        <v>1854</v>
      </c>
      <c r="G130" s="34"/>
      <c r="H130" s="34"/>
      <c r="I130" s="160"/>
      <c r="J130" s="34"/>
      <c r="K130" s="34"/>
      <c r="L130" s="35"/>
      <c r="M130" s="161"/>
      <c r="N130" s="162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159</v>
      </c>
      <c r="AU130" s="19" t="s">
        <v>80</v>
      </c>
    </row>
    <row r="131" spans="2:51" s="13" customFormat="1" ht="12">
      <c r="B131" s="163"/>
      <c r="D131" s="164" t="s">
        <v>161</v>
      </c>
      <c r="E131" s="165" t="s">
        <v>3</v>
      </c>
      <c r="F131" s="166" t="s">
        <v>240</v>
      </c>
      <c r="H131" s="167">
        <v>14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161</v>
      </c>
      <c r="AU131" s="165" t="s">
        <v>80</v>
      </c>
      <c r="AV131" s="13" t="s">
        <v>80</v>
      </c>
      <c r="AW131" s="13" t="s">
        <v>33</v>
      </c>
      <c r="AX131" s="13" t="s">
        <v>78</v>
      </c>
      <c r="AY131" s="165" t="s">
        <v>149</v>
      </c>
    </row>
    <row r="132" spans="1:65" s="2" customFormat="1" ht="16.5" customHeight="1">
      <c r="A132" s="34"/>
      <c r="B132" s="144"/>
      <c r="C132" s="145" t="s">
        <v>240</v>
      </c>
      <c r="D132" s="145" t="s">
        <v>152</v>
      </c>
      <c r="E132" s="146" t="s">
        <v>1855</v>
      </c>
      <c r="F132" s="147" t="s">
        <v>1856</v>
      </c>
      <c r="G132" s="148" t="s">
        <v>183</v>
      </c>
      <c r="H132" s="149">
        <v>5</v>
      </c>
      <c r="I132" s="150"/>
      <c r="J132" s="151">
        <f>ROUND(I132*H132,2)</f>
        <v>0</v>
      </c>
      <c r="K132" s="147" t="s">
        <v>156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227</v>
      </c>
      <c r="AT132" s="156" t="s">
        <v>152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227</v>
      </c>
      <c r="BM132" s="156" t="s">
        <v>1857</v>
      </c>
    </row>
    <row r="133" spans="1:47" s="2" customFormat="1" ht="12">
      <c r="A133" s="34"/>
      <c r="B133" s="35"/>
      <c r="C133" s="34"/>
      <c r="D133" s="158" t="s">
        <v>159</v>
      </c>
      <c r="E133" s="34"/>
      <c r="F133" s="159" t="s">
        <v>1858</v>
      </c>
      <c r="G133" s="34"/>
      <c r="H133" s="34"/>
      <c r="I133" s="160"/>
      <c r="J133" s="34"/>
      <c r="K133" s="34"/>
      <c r="L133" s="35"/>
      <c r="M133" s="161"/>
      <c r="N133" s="162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159</v>
      </c>
      <c r="AU133" s="19" t="s">
        <v>80</v>
      </c>
    </row>
    <row r="134" spans="2:51" s="13" customFormat="1" ht="12">
      <c r="B134" s="163"/>
      <c r="D134" s="164" t="s">
        <v>161</v>
      </c>
      <c r="E134" s="165" t="s">
        <v>3</v>
      </c>
      <c r="F134" s="166" t="s">
        <v>180</v>
      </c>
      <c r="H134" s="167">
        <v>5</v>
      </c>
      <c r="I134" s="168"/>
      <c r="L134" s="163"/>
      <c r="M134" s="169"/>
      <c r="N134" s="170"/>
      <c r="O134" s="170"/>
      <c r="P134" s="170"/>
      <c r="Q134" s="170"/>
      <c r="R134" s="170"/>
      <c r="S134" s="170"/>
      <c r="T134" s="171"/>
      <c r="AT134" s="165" t="s">
        <v>161</v>
      </c>
      <c r="AU134" s="165" t="s">
        <v>80</v>
      </c>
      <c r="AV134" s="13" t="s">
        <v>80</v>
      </c>
      <c r="AW134" s="13" t="s">
        <v>33</v>
      </c>
      <c r="AX134" s="13" t="s">
        <v>78</v>
      </c>
      <c r="AY134" s="165" t="s">
        <v>149</v>
      </c>
    </row>
    <row r="135" spans="1:65" s="2" customFormat="1" ht="16.5" customHeight="1">
      <c r="A135" s="34"/>
      <c r="B135" s="144"/>
      <c r="C135" s="145" t="s">
        <v>9</v>
      </c>
      <c r="D135" s="145" t="s">
        <v>152</v>
      </c>
      <c r="E135" s="146" t="s">
        <v>1859</v>
      </c>
      <c r="F135" s="147" t="s">
        <v>1860</v>
      </c>
      <c r="G135" s="148" t="s">
        <v>183</v>
      </c>
      <c r="H135" s="149">
        <v>1</v>
      </c>
      <c r="I135" s="150"/>
      <c r="J135" s="151">
        <f>ROUND(I135*H135,2)</f>
        <v>0</v>
      </c>
      <c r="K135" s="147" t="s">
        <v>3</v>
      </c>
      <c r="L135" s="35"/>
      <c r="M135" s="152" t="s">
        <v>3</v>
      </c>
      <c r="N135" s="153" t="s">
        <v>42</v>
      </c>
      <c r="O135" s="55"/>
      <c r="P135" s="154">
        <f>O135*H135</f>
        <v>0</v>
      </c>
      <c r="Q135" s="154">
        <v>0.00018</v>
      </c>
      <c r="R135" s="154">
        <f>Q135*H135</f>
        <v>0.00018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227</v>
      </c>
      <c r="AT135" s="156" t="s">
        <v>152</v>
      </c>
      <c r="AU135" s="156" t="s">
        <v>80</v>
      </c>
      <c r="AY135" s="19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78</v>
      </c>
      <c r="BK135" s="157">
        <f>ROUND(I135*H135,2)</f>
        <v>0</v>
      </c>
      <c r="BL135" s="19" t="s">
        <v>227</v>
      </c>
      <c r="BM135" s="156" t="s">
        <v>1861</v>
      </c>
    </row>
    <row r="136" spans="2:51" s="13" customFormat="1" ht="12">
      <c r="B136" s="163"/>
      <c r="D136" s="164" t="s">
        <v>161</v>
      </c>
      <c r="E136" s="165" t="s">
        <v>3</v>
      </c>
      <c r="F136" s="166" t="s">
        <v>78</v>
      </c>
      <c r="H136" s="167">
        <v>1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65" t="s">
        <v>161</v>
      </c>
      <c r="AU136" s="165" t="s">
        <v>80</v>
      </c>
      <c r="AV136" s="13" t="s">
        <v>80</v>
      </c>
      <c r="AW136" s="13" t="s">
        <v>33</v>
      </c>
      <c r="AX136" s="13" t="s">
        <v>78</v>
      </c>
      <c r="AY136" s="165" t="s">
        <v>149</v>
      </c>
    </row>
    <row r="137" spans="1:65" s="2" customFormat="1" ht="24.2" customHeight="1">
      <c r="A137" s="34"/>
      <c r="B137" s="144"/>
      <c r="C137" s="190" t="s">
        <v>227</v>
      </c>
      <c r="D137" s="190" t="s">
        <v>411</v>
      </c>
      <c r="E137" s="191" t="s">
        <v>1862</v>
      </c>
      <c r="F137" s="192" t="s">
        <v>1863</v>
      </c>
      <c r="G137" s="193" t="s">
        <v>183</v>
      </c>
      <c r="H137" s="194">
        <v>1</v>
      </c>
      <c r="I137" s="195"/>
      <c r="J137" s="196">
        <f>ROUND(I137*H137,2)</f>
        <v>0</v>
      </c>
      <c r="K137" s="192" t="s">
        <v>3</v>
      </c>
      <c r="L137" s="197"/>
      <c r="M137" s="198" t="s">
        <v>3</v>
      </c>
      <c r="N137" s="199" t="s">
        <v>42</v>
      </c>
      <c r="O137" s="55"/>
      <c r="P137" s="154">
        <f>O137*H137</f>
        <v>0</v>
      </c>
      <c r="Q137" s="154">
        <v>0.00038</v>
      </c>
      <c r="R137" s="154">
        <f>Q137*H137</f>
        <v>0.00038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446</v>
      </c>
      <c r="AT137" s="156" t="s">
        <v>411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227</v>
      </c>
      <c r="BM137" s="156" t="s">
        <v>1864</v>
      </c>
    </row>
    <row r="138" spans="2:51" s="13" customFormat="1" ht="12">
      <c r="B138" s="163"/>
      <c r="D138" s="164" t="s">
        <v>161</v>
      </c>
      <c r="E138" s="165" t="s">
        <v>3</v>
      </c>
      <c r="F138" s="166" t="s">
        <v>78</v>
      </c>
      <c r="H138" s="167">
        <v>1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161</v>
      </c>
      <c r="AU138" s="165" t="s">
        <v>80</v>
      </c>
      <c r="AV138" s="13" t="s">
        <v>80</v>
      </c>
      <c r="AW138" s="13" t="s">
        <v>33</v>
      </c>
      <c r="AX138" s="13" t="s">
        <v>78</v>
      </c>
      <c r="AY138" s="165" t="s">
        <v>149</v>
      </c>
    </row>
    <row r="139" spans="1:65" s="2" customFormat="1" ht="16.5" customHeight="1">
      <c r="A139" s="34"/>
      <c r="B139" s="144"/>
      <c r="C139" s="145" t="s">
        <v>354</v>
      </c>
      <c r="D139" s="145" t="s">
        <v>152</v>
      </c>
      <c r="E139" s="146" t="s">
        <v>1865</v>
      </c>
      <c r="F139" s="147" t="s">
        <v>1866</v>
      </c>
      <c r="G139" s="148" t="s">
        <v>183</v>
      </c>
      <c r="H139" s="149">
        <v>9</v>
      </c>
      <c r="I139" s="150"/>
      <c r="J139" s="151">
        <f>ROUND(I139*H139,2)</f>
        <v>0</v>
      </c>
      <c r="K139" s="147" t="s">
        <v>156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0.00495</v>
      </c>
      <c r="R139" s="154">
        <f>Q139*H139</f>
        <v>0.044550000000000006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227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227</v>
      </c>
      <c r="BM139" s="156" t="s">
        <v>1867</v>
      </c>
    </row>
    <row r="140" spans="1:47" s="2" customFormat="1" ht="12">
      <c r="A140" s="34"/>
      <c r="B140" s="35"/>
      <c r="C140" s="34"/>
      <c r="D140" s="158" t="s">
        <v>159</v>
      </c>
      <c r="E140" s="34"/>
      <c r="F140" s="159" t="s">
        <v>1868</v>
      </c>
      <c r="G140" s="34"/>
      <c r="H140" s="34"/>
      <c r="I140" s="160"/>
      <c r="J140" s="34"/>
      <c r="K140" s="34"/>
      <c r="L140" s="35"/>
      <c r="M140" s="161"/>
      <c r="N140" s="162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159</v>
      </c>
      <c r="AU140" s="19" t="s">
        <v>80</v>
      </c>
    </row>
    <row r="141" spans="2:51" s="13" customFormat="1" ht="12">
      <c r="B141" s="163"/>
      <c r="D141" s="164" t="s">
        <v>161</v>
      </c>
      <c r="E141" s="165" t="s">
        <v>3</v>
      </c>
      <c r="F141" s="166" t="s">
        <v>150</v>
      </c>
      <c r="H141" s="167">
        <v>9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161</v>
      </c>
      <c r="AU141" s="165" t="s">
        <v>80</v>
      </c>
      <c r="AV141" s="13" t="s">
        <v>80</v>
      </c>
      <c r="AW141" s="13" t="s">
        <v>33</v>
      </c>
      <c r="AX141" s="13" t="s">
        <v>78</v>
      </c>
      <c r="AY141" s="165" t="s">
        <v>149</v>
      </c>
    </row>
    <row r="142" spans="1:65" s="2" customFormat="1" ht="16.5" customHeight="1">
      <c r="A142" s="34"/>
      <c r="B142" s="144"/>
      <c r="C142" s="145" t="s">
        <v>359</v>
      </c>
      <c r="D142" s="145" t="s">
        <v>152</v>
      </c>
      <c r="E142" s="146" t="s">
        <v>1869</v>
      </c>
      <c r="F142" s="147" t="s">
        <v>1870</v>
      </c>
      <c r="G142" s="148" t="s">
        <v>183</v>
      </c>
      <c r="H142" s="149">
        <v>4</v>
      </c>
      <c r="I142" s="150"/>
      <c r="J142" s="151">
        <f>ROUND(I142*H142,2)</f>
        <v>0</v>
      </c>
      <c r="K142" s="147" t="s">
        <v>156</v>
      </c>
      <c r="L142" s="35"/>
      <c r="M142" s="152" t="s">
        <v>3</v>
      </c>
      <c r="N142" s="153" t="s">
        <v>42</v>
      </c>
      <c r="O142" s="55"/>
      <c r="P142" s="154">
        <f>O142*H142</f>
        <v>0</v>
      </c>
      <c r="Q142" s="154">
        <v>0.02652</v>
      </c>
      <c r="R142" s="154">
        <f>Q142*H142</f>
        <v>0.10608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227</v>
      </c>
      <c r="AT142" s="156" t="s">
        <v>152</v>
      </c>
      <c r="AU142" s="156" t="s">
        <v>80</v>
      </c>
      <c r="AY142" s="19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78</v>
      </c>
      <c r="BK142" s="157">
        <f>ROUND(I142*H142,2)</f>
        <v>0</v>
      </c>
      <c r="BL142" s="19" t="s">
        <v>227</v>
      </c>
      <c r="BM142" s="156" t="s">
        <v>1871</v>
      </c>
    </row>
    <row r="143" spans="1:47" s="2" customFormat="1" ht="12">
      <c r="A143" s="34"/>
      <c r="B143" s="35"/>
      <c r="C143" s="34"/>
      <c r="D143" s="158" t="s">
        <v>159</v>
      </c>
      <c r="E143" s="34"/>
      <c r="F143" s="159" t="s">
        <v>1872</v>
      </c>
      <c r="G143" s="34"/>
      <c r="H143" s="34"/>
      <c r="I143" s="160"/>
      <c r="J143" s="34"/>
      <c r="K143" s="34"/>
      <c r="L143" s="35"/>
      <c r="M143" s="161"/>
      <c r="N143" s="162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159</v>
      </c>
      <c r="AU143" s="19" t="s">
        <v>80</v>
      </c>
    </row>
    <row r="144" spans="2:51" s="13" customFormat="1" ht="12">
      <c r="B144" s="163"/>
      <c r="D144" s="164" t="s">
        <v>161</v>
      </c>
      <c r="E144" s="165" t="s">
        <v>3</v>
      </c>
      <c r="F144" s="166" t="s">
        <v>157</v>
      </c>
      <c r="H144" s="167">
        <v>4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161</v>
      </c>
      <c r="AU144" s="165" t="s">
        <v>80</v>
      </c>
      <c r="AV144" s="13" t="s">
        <v>80</v>
      </c>
      <c r="AW144" s="13" t="s">
        <v>33</v>
      </c>
      <c r="AX144" s="13" t="s">
        <v>78</v>
      </c>
      <c r="AY144" s="165" t="s">
        <v>149</v>
      </c>
    </row>
    <row r="145" spans="1:65" s="2" customFormat="1" ht="16.5" customHeight="1">
      <c r="A145" s="34"/>
      <c r="B145" s="144"/>
      <c r="C145" s="145" t="s">
        <v>366</v>
      </c>
      <c r="D145" s="145" t="s">
        <v>152</v>
      </c>
      <c r="E145" s="146" t="s">
        <v>1873</v>
      </c>
      <c r="F145" s="147" t="s">
        <v>1874</v>
      </c>
      <c r="G145" s="148" t="s">
        <v>183</v>
      </c>
      <c r="H145" s="149">
        <v>2</v>
      </c>
      <c r="I145" s="150"/>
      <c r="J145" s="151">
        <f>ROUND(I145*H145,2)</f>
        <v>0</v>
      </c>
      <c r="K145" s="147" t="s">
        <v>156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0.00029</v>
      </c>
      <c r="R145" s="154">
        <f>Q145*H145</f>
        <v>0.00058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227</v>
      </c>
      <c r="AT145" s="156" t="s">
        <v>152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227</v>
      </c>
      <c r="BM145" s="156" t="s">
        <v>1875</v>
      </c>
    </row>
    <row r="146" spans="1:47" s="2" customFormat="1" ht="12">
      <c r="A146" s="34"/>
      <c r="B146" s="35"/>
      <c r="C146" s="34"/>
      <c r="D146" s="158" t="s">
        <v>159</v>
      </c>
      <c r="E146" s="34"/>
      <c r="F146" s="159" t="s">
        <v>1876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159</v>
      </c>
      <c r="AU146" s="19" t="s">
        <v>80</v>
      </c>
    </row>
    <row r="147" spans="2:51" s="13" customFormat="1" ht="12">
      <c r="B147" s="163"/>
      <c r="D147" s="164" t="s">
        <v>161</v>
      </c>
      <c r="E147" s="165" t="s">
        <v>3</v>
      </c>
      <c r="F147" s="166" t="s">
        <v>80</v>
      </c>
      <c r="H147" s="167">
        <v>2</v>
      </c>
      <c r="I147" s="168"/>
      <c r="L147" s="163"/>
      <c r="M147" s="169"/>
      <c r="N147" s="170"/>
      <c r="O147" s="170"/>
      <c r="P147" s="170"/>
      <c r="Q147" s="170"/>
      <c r="R147" s="170"/>
      <c r="S147" s="170"/>
      <c r="T147" s="171"/>
      <c r="AT147" s="165" t="s">
        <v>161</v>
      </c>
      <c r="AU147" s="165" t="s">
        <v>80</v>
      </c>
      <c r="AV147" s="13" t="s">
        <v>80</v>
      </c>
      <c r="AW147" s="13" t="s">
        <v>33</v>
      </c>
      <c r="AX147" s="13" t="s">
        <v>78</v>
      </c>
      <c r="AY147" s="165" t="s">
        <v>149</v>
      </c>
    </row>
    <row r="148" spans="1:65" s="2" customFormat="1" ht="16.5" customHeight="1">
      <c r="A148" s="34"/>
      <c r="B148" s="144"/>
      <c r="C148" s="145" t="s">
        <v>377</v>
      </c>
      <c r="D148" s="145" t="s">
        <v>152</v>
      </c>
      <c r="E148" s="146" t="s">
        <v>1877</v>
      </c>
      <c r="F148" s="147" t="s">
        <v>1878</v>
      </c>
      <c r="G148" s="148" t="s">
        <v>243</v>
      </c>
      <c r="H148" s="149">
        <v>104</v>
      </c>
      <c r="I148" s="150"/>
      <c r="J148" s="151">
        <f>ROUND(I148*H148,2)</f>
        <v>0</v>
      </c>
      <c r="K148" s="147" t="s">
        <v>156</v>
      </c>
      <c r="L148" s="35"/>
      <c r="M148" s="152" t="s">
        <v>3</v>
      </c>
      <c r="N148" s="153" t="s">
        <v>42</v>
      </c>
      <c r="O148" s="55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227</v>
      </c>
      <c r="AT148" s="156" t="s">
        <v>152</v>
      </c>
      <c r="AU148" s="156" t="s">
        <v>80</v>
      </c>
      <c r="AY148" s="19" t="s">
        <v>149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78</v>
      </c>
      <c r="BK148" s="157">
        <f>ROUND(I148*H148,2)</f>
        <v>0</v>
      </c>
      <c r="BL148" s="19" t="s">
        <v>227</v>
      </c>
      <c r="BM148" s="156" t="s">
        <v>1879</v>
      </c>
    </row>
    <row r="149" spans="1:47" s="2" customFormat="1" ht="12">
      <c r="A149" s="34"/>
      <c r="B149" s="35"/>
      <c r="C149" s="34"/>
      <c r="D149" s="158" t="s">
        <v>159</v>
      </c>
      <c r="E149" s="34"/>
      <c r="F149" s="159" t="s">
        <v>1880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159</v>
      </c>
      <c r="AU149" s="19" t="s">
        <v>80</v>
      </c>
    </row>
    <row r="150" spans="2:51" s="13" customFormat="1" ht="12">
      <c r="B150" s="163"/>
      <c r="D150" s="164" t="s">
        <v>161</v>
      </c>
      <c r="E150" s="165" t="s">
        <v>3</v>
      </c>
      <c r="F150" s="166" t="s">
        <v>1881</v>
      </c>
      <c r="H150" s="167">
        <v>104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161</v>
      </c>
      <c r="AU150" s="165" t="s">
        <v>80</v>
      </c>
      <c r="AV150" s="13" t="s">
        <v>80</v>
      </c>
      <c r="AW150" s="13" t="s">
        <v>33</v>
      </c>
      <c r="AX150" s="13" t="s">
        <v>78</v>
      </c>
      <c r="AY150" s="165" t="s">
        <v>149</v>
      </c>
    </row>
    <row r="151" spans="1:65" s="2" customFormat="1" ht="16.5" customHeight="1">
      <c r="A151" s="34"/>
      <c r="B151" s="144"/>
      <c r="C151" s="145" t="s">
        <v>8</v>
      </c>
      <c r="D151" s="145" t="s">
        <v>152</v>
      </c>
      <c r="E151" s="146" t="s">
        <v>1882</v>
      </c>
      <c r="F151" s="147" t="s">
        <v>1883</v>
      </c>
      <c r="G151" s="148" t="s">
        <v>243</v>
      </c>
      <c r="H151" s="149">
        <v>47</v>
      </c>
      <c r="I151" s="150"/>
      <c r="J151" s="151">
        <f>ROUND(I151*H151,2)</f>
        <v>0</v>
      </c>
      <c r="K151" s="147" t="s">
        <v>156</v>
      </c>
      <c r="L151" s="35"/>
      <c r="M151" s="152" t="s">
        <v>3</v>
      </c>
      <c r="N151" s="153" t="s">
        <v>42</v>
      </c>
      <c r="O151" s="55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227</v>
      </c>
      <c r="AT151" s="156" t="s">
        <v>152</v>
      </c>
      <c r="AU151" s="156" t="s">
        <v>80</v>
      </c>
      <c r="AY151" s="19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78</v>
      </c>
      <c r="BK151" s="157">
        <f>ROUND(I151*H151,2)</f>
        <v>0</v>
      </c>
      <c r="BL151" s="19" t="s">
        <v>227</v>
      </c>
      <c r="BM151" s="156" t="s">
        <v>1884</v>
      </c>
    </row>
    <row r="152" spans="1:47" s="2" customFormat="1" ht="12">
      <c r="A152" s="34"/>
      <c r="B152" s="35"/>
      <c r="C152" s="34"/>
      <c r="D152" s="158" t="s">
        <v>159</v>
      </c>
      <c r="E152" s="34"/>
      <c r="F152" s="159" t="s">
        <v>1885</v>
      </c>
      <c r="G152" s="34"/>
      <c r="H152" s="34"/>
      <c r="I152" s="160"/>
      <c r="J152" s="34"/>
      <c r="K152" s="34"/>
      <c r="L152" s="35"/>
      <c r="M152" s="161"/>
      <c r="N152" s="162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159</v>
      </c>
      <c r="AU152" s="19" t="s">
        <v>80</v>
      </c>
    </row>
    <row r="153" spans="2:51" s="13" customFormat="1" ht="12">
      <c r="B153" s="163"/>
      <c r="D153" s="164" t="s">
        <v>161</v>
      </c>
      <c r="E153" s="165" t="s">
        <v>3</v>
      </c>
      <c r="F153" s="166" t="s">
        <v>1886</v>
      </c>
      <c r="H153" s="167">
        <v>47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161</v>
      </c>
      <c r="AU153" s="165" t="s">
        <v>80</v>
      </c>
      <c r="AV153" s="13" t="s">
        <v>80</v>
      </c>
      <c r="AW153" s="13" t="s">
        <v>33</v>
      </c>
      <c r="AX153" s="13" t="s">
        <v>78</v>
      </c>
      <c r="AY153" s="165" t="s">
        <v>149</v>
      </c>
    </row>
    <row r="154" spans="1:65" s="2" customFormat="1" ht="16.5" customHeight="1">
      <c r="A154" s="34"/>
      <c r="B154" s="144"/>
      <c r="C154" s="145" t="s">
        <v>386</v>
      </c>
      <c r="D154" s="145" t="s">
        <v>152</v>
      </c>
      <c r="E154" s="146" t="s">
        <v>1887</v>
      </c>
      <c r="F154" s="147" t="s">
        <v>1888</v>
      </c>
      <c r="G154" s="148" t="s">
        <v>243</v>
      </c>
      <c r="H154" s="149">
        <v>68</v>
      </c>
      <c r="I154" s="150"/>
      <c r="J154" s="151">
        <f>ROUND(I154*H154,2)</f>
        <v>0</v>
      </c>
      <c r="K154" s="147" t="s">
        <v>3</v>
      </c>
      <c r="L154" s="35"/>
      <c r="M154" s="152" t="s">
        <v>3</v>
      </c>
      <c r="N154" s="153" t="s">
        <v>42</v>
      </c>
      <c r="O154" s="55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227</v>
      </c>
      <c r="AT154" s="156" t="s">
        <v>152</v>
      </c>
      <c r="AU154" s="156" t="s">
        <v>80</v>
      </c>
      <c r="AY154" s="19" t="s">
        <v>149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78</v>
      </c>
      <c r="BK154" s="157">
        <f>ROUND(I154*H154,2)</f>
        <v>0</v>
      </c>
      <c r="BL154" s="19" t="s">
        <v>227</v>
      </c>
      <c r="BM154" s="156" t="s">
        <v>1889</v>
      </c>
    </row>
    <row r="155" spans="2:51" s="13" customFormat="1" ht="12">
      <c r="B155" s="163"/>
      <c r="D155" s="164" t="s">
        <v>161</v>
      </c>
      <c r="E155" s="165" t="s">
        <v>3</v>
      </c>
      <c r="F155" s="166" t="s">
        <v>1890</v>
      </c>
      <c r="H155" s="167">
        <v>68</v>
      </c>
      <c r="I155" s="168"/>
      <c r="L155" s="163"/>
      <c r="M155" s="169"/>
      <c r="N155" s="170"/>
      <c r="O155" s="170"/>
      <c r="P155" s="170"/>
      <c r="Q155" s="170"/>
      <c r="R155" s="170"/>
      <c r="S155" s="170"/>
      <c r="T155" s="171"/>
      <c r="AT155" s="165" t="s">
        <v>161</v>
      </c>
      <c r="AU155" s="165" t="s">
        <v>80</v>
      </c>
      <c r="AV155" s="13" t="s">
        <v>80</v>
      </c>
      <c r="AW155" s="13" t="s">
        <v>33</v>
      </c>
      <c r="AX155" s="13" t="s">
        <v>78</v>
      </c>
      <c r="AY155" s="165" t="s">
        <v>149</v>
      </c>
    </row>
    <row r="156" spans="1:65" s="2" customFormat="1" ht="24.2" customHeight="1">
      <c r="A156" s="34"/>
      <c r="B156" s="144"/>
      <c r="C156" s="145" t="s">
        <v>391</v>
      </c>
      <c r="D156" s="145" t="s">
        <v>152</v>
      </c>
      <c r="E156" s="146" t="s">
        <v>1891</v>
      </c>
      <c r="F156" s="147" t="s">
        <v>1892</v>
      </c>
      <c r="G156" s="148" t="s">
        <v>243</v>
      </c>
      <c r="H156" s="149">
        <v>6</v>
      </c>
      <c r="I156" s="150"/>
      <c r="J156" s="151">
        <f>ROUND(I156*H156,2)</f>
        <v>0</v>
      </c>
      <c r="K156" s="147" t="s">
        <v>3</v>
      </c>
      <c r="L156" s="35"/>
      <c r="M156" s="152" t="s">
        <v>3</v>
      </c>
      <c r="N156" s="153" t="s">
        <v>42</v>
      </c>
      <c r="O156" s="55"/>
      <c r="P156" s="154">
        <f>O156*H156</f>
        <v>0</v>
      </c>
      <c r="Q156" s="154">
        <v>7E-05</v>
      </c>
      <c r="R156" s="154">
        <f>Q156*H156</f>
        <v>0.00041999999999999996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227</v>
      </c>
      <c r="AT156" s="156" t="s">
        <v>152</v>
      </c>
      <c r="AU156" s="156" t="s">
        <v>80</v>
      </c>
      <c r="AY156" s="19" t="s">
        <v>149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78</v>
      </c>
      <c r="BK156" s="157">
        <f>ROUND(I156*H156,2)</f>
        <v>0</v>
      </c>
      <c r="BL156" s="19" t="s">
        <v>227</v>
      </c>
      <c r="BM156" s="156" t="s">
        <v>1893</v>
      </c>
    </row>
    <row r="157" spans="2:51" s="13" customFormat="1" ht="12">
      <c r="B157" s="163"/>
      <c r="D157" s="164" t="s">
        <v>161</v>
      </c>
      <c r="E157" s="165" t="s">
        <v>3</v>
      </c>
      <c r="F157" s="166" t="s">
        <v>186</v>
      </c>
      <c r="H157" s="167">
        <v>6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161</v>
      </c>
      <c r="AU157" s="165" t="s">
        <v>80</v>
      </c>
      <c r="AV157" s="13" t="s">
        <v>80</v>
      </c>
      <c r="AW157" s="13" t="s">
        <v>33</v>
      </c>
      <c r="AX157" s="13" t="s">
        <v>78</v>
      </c>
      <c r="AY157" s="165" t="s">
        <v>149</v>
      </c>
    </row>
    <row r="158" spans="1:65" s="2" customFormat="1" ht="24.2" customHeight="1">
      <c r="A158" s="34"/>
      <c r="B158" s="144"/>
      <c r="C158" s="145" t="s">
        <v>396</v>
      </c>
      <c r="D158" s="145" t="s">
        <v>152</v>
      </c>
      <c r="E158" s="146" t="s">
        <v>1894</v>
      </c>
      <c r="F158" s="147" t="s">
        <v>1895</v>
      </c>
      <c r="G158" s="148" t="s">
        <v>197</v>
      </c>
      <c r="H158" s="149">
        <v>0.918</v>
      </c>
      <c r="I158" s="150"/>
      <c r="J158" s="151">
        <f>ROUND(I158*H158,2)</f>
        <v>0</v>
      </c>
      <c r="K158" s="147" t="s">
        <v>156</v>
      </c>
      <c r="L158" s="35"/>
      <c r="M158" s="152" t="s">
        <v>3</v>
      </c>
      <c r="N158" s="153" t="s">
        <v>42</v>
      </c>
      <c r="O158" s="5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227</v>
      </c>
      <c r="AT158" s="156" t="s">
        <v>152</v>
      </c>
      <c r="AU158" s="156" t="s">
        <v>80</v>
      </c>
      <c r="AY158" s="19" t="s">
        <v>149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9" t="s">
        <v>78</v>
      </c>
      <c r="BK158" s="157">
        <f>ROUND(I158*H158,2)</f>
        <v>0</v>
      </c>
      <c r="BL158" s="19" t="s">
        <v>227</v>
      </c>
      <c r="BM158" s="156" t="s">
        <v>1896</v>
      </c>
    </row>
    <row r="159" spans="1:47" s="2" customFormat="1" ht="12">
      <c r="A159" s="34"/>
      <c r="B159" s="35"/>
      <c r="C159" s="34"/>
      <c r="D159" s="158" t="s">
        <v>159</v>
      </c>
      <c r="E159" s="34"/>
      <c r="F159" s="159" t="s">
        <v>1897</v>
      </c>
      <c r="G159" s="34"/>
      <c r="H159" s="34"/>
      <c r="I159" s="160"/>
      <c r="J159" s="34"/>
      <c r="K159" s="34"/>
      <c r="L159" s="35"/>
      <c r="M159" s="161"/>
      <c r="N159" s="162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159</v>
      </c>
      <c r="AU159" s="19" t="s">
        <v>80</v>
      </c>
    </row>
    <row r="160" spans="2:63" s="12" customFormat="1" ht="22.9" customHeight="1">
      <c r="B160" s="131"/>
      <c r="D160" s="132" t="s">
        <v>70</v>
      </c>
      <c r="E160" s="142" t="s">
        <v>1898</v>
      </c>
      <c r="F160" s="142" t="s">
        <v>1899</v>
      </c>
      <c r="I160" s="134"/>
      <c r="J160" s="143">
        <f>BK160</f>
        <v>0</v>
      </c>
      <c r="L160" s="131"/>
      <c r="M160" s="136"/>
      <c r="N160" s="137"/>
      <c r="O160" s="137"/>
      <c r="P160" s="138">
        <f>SUM(P161:P266)</f>
        <v>0</v>
      </c>
      <c r="Q160" s="137"/>
      <c r="R160" s="138">
        <f>SUM(R161:R266)</f>
        <v>0.34823000000000004</v>
      </c>
      <c r="S160" s="137"/>
      <c r="T160" s="139">
        <f>SUM(T161:T266)</f>
        <v>0</v>
      </c>
      <c r="AR160" s="132" t="s">
        <v>80</v>
      </c>
      <c r="AT160" s="140" t="s">
        <v>70</v>
      </c>
      <c r="AU160" s="140" t="s">
        <v>78</v>
      </c>
      <c r="AY160" s="132" t="s">
        <v>149</v>
      </c>
      <c r="BK160" s="141">
        <f>SUM(BK161:BK266)</f>
        <v>0</v>
      </c>
    </row>
    <row r="161" spans="1:65" s="2" customFormat="1" ht="21.75" customHeight="1">
      <c r="A161" s="34"/>
      <c r="B161" s="144"/>
      <c r="C161" s="145" t="s">
        <v>403</v>
      </c>
      <c r="D161" s="145" t="s">
        <v>152</v>
      </c>
      <c r="E161" s="146" t="s">
        <v>1900</v>
      </c>
      <c r="F161" s="147" t="s">
        <v>1901</v>
      </c>
      <c r="G161" s="148" t="s">
        <v>243</v>
      </c>
      <c r="H161" s="149">
        <v>115</v>
      </c>
      <c r="I161" s="150"/>
      <c r="J161" s="151">
        <f>ROUND(I161*H161,2)</f>
        <v>0</v>
      </c>
      <c r="K161" s="147" t="s">
        <v>156</v>
      </c>
      <c r="L161" s="35"/>
      <c r="M161" s="152" t="s">
        <v>3</v>
      </c>
      <c r="N161" s="153" t="s">
        <v>42</v>
      </c>
      <c r="O161" s="55"/>
      <c r="P161" s="154">
        <f>O161*H161</f>
        <v>0</v>
      </c>
      <c r="Q161" s="154">
        <v>0.00084</v>
      </c>
      <c r="R161" s="154">
        <f>Q161*H161</f>
        <v>0.0966</v>
      </c>
      <c r="S161" s="154">
        <v>0</v>
      </c>
      <c r="T161" s="15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227</v>
      </c>
      <c r="AT161" s="156" t="s">
        <v>152</v>
      </c>
      <c r="AU161" s="156" t="s">
        <v>80</v>
      </c>
      <c r="AY161" s="19" t="s">
        <v>149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9" t="s">
        <v>78</v>
      </c>
      <c r="BK161" s="157">
        <f>ROUND(I161*H161,2)</f>
        <v>0</v>
      </c>
      <c r="BL161" s="19" t="s">
        <v>227</v>
      </c>
      <c r="BM161" s="156" t="s">
        <v>1902</v>
      </c>
    </row>
    <row r="162" spans="1:47" s="2" customFormat="1" ht="12">
      <c r="A162" s="34"/>
      <c r="B162" s="35"/>
      <c r="C162" s="34"/>
      <c r="D162" s="158" t="s">
        <v>159</v>
      </c>
      <c r="E162" s="34"/>
      <c r="F162" s="159" t="s">
        <v>1903</v>
      </c>
      <c r="G162" s="34"/>
      <c r="H162" s="34"/>
      <c r="I162" s="160"/>
      <c r="J162" s="34"/>
      <c r="K162" s="34"/>
      <c r="L162" s="35"/>
      <c r="M162" s="161"/>
      <c r="N162" s="162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159</v>
      </c>
      <c r="AU162" s="19" t="s">
        <v>80</v>
      </c>
    </row>
    <row r="163" spans="2:51" s="13" customFormat="1" ht="12">
      <c r="B163" s="163"/>
      <c r="D163" s="164" t="s">
        <v>161</v>
      </c>
      <c r="E163" s="165" t="s">
        <v>3</v>
      </c>
      <c r="F163" s="166" t="s">
        <v>1904</v>
      </c>
      <c r="H163" s="167">
        <v>115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161</v>
      </c>
      <c r="AU163" s="165" t="s">
        <v>80</v>
      </c>
      <c r="AV163" s="13" t="s">
        <v>80</v>
      </c>
      <c r="AW163" s="13" t="s">
        <v>33</v>
      </c>
      <c r="AX163" s="13" t="s">
        <v>78</v>
      </c>
      <c r="AY163" s="165" t="s">
        <v>149</v>
      </c>
    </row>
    <row r="164" spans="1:65" s="2" customFormat="1" ht="21.75" customHeight="1">
      <c r="A164" s="34"/>
      <c r="B164" s="144"/>
      <c r="C164" s="145" t="s">
        <v>410</v>
      </c>
      <c r="D164" s="145" t="s">
        <v>152</v>
      </c>
      <c r="E164" s="146" t="s">
        <v>1905</v>
      </c>
      <c r="F164" s="147" t="s">
        <v>1906</v>
      </c>
      <c r="G164" s="148" t="s">
        <v>243</v>
      </c>
      <c r="H164" s="149">
        <v>34</v>
      </c>
      <c r="I164" s="150"/>
      <c r="J164" s="151">
        <f>ROUND(I164*H164,2)</f>
        <v>0</v>
      </c>
      <c r="K164" s="147" t="s">
        <v>156</v>
      </c>
      <c r="L164" s="35"/>
      <c r="M164" s="152" t="s">
        <v>3</v>
      </c>
      <c r="N164" s="153" t="s">
        <v>42</v>
      </c>
      <c r="O164" s="55"/>
      <c r="P164" s="154">
        <f>O164*H164</f>
        <v>0</v>
      </c>
      <c r="Q164" s="154">
        <v>0.00116</v>
      </c>
      <c r="R164" s="154">
        <f>Q164*H164</f>
        <v>0.03944</v>
      </c>
      <c r="S164" s="154">
        <v>0</v>
      </c>
      <c r="T164" s="15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227</v>
      </c>
      <c r="AT164" s="156" t="s">
        <v>152</v>
      </c>
      <c r="AU164" s="156" t="s">
        <v>80</v>
      </c>
      <c r="AY164" s="19" t="s">
        <v>149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9" t="s">
        <v>78</v>
      </c>
      <c r="BK164" s="157">
        <f>ROUND(I164*H164,2)</f>
        <v>0</v>
      </c>
      <c r="BL164" s="19" t="s">
        <v>227</v>
      </c>
      <c r="BM164" s="156" t="s">
        <v>1907</v>
      </c>
    </row>
    <row r="165" spans="1:47" s="2" customFormat="1" ht="12">
      <c r="A165" s="34"/>
      <c r="B165" s="35"/>
      <c r="C165" s="34"/>
      <c r="D165" s="158" t="s">
        <v>159</v>
      </c>
      <c r="E165" s="34"/>
      <c r="F165" s="159" t="s">
        <v>1908</v>
      </c>
      <c r="G165" s="34"/>
      <c r="H165" s="34"/>
      <c r="I165" s="160"/>
      <c r="J165" s="34"/>
      <c r="K165" s="34"/>
      <c r="L165" s="35"/>
      <c r="M165" s="161"/>
      <c r="N165" s="162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159</v>
      </c>
      <c r="AU165" s="19" t="s">
        <v>80</v>
      </c>
    </row>
    <row r="166" spans="2:51" s="13" customFormat="1" ht="12">
      <c r="B166" s="163"/>
      <c r="D166" s="164" t="s">
        <v>161</v>
      </c>
      <c r="E166" s="165" t="s">
        <v>3</v>
      </c>
      <c r="F166" s="166" t="s">
        <v>1909</v>
      </c>
      <c r="H166" s="167">
        <v>34</v>
      </c>
      <c r="I166" s="168"/>
      <c r="L166" s="163"/>
      <c r="M166" s="169"/>
      <c r="N166" s="170"/>
      <c r="O166" s="170"/>
      <c r="P166" s="170"/>
      <c r="Q166" s="170"/>
      <c r="R166" s="170"/>
      <c r="S166" s="170"/>
      <c r="T166" s="171"/>
      <c r="AT166" s="165" t="s">
        <v>161</v>
      </c>
      <c r="AU166" s="165" t="s">
        <v>80</v>
      </c>
      <c r="AV166" s="13" t="s">
        <v>80</v>
      </c>
      <c r="AW166" s="13" t="s">
        <v>33</v>
      </c>
      <c r="AX166" s="13" t="s">
        <v>78</v>
      </c>
      <c r="AY166" s="165" t="s">
        <v>149</v>
      </c>
    </row>
    <row r="167" spans="1:65" s="2" customFormat="1" ht="21.75" customHeight="1">
      <c r="A167" s="34"/>
      <c r="B167" s="144"/>
      <c r="C167" s="145" t="s">
        <v>415</v>
      </c>
      <c r="D167" s="145" t="s">
        <v>152</v>
      </c>
      <c r="E167" s="146" t="s">
        <v>1910</v>
      </c>
      <c r="F167" s="147" t="s">
        <v>1911</v>
      </c>
      <c r="G167" s="148" t="s">
        <v>243</v>
      </c>
      <c r="H167" s="149">
        <v>41</v>
      </c>
      <c r="I167" s="150"/>
      <c r="J167" s="151">
        <f>ROUND(I167*H167,2)</f>
        <v>0</v>
      </c>
      <c r="K167" s="147" t="s">
        <v>156</v>
      </c>
      <c r="L167" s="35"/>
      <c r="M167" s="152" t="s">
        <v>3</v>
      </c>
      <c r="N167" s="153" t="s">
        <v>42</v>
      </c>
      <c r="O167" s="55"/>
      <c r="P167" s="154">
        <f>O167*H167</f>
        <v>0</v>
      </c>
      <c r="Q167" s="154">
        <v>0.00144</v>
      </c>
      <c r="R167" s="154">
        <f>Q167*H167</f>
        <v>0.05904</v>
      </c>
      <c r="S167" s="154">
        <v>0</v>
      </c>
      <c r="T167" s="15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227</v>
      </c>
      <c r="AT167" s="156" t="s">
        <v>152</v>
      </c>
      <c r="AU167" s="156" t="s">
        <v>80</v>
      </c>
      <c r="AY167" s="19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78</v>
      </c>
      <c r="BK167" s="157">
        <f>ROUND(I167*H167,2)</f>
        <v>0</v>
      </c>
      <c r="BL167" s="19" t="s">
        <v>227</v>
      </c>
      <c r="BM167" s="156" t="s">
        <v>1912</v>
      </c>
    </row>
    <row r="168" spans="1:47" s="2" customFormat="1" ht="12">
      <c r="A168" s="34"/>
      <c r="B168" s="35"/>
      <c r="C168" s="34"/>
      <c r="D168" s="158" t="s">
        <v>159</v>
      </c>
      <c r="E168" s="34"/>
      <c r="F168" s="159" t="s">
        <v>1913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159</v>
      </c>
      <c r="AU168" s="19" t="s">
        <v>80</v>
      </c>
    </row>
    <row r="169" spans="2:51" s="13" customFormat="1" ht="12">
      <c r="B169" s="163"/>
      <c r="D169" s="164" t="s">
        <v>161</v>
      </c>
      <c r="E169" s="165" t="s">
        <v>3</v>
      </c>
      <c r="F169" s="166" t="s">
        <v>1914</v>
      </c>
      <c r="H169" s="167">
        <v>41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161</v>
      </c>
      <c r="AU169" s="165" t="s">
        <v>80</v>
      </c>
      <c r="AV169" s="13" t="s">
        <v>80</v>
      </c>
      <c r="AW169" s="13" t="s">
        <v>33</v>
      </c>
      <c r="AX169" s="13" t="s">
        <v>78</v>
      </c>
      <c r="AY169" s="165" t="s">
        <v>149</v>
      </c>
    </row>
    <row r="170" spans="1:65" s="2" customFormat="1" ht="21.75" customHeight="1">
      <c r="A170" s="34"/>
      <c r="B170" s="144"/>
      <c r="C170" s="145" t="s">
        <v>419</v>
      </c>
      <c r="D170" s="145" t="s">
        <v>152</v>
      </c>
      <c r="E170" s="146" t="s">
        <v>1915</v>
      </c>
      <c r="F170" s="147" t="s">
        <v>1916</v>
      </c>
      <c r="G170" s="148" t="s">
        <v>243</v>
      </c>
      <c r="H170" s="149">
        <v>14</v>
      </c>
      <c r="I170" s="150"/>
      <c r="J170" s="151">
        <f>ROUND(I170*H170,2)</f>
        <v>0</v>
      </c>
      <c r="K170" s="147" t="s">
        <v>156</v>
      </c>
      <c r="L170" s="35"/>
      <c r="M170" s="152" t="s">
        <v>3</v>
      </c>
      <c r="N170" s="153" t="s">
        <v>42</v>
      </c>
      <c r="O170" s="55"/>
      <c r="P170" s="154">
        <f>O170*H170</f>
        <v>0</v>
      </c>
      <c r="Q170" s="154">
        <v>0.00281</v>
      </c>
      <c r="R170" s="154">
        <f>Q170*H170</f>
        <v>0.03934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227</v>
      </c>
      <c r="AT170" s="156" t="s">
        <v>152</v>
      </c>
      <c r="AU170" s="156" t="s">
        <v>80</v>
      </c>
      <c r="AY170" s="19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78</v>
      </c>
      <c r="BK170" s="157">
        <f>ROUND(I170*H170,2)</f>
        <v>0</v>
      </c>
      <c r="BL170" s="19" t="s">
        <v>227</v>
      </c>
      <c r="BM170" s="156" t="s">
        <v>1917</v>
      </c>
    </row>
    <row r="171" spans="1:47" s="2" customFormat="1" ht="12">
      <c r="A171" s="34"/>
      <c r="B171" s="35"/>
      <c r="C171" s="34"/>
      <c r="D171" s="158" t="s">
        <v>159</v>
      </c>
      <c r="E171" s="34"/>
      <c r="F171" s="159" t="s">
        <v>1918</v>
      </c>
      <c r="G171" s="34"/>
      <c r="H171" s="34"/>
      <c r="I171" s="160"/>
      <c r="J171" s="34"/>
      <c r="K171" s="34"/>
      <c r="L171" s="35"/>
      <c r="M171" s="161"/>
      <c r="N171" s="162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159</v>
      </c>
      <c r="AU171" s="19" t="s">
        <v>80</v>
      </c>
    </row>
    <row r="172" spans="2:51" s="13" customFormat="1" ht="12">
      <c r="B172" s="163"/>
      <c r="D172" s="164" t="s">
        <v>161</v>
      </c>
      <c r="E172" s="165" t="s">
        <v>3</v>
      </c>
      <c r="F172" s="166" t="s">
        <v>240</v>
      </c>
      <c r="H172" s="167">
        <v>14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161</v>
      </c>
      <c r="AU172" s="165" t="s">
        <v>80</v>
      </c>
      <c r="AV172" s="13" t="s">
        <v>80</v>
      </c>
      <c r="AW172" s="13" t="s">
        <v>33</v>
      </c>
      <c r="AX172" s="13" t="s">
        <v>78</v>
      </c>
      <c r="AY172" s="165" t="s">
        <v>149</v>
      </c>
    </row>
    <row r="173" spans="1:65" s="2" customFormat="1" ht="24.2" customHeight="1">
      <c r="A173" s="34"/>
      <c r="B173" s="144"/>
      <c r="C173" s="145" t="s">
        <v>426</v>
      </c>
      <c r="D173" s="145" t="s">
        <v>152</v>
      </c>
      <c r="E173" s="146" t="s">
        <v>1919</v>
      </c>
      <c r="F173" s="147" t="s">
        <v>1920</v>
      </c>
      <c r="G173" s="148" t="s">
        <v>243</v>
      </c>
      <c r="H173" s="149">
        <v>48</v>
      </c>
      <c r="I173" s="150"/>
      <c r="J173" s="151">
        <f>ROUND(I173*H173,2)</f>
        <v>0</v>
      </c>
      <c r="K173" s="147" t="s">
        <v>156</v>
      </c>
      <c r="L173" s="35"/>
      <c r="M173" s="152" t="s">
        <v>3</v>
      </c>
      <c r="N173" s="153" t="s">
        <v>42</v>
      </c>
      <c r="O173" s="55"/>
      <c r="P173" s="154">
        <f>O173*H173</f>
        <v>0</v>
      </c>
      <c r="Q173" s="154">
        <v>7E-05</v>
      </c>
      <c r="R173" s="154">
        <f>Q173*H173</f>
        <v>0.0033599999999999997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227</v>
      </c>
      <c r="AT173" s="156" t="s">
        <v>152</v>
      </c>
      <c r="AU173" s="156" t="s">
        <v>80</v>
      </c>
      <c r="AY173" s="19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78</v>
      </c>
      <c r="BK173" s="157">
        <f>ROUND(I173*H173,2)</f>
        <v>0</v>
      </c>
      <c r="BL173" s="19" t="s">
        <v>227</v>
      </c>
      <c r="BM173" s="156" t="s">
        <v>1921</v>
      </c>
    </row>
    <row r="174" spans="1:47" s="2" customFormat="1" ht="12">
      <c r="A174" s="34"/>
      <c r="B174" s="35"/>
      <c r="C174" s="34"/>
      <c r="D174" s="158" t="s">
        <v>159</v>
      </c>
      <c r="E174" s="34"/>
      <c r="F174" s="159" t="s">
        <v>1922</v>
      </c>
      <c r="G174" s="34"/>
      <c r="H174" s="34"/>
      <c r="I174" s="160"/>
      <c r="J174" s="34"/>
      <c r="K174" s="34"/>
      <c r="L174" s="35"/>
      <c r="M174" s="161"/>
      <c r="N174" s="162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159</v>
      </c>
      <c r="AU174" s="19" t="s">
        <v>80</v>
      </c>
    </row>
    <row r="175" spans="2:51" s="13" customFormat="1" ht="12">
      <c r="B175" s="163"/>
      <c r="D175" s="164" t="s">
        <v>161</v>
      </c>
      <c r="E175" s="165" t="s">
        <v>3</v>
      </c>
      <c r="F175" s="166" t="s">
        <v>551</v>
      </c>
      <c r="H175" s="167">
        <v>48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161</v>
      </c>
      <c r="AU175" s="165" t="s">
        <v>80</v>
      </c>
      <c r="AV175" s="13" t="s">
        <v>80</v>
      </c>
      <c r="AW175" s="13" t="s">
        <v>33</v>
      </c>
      <c r="AX175" s="13" t="s">
        <v>78</v>
      </c>
      <c r="AY175" s="165" t="s">
        <v>149</v>
      </c>
    </row>
    <row r="176" spans="1:65" s="2" customFormat="1" ht="33" customHeight="1">
      <c r="A176" s="34"/>
      <c r="B176" s="144"/>
      <c r="C176" s="145" t="s">
        <v>433</v>
      </c>
      <c r="D176" s="145" t="s">
        <v>152</v>
      </c>
      <c r="E176" s="146" t="s">
        <v>1923</v>
      </c>
      <c r="F176" s="147" t="s">
        <v>1924</v>
      </c>
      <c r="G176" s="148" t="s">
        <v>243</v>
      </c>
      <c r="H176" s="149">
        <v>52</v>
      </c>
      <c r="I176" s="150"/>
      <c r="J176" s="151">
        <f>ROUND(I176*H176,2)</f>
        <v>0</v>
      </c>
      <c r="K176" s="147" t="s">
        <v>156</v>
      </c>
      <c r="L176" s="35"/>
      <c r="M176" s="152" t="s">
        <v>3</v>
      </c>
      <c r="N176" s="153" t="s">
        <v>42</v>
      </c>
      <c r="O176" s="55"/>
      <c r="P176" s="154">
        <f>O176*H176</f>
        <v>0</v>
      </c>
      <c r="Q176" s="154">
        <v>9E-05</v>
      </c>
      <c r="R176" s="154">
        <f>Q176*H176</f>
        <v>0.00468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227</v>
      </c>
      <c r="AT176" s="156" t="s">
        <v>152</v>
      </c>
      <c r="AU176" s="156" t="s">
        <v>80</v>
      </c>
      <c r="AY176" s="19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78</v>
      </c>
      <c r="BK176" s="157">
        <f>ROUND(I176*H176,2)</f>
        <v>0</v>
      </c>
      <c r="BL176" s="19" t="s">
        <v>227</v>
      </c>
      <c r="BM176" s="156" t="s">
        <v>1925</v>
      </c>
    </row>
    <row r="177" spans="1:47" s="2" customFormat="1" ht="12">
      <c r="A177" s="34"/>
      <c r="B177" s="35"/>
      <c r="C177" s="34"/>
      <c r="D177" s="158" t="s">
        <v>159</v>
      </c>
      <c r="E177" s="34"/>
      <c r="F177" s="159" t="s">
        <v>1926</v>
      </c>
      <c r="G177" s="34"/>
      <c r="H177" s="34"/>
      <c r="I177" s="160"/>
      <c r="J177" s="34"/>
      <c r="K177" s="34"/>
      <c r="L177" s="35"/>
      <c r="M177" s="161"/>
      <c r="N177" s="162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159</v>
      </c>
      <c r="AU177" s="19" t="s">
        <v>80</v>
      </c>
    </row>
    <row r="178" spans="2:51" s="13" customFormat="1" ht="12">
      <c r="B178" s="163"/>
      <c r="D178" s="164" t="s">
        <v>161</v>
      </c>
      <c r="E178" s="165" t="s">
        <v>3</v>
      </c>
      <c r="F178" s="166" t="s">
        <v>1927</v>
      </c>
      <c r="H178" s="167">
        <v>52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161</v>
      </c>
      <c r="AU178" s="165" t="s">
        <v>80</v>
      </c>
      <c r="AV178" s="13" t="s">
        <v>80</v>
      </c>
      <c r="AW178" s="13" t="s">
        <v>33</v>
      </c>
      <c r="AX178" s="13" t="s">
        <v>78</v>
      </c>
      <c r="AY178" s="165" t="s">
        <v>149</v>
      </c>
    </row>
    <row r="179" spans="1:65" s="2" customFormat="1" ht="33" customHeight="1">
      <c r="A179" s="34"/>
      <c r="B179" s="144"/>
      <c r="C179" s="145" t="s">
        <v>440</v>
      </c>
      <c r="D179" s="145" t="s">
        <v>152</v>
      </c>
      <c r="E179" s="146" t="s">
        <v>1928</v>
      </c>
      <c r="F179" s="147" t="s">
        <v>1929</v>
      </c>
      <c r="G179" s="148" t="s">
        <v>243</v>
      </c>
      <c r="H179" s="149">
        <v>67</v>
      </c>
      <c r="I179" s="150"/>
      <c r="J179" s="151">
        <f>ROUND(I179*H179,2)</f>
        <v>0</v>
      </c>
      <c r="K179" s="147" t="s">
        <v>156</v>
      </c>
      <c r="L179" s="35"/>
      <c r="M179" s="152" t="s">
        <v>3</v>
      </c>
      <c r="N179" s="153" t="s">
        <v>42</v>
      </c>
      <c r="O179" s="55"/>
      <c r="P179" s="154">
        <f>O179*H179</f>
        <v>0</v>
      </c>
      <c r="Q179" s="154">
        <v>0.00012</v>
      </c>
      <c r="R179" s="154">
        <f>Q179*H179</f>
        <v>0.00804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227</v>
      </c>
      <c r="AT179" s="156" t="s">
        <v>152</v>
      </c>
      <c r="AU179" s="156" t="s">
        <v>80</v>
      </c>
      <c r="AY179" s="19" t="s">
        <v>149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78</v>
      </c>
      <c r="BK179" s="157">
        <f>ROUND(I179*H179,2)</f>
        <v>0</v>
      </c>
      <c r="BL179" s="19" t="s">
        <v>227</v>
      </c>
      <c r="BM179" s="156" t="s">
        <v>1930</v>
      </c>
    </row>
    <row r="180" spans="1:47" s="2" customFormat="1" ht="12">
      <c r="A180" s="34"/>
      <c r="B180" s="35"/>
      <c r="C180" s="34"/>
      <c r="D180" s="158" t="s">
        <v>159</v>
      </c>
      <c r="E180" s="34"/>
      <c r="F180" s="159" t="s">
        <v>1931</v>
      </c>
      <c r="G180" s="34"/>
      <c r="H180" s="34"/>
      <c r="I180" s="160"/>
      <c r="J180" s="34"/>
      <c r="K180" s="34"/>
      <c r="L180" s="35"/>
      <c r="M180" s="161"/>
      <c r="N180" s="162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159</v>
      </c>
      <c r="AU180" s="19" t="s">
        <v>80</v>
      </c>
    </row>
    <row r="181" spans="2:51" s="13" customFormat="1" ht="12">
      <c r="B181" s="163"/>
      <c r="D181" s="164" t="s">
        <v>161</v>
      </c>
      <c r="E181" s="165" t="s">
        <v>3</v>
      </c>
      <c r="F181" s="166" t="s">
        <v>1932</v>
      </c>
      <c r="H181" s="167">
        <v>67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161</v>
      </c>
      <c r="AU181" s="165" t="s">
        <v>80</v>
      </c>
      <c r="AV181" s="13" t="s">
        <v>80</v>
      </c>
      <c r="AW181" s="13" t="s">
        <v>33</v>
      </c>
      <c r="AX181" s="13" t="s">
        <v>78</v>
      </c>
      <c r="AY181" s="165" t="s">
        <v>149</v>
      </c>
    </row>
    <row r="182" spans="1:65" s="2" customFormat="1" ht="33" customHeight="1">
      <c r="A182" s="34"/>
      <c r="B182" s="144"/>
      <c r="C182" s="145" t="s">
        <v>446</v>
      </c>
      <c r="D182" s="145" t="s">
        <v>152</v>
      </c>
      <c r="E182" s="146" t="s">
        <v>1933</v>
      </c>
      <c r="F182" s="147" t="s">
        <v>1934</v>
      </c>
      <c r="G182" s="148" t="s">
        <v>243</v>
      </c>
      <c r="H182" s="149">
        <v>37</v>
      </c>
      <c r="I182" s="150"/>
      <c r="J182" s="151">
        <f>ROUND(I182*H182,2)</f>
        <v>0</v>
      </c>
      <c r="K182" s="147" t="s">
        <v>156</v>
      </c>
      <c r="L182" s="35"/>
      <c r="M182" s="152" t="s">
        <v>3</v>
      </c>
      <c r="N182" s="153" t="s">
        <v>42</v>
      </c>
      <c r="O182" s="55"/>
      <c r="P182" s="154">
        <f>O182*H182</f>
        <v>0</v>
      </c>
      <c r="Q182" s="154">
        <v>0.00016</v>
      </c>
      <c r="R182" s="154">
        <f>Q182*H182</f>
        <v>0.005920000000000001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227</v>
      </c>
      <c r="AT182" s="156" t="s">
        <v>152</v>
      </c>
      <c r="AU182" s="156" t="s">
        <v>80</v>
      </c>
      <c r="AY182" s="19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78</v>
      </c>
      <c r="BK182" s="157">
        <f>ROUND(I182*H182,2)</f>
        <v>0</v>
      </c>
      <c r="BL182" s="19" t="s">
        <v>227</v>
      </c>
      <c r="BM182" s="156" t="s">
        <v>1935</v>
      </c>
    </row>
    <row r="183" spans="1:47" s="2" customFormat="1" ht="12">
      <c r="A183" s="34"/>
      <c r="B183" s="35"/>
      <c r="C183" s="34"/>
      <c r="D183" s="158" t="s">
        <v>159</v>
      </c>
      <c r="E183" s="34"/>
      <c r="F183" s="159" t="s">
        <v>1936</v>
      </c>
      <c r="G183" s="34"/>
      <c r="H183" s="34"/>
      <c r="I183" s="160"/>
      <c r="J183" s="34"/>
      <c r="K183" s="34"/>
      <c r="L183" s="35"/>
      <c r="M183" s="161"/>
      <c r="N183" s="162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159</v>
      </c>
      <c r="AU183" s="19" t="s">
        <v>80</v>
      </c>
    </row>
    <row r="184" spans="2:51" s="13" customFormat="1" ht="12">
      <c r="B184" s="163"/>
      <c r="D184" s="164" t="s">
        <v>161</v>
      </c>
      <c r="E184" s="165" t="s">
        <v>3</v>
      </c>
      <c r="F184" s="166" t="s">
        <v>1937</v>
      </c>
      <c r="H184" s="167">
        <v>37</v>
      </c>
      <c r="I184" s="168"/>
      <c r="L184" s="163"/>
      <c r="M184" s="169"/>
      <c r="N184" s="170"/>
      <c r="O184" s="170"/>
      <c r="P184" s="170"/>
      <c r="Q184" s="170"/>
      <c r="R184" s="170"/>
      <c r="S184" s="170"/>
      <c r="T184" s="171"/>
      <c r="AT184" s="165" t="s">
        <v>161</v>
      </c>
      <c r="AU184" s="165" t="s">
        <v>80</v>
      </c>
      <c r="AV184" s="13" t="s">
        <v>80</v>
      </c>
      <c r="AW184" s="13" t="s">
        <v>33</v>
      </c>
      <c r="AX184" s="13" t="s">
        <v>78</v>
      </c>
      <c r="AY184" s="165" t="s">
        <v>149</v>
      </c>
    </row>
    <row r="185" spans="1:65" s="2" customFormat="1" ht="16.5" customHeight="1">
      <c r="A185" s="34"/>
      <c r="B185" s="144"/>
      <c r="C185" s="145" t="s">
        <v>453</v>
      </c>
      <c r="D185" s="145" t="s">
        <v>152</v>
      </c>
      <c r="E185" s="146" t="s">
        <v>1938</v>
      </c>
      <c r="F185" s="147" t="s">
        <v>1939</v>
      </c>
      <c r="G185" s="148" t="s">
        <v>183</v>
      </c>
      <c r="H185" s="149">
        <v>29</v>
      </c>
      <c r="I185" s="150"/>
      <c r="J185" s="151">
        <f>ROUND(I185*H185,2)</f>
        <v>0</v>
      </c>
      <c r="K185" s="147" t="s">
        <v>156</v>
      </c>
      <c r="L185" s="35"/>
      <c r="M185" s="152" t="s">
        <v>3</v>
      </c>
      <c r="N185" s="153" t="s">
        <v>42</v>
      </c>
      <c r="O185" s="55"/>
      <c r="P185" s="154">
        <f>O185*H185</f>
        <v>0</v>
      </c>
      <c r="Q185" s="154">
        <v>0.00013</v>
      </c>
      <c r="R185" s="154">
        <f>Q185*H185</f>
        <v>0.0037699999999999995</v>
      </c>
      <c r="S185" s="154">
        <v>0</v>
      </c>
      <c r="T185" s="15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227</v>
      </c>
      <c r="AT185" s="156" t="s">
        <v>152</v>
      </c>
      <c r="AU185" s="156" t="s">
        <v>80</v>
      </c>
      <c r="AY185" s="19" t="s">
        <v>149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9" t="s">
        <v>78</v>
      </c>
      <c r="BK185" s="157">
        <f>ROUND(I185*H185,2)</f>
        <v>0</v>
      </c>
      <c r="BL185" s="19" t="s">
        <v>227</v>
      </c>
      <c r="BM185" s="156" t="s">
        <v>1940</v>
      </c>
    </row>
    <row r="186" spans="1:47" s="2" customFormat="1" ht="12">
      <c r="A186" s="34"/>
      <c r="B186" s="35"/>
      <c r="C186" s="34"/>
      <c r="D186" s="158" t="s">
        <v>159</v>
      </c>
      <c r="E186" s="34"/>
      <c r="F186" s="159" t="s">
        <v>1941</v>
      </c>
      <c r="G186" s="34"/>
      <c r="H186" s="34"/>
      <c r="I186" s="160"/>
      <c r="J186" s="34"/>
      <c r="K186" s="34"/>
      <c r="L186" s="35"/>
      <c r="M186" s="161"/>
      <c r="N186" s="162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159</v>
      </c>
      <c r="AU186" s="19" t="s">
        <v>80</v>
      </c>
    </row>
    <row r="187" spans="2:51" s="13" customFormat="1" ht="12">
      <c r="B187" s="163"/>
      <c r="D187" s="164" t="s">
        <v>161</v>
      </c>
      <c r="E187" s="165" t="s">
        <v>3</v>
      </c>
      <c r="F187" s="166" t="s">
        <v>426</v>
      </c>
      <c r="H187" s="167">
        <v>29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161</v>
      </c>
      <c r="AU187" s="165" t="s">
        <v>80</v>
      </c>
      <c r="AV187" s="13" t="s">
        <v>80</v>
      </c>
      <c r="AW187" s="13" t="s">
        <v>33</v>
      </c>
      <c r="AX187" s="13" t="s">
        <v>78</v>
      </c>
      <c r="AY187" s="165" t="s">
        <v>149</v>
      </c>
    </row>
    <row r="188" spans="1:65" s="2" customFormat="1" ht="16.5" customHeight="1">
      <c r="A188" s="34"/>
      <c r="B188" s="144"/>
      <c r="C188" s="145" t="s">
        <v>461</v>
      </c>
      <c r="D188" s="145" t="s">
        <v>152</v>
      </c>
      <c r="E188" s="146" t="s">
        <v>1942</v>
      </c>
      <c r="F188" s="147" t="s">
        <v>1943</v>
      </c>
      <c r="G188" s="148" t="s">
        <v>1944</v>
      </c>
      <c r="H188" s="149">
        <v>1</v>
      </c>
      <c r="I188" s="150"/>
      <c r="J188" s="151">
        <f>ROUND(I188*H188,2)</f>
        <v>0</v>
      </c>
      <c r="K188" s="147" t="s">
        <v>156</v>
      </c>
      <c r="L188" s="35"/>
      <c r="M188" s="152" t="s">
        <v>3</v>
      </c>
      <c r="N188" s="153" t="s">
        <v>42</v>
      </c>
      <c r="O188" s="55"/>
      <c r="P188" s="154">
        <f>O188*H188</f>
        <v>0</v>
      </c>
      <c r="Q188" s="154">
        <v>0.00025</v>
      </c>
      <c r="R188" s="154">
        <f>Q188*H188</f>
        <v>0.00025</v>
      </c>
      <c r="S188" s="154">
        <v>0</v>
      </c>
      <c r="T188" s="15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6" t="s">
        <v>227</v>
      </c>
      <c r="AT188" s="156" t="s">
        <v>152</v>
      </c>
      <c r="AU188" s="156" t="s">
        <v>80</v>
      </c>
      <c r="AY188" s="19" t="s">
        <v>149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9" t="s">
        <v>78</v>
      </c>
      <c r="BK188" s="157">
        <f>ROUND(I188*H188,2)</f>
        <v>0</v>
      </c>
      <c r="BL188" s="19" t="s">
        <v>227</v>
      </c>
      <c r="BM188" s="156" t="s">
        <v>1945</v>
      </c>
    </row>
    <row r="189" spans="1:47" s="2" customFormat="1" ht="12">
      <c r="A189" s="34"/>
      <c r="B189" s="35"/>
      <c r="C189" s="34"/>
      <c r="D189" s="158" t="s">
        <v>159</v>
      </c>
      <c r="E189" s="34"/>
      <c r="F189" s="159" t="s">
        <v>1946</v>
      </c>
      <c r="G189" s="34"/>
      <c r="H189" s="34"/>
      <c r="I189" s="160"/>
      <c r="J189" s="34"/>
      <c r="K189" s="34"/>
      <c r="L189" s="35"/>
      <c r="M189" s="161"/>
      <c r="N189" s="162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159</v>
      </c>
      <c r="AU189" s="19" t="s">
        <v>80</v>
      </c>
    </row>
    <row r="190" spans="2:51" s="13" customFormat="1" ht="12">
      <c r="B190" s="163"/>
      <c r="D190" s="164" t="s">
        <v>161</v>
      </c>
      <c r="E190" s="165" t="s">
        <v>3</v>
      </c>
      <c r="F190" s="166" t="s">
        <v>78</v>
      </c>
      <c r="H190" s="167">
        <v>1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78</v>
      </c>
      <c r="AY190" s="165" t="s">
        <v>149</v>
      </c>
    </row>
    <row r="191" spans="1:65" s="2" customFormat="1" ht="16.5" customHeight="1">
      <c r="A191" s="34"/>
      <c r="B191" s="144"/>
      <c r="C191" s="145" t="s">
        <v>468</v>
      </c>
      <c r="D191" s="145" t="s">
        <v>152</v>
      </c>
      <c r="E191" s="146" t="s">
        <v>1947</v>
      </c>
      <c r="F191" s="147" t="s">
        <v>1948</v>
      </c>
      <c r="G191" s="148" t="s">
        <v>183</v>
      </c>
      <c r="H191" s="149">
        <v>1</v>
      </c>
      <c r="I191" s="150"/>
      <c r="J191" s="151">
        <f>ROUND(I191*H191,2)</f>
        <v>0</v>
      </c>
      <c r="K191" s="147" t="s">
        <v>156</v>
      </c>
      <c r="L191" s="35"/>
      <c r="M191" s="152" t="s">
        <v>3</v>
      </c>
      <c r="N191" s="153" t="s">
        <v>42</v>
      </c>
      <c r="O191" s="55"/>
      <c r="P191" s="154">
        <f>O191*H191</f>
        <v>0</v>
      </c>
      <c r="Q191" s="154">
        <v>0.00022</v>
      </c>
      <c r="R191" s="154">
        <f>Q191*H191</f>
        <v>0.00022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227</v>
      </c>
      <c r="AT191" s="156" t="s">
        <v>152</v>
      </c>
      <c r="AU191" s="156" t="s">
        <v>80</v>
      </c>
      <c r="AY191" s="19" t="s">
        <v>149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78</v>
      </c>
      <c r="BK191" s="157">
        <f>ROUND(I191*H191,2)</f>
        <v>0</v>
      </c>
      <c r="BL191" s="19" t="s">
        <v>227</v>
      </c>
      <c r="BM191" s="156" t="s">
        <v>1949</v>
      </c>
    </row>
    <row r="192" spans="1:47" s="2" customFormat="1" ht="12">
      <c r="A192" s="34"/>
      <c r="B192" s="35"/>
      <c r="C192" s="34"/>
      <c r="D192" s="158" t="s">
        <v>159</v>
      </c>
      <c r="E192" s="34"/>
      <c r="F192" s="159" t="s">
        <v>1950</v>
      </c>
      <c r="G192" s="34"/>
      <c r="H192" s="34"/>
      <c r="I192" s="160"/>
      <c r="J192" s="34"/>
      <c r="K192" s="34"/>
      <c r="L192" s="35"/>
      <c r="M192" s="161"/>
      <c r="N192" s="162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159</v>
      </c>
      <c r="AU192" s="19" t="s">
        <v>80</v>
      </c>
    </row>
    <row r="193" spans="2:51" s="13" customFormat="1" ht="12">
      <c r="B193" s="163"/>
      <c r="D193" s="164" t="s">
        <v>161</v>
      </c>
      <c r="E193" s="165" t="s">
        <v>3</v>
      </c>
      <c r="F193" s="166" t="s">
        <v>78</v>
      </c>
      <c r="H193" s="167">
        <v>1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161</v>
      </c>
      <c r="AU193" s="165" t="s">
        <v>80</v>
      </c>
      <c r="AV193" s="13" t="s">
        <v>80</v>
      </c>
      <c r="AW193" s="13" t="s">
        <v>33</v>
      </c>
      <c r="AX193" s="13" t="s">
        <v>78</v>
      </c>
      <c r="AY193" s="165" t="s">
        <v>149</v>
      </c>
    </row>
    <row r="194" spans="1:65" s="2" customFormat="1" ht="16.5" customHeight="1">
      <c r="A194" s="34"/>
      <c r="B194" s="144"/>
      <c r="C194" s="145" t="s">
        <v>475</v>
      </c>
      <c r="D194" s="145" t="s">
        <v>152</v>
      </c>
      <c r="E194" s="146" t="s">
        <v>1951</v>
      </c>
      <c r="F194" s="147" t="s">
        <v>1952</v>
      </c>
      <c r="G194" s="148" t="s">
        <v>183</v>
      </c>
      <c r="H194" s="149">
        <v>2</v>
      </c>
      <c r="I194" s="150"/>
      <c r="J194" s="151">
        <f>ROUND(I194*H194,2)</f>
        <v>0</v>
      </c>
      <c r="K194" s="147" t="s">
        <v>156</v>
      </c>
      <c r="L194" s="35"/>
      <c r="M194" s="152" t="s">
        <v>3</v>
      </c>
      <c r="N194" s="153" t="s">
        <v>42</v>
      </c>
      <c r="O194" s="55"/>
      <c r="P194" s="154">
        <f>O194*H194</f>
        <v>0</v>
      </c>
      <c r="Q194" s="154">
        <v>0.00022</v>
      </c>
      <c r="R194" s="154">
        <f>Q194*H194</f>
        <v>0.00044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227</v>
      </c>
      <c r="AT194" s="156" t="s">
        <v>152</v>
      </c>
      <c r="AU194" s="156" t="s">
        <v>80</v>
      </c>
      <c r="AY194" s="19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78</v>
      </c>
      <c r="BK194" s="157">
        <f>ROUND(I194*H194,2)</f>
        <v>0</v>
      </c>
      <c r="BL194" s="19" t="s">
        <v>227</v>
      </c>
      <c r="BM194" s="156" t="s">
        <v>1953</v>
      </c>
    </row>
    <row r="195" spans="1:47" s="2" customFormat="1" ht="12">
      <c r="A195" s="34"/>
      <c r="B195" s="35"/>
      <c r="C195" s="34"/>
      <c r="D195" s="158" t="s">
        <v>159</v>
      </c>
      <c r="E195" s="34"/>
      <c r="F195" s="159" t="s">
        <v>1954</v>
      </c>
      <c r="G195" s="34"/>
      <c r="H195" s="34"/>
      <c r="I195" s="160"/>
      <c r="J195" s="34"/>
      <c r="K195" s="34"/>
      <c r="L195" s="35"/>
      <c r="M195" s="161"/>
      <c r="N195" s="162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159</v>
      </c>
      <c r="AU195" s="19" t="s">
        <v>80</v>
      </c>
    </row>
    <row r="196" spans="2:51" s="13" customFormat="1" ht="12">
      <c r="B196" s="163"/>
      <c r="D196" s="164" t="s">
        <v>161</v>
      </c>
      <c r="E196" s="165" t="s">
        <v>3</v>
      </c>
      <c r="F196" s="166" t="s">
        <v>80</v>
      </c>
      <c r="H196" s="167">
        <v>2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161</v>
      </c>
      <c r="AU196" s="165" t="s">
        <v>80</v>
      </c>
      <c r="AV196" s="13" t="s">
        <v>80</v>
      </c>
      <c r="AW196" s="13" t="s">
        <v>33</v>
      </c>
      <c r="AX196" s="13" t="s">
        <v>78</v>
      </c>
      <c r="AY196" s="165" t="s">
        <v>149</v>
      </c>
    </row>
    <row r="197" spans="1:65" s="2" customFormat="1" ht="16.5" customHeight="1">
      <c r="A197" s="34"/>
      <c r="B197" s="144"/>
      <c r="C197" s="145" t="s">
        <v>480</v>
      </c>
      <c r="D197" s="145" t="s">
        <v>152</v>
      </c>
      <c r="E197" s="146" t="s">
        <v>1955</v>
      </c>
      <c r="F197" s="147" t="s">
        <v>1956</v>
      </c>
      <c r="G197" s="148" t="s">
        <v>183</v>
      </c>
      <c r="H197" s="149">
        <v>9</v>
      </c>
      <c r="I197" s="150"/>
      <c r="J197" s="151">
        <f>ROUND(I197*H197,2)</f>
        <v>0</v>
      </c>
      <c r="K197" s="147" t="s">
        <v>156</v>
      </c>
      <c r="L197" s="35"/>
      <c r="M197" s="152" t="s">
        <v>3</v>
      </c>
      <c r="N197" s="153" t="s">
        <v>42</v>
      </c>
      <c r="O197" s="55"/>
      <c r="P197" s="154">
        <f>O197*H197</f>
        <v>0</v>
      </c>
      <c r="Q197" s="154">
        <v>2E-05</v>
      </c>
      <c r="R197" s="154">
        <f>Q197*H197</f>
        <v>0.00018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227</v>
      </c>
      <c r="AT197" s="156" t="s">
        <v>152</v>
      </c>
      <c r="AU197" s="156" t="s">
        <v>80</v>
      </c>
      <c r="AY197" s="19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78</v>
      </c>
      <c r="BK197" s="157">
        <f>ROUND(I197*H197,2)</f>
        <v>0</v>
      </c>
      <c r="BL197" s="19" t="s">
        <v>227</v>
      </c>
      <c r="BM197" s="156" t="s">
        <v>1957</v>
      </c>
    </row>
    <row r="198" spans="1:47" s="2" customFormat="1" ht="12">
      <c r="A198" s="34"/>
      <c r="B198" s="35"/>
      <c r="C198" s="34"/>
      <c r="D198" s="158" t="s">
        <v>159</v>
      </c>
      <c r="E198" s="34"/>
      <c r="F198" s="159" t="s">
        <v>1958</v>
      </c>
      <c r="G198" s="34"/>
      <c r="H198" s="34"/>
      <c r="I198" s="160"/>
      <c r="J198" s="34"/>
      <c r="K198" s="34"/>
      <c r="L198" s="35"/>
      <c r="M198" s="161"/>
      <c r="N198" s="162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159</v>
      </c>
      <c r="AU198" s="19" t="s">
        <v>80</v>
      </c>
    </row>
    <row r="199" spans="2:51" s="13" customFormat="1" ht="12">
      <c r="B199" s="163"/>
      <c r="D199" s="164" t="s">
        <v>161</v>
      </c>
      <c r="E199" s="165" t="s">
        <v>3</v>
      </c>
      <c r="F199" s="166" t="s">
        <v>150</v>
      </c>
      <c r="H199" s="167">
        <v>9</v>
      </c>
      <c r="I199" s="168"/>
      <c r="L199" s="163"/>
      <c r="M199" s="169"/>
      <c r="N199" s="170"/>
      <c r="O199" s="170"/>
      <c r="P199" s="170"/>
      <c r="Q199" s="170"/>
      <c r="R199" s="170"/>
      <c r="S199" s="170"/>
      <c r="T199" s="171"/>
      <c r="AT199" s="165" t="s">
        <v>161</v>
      </c>
      <c r="AU199" s="165" t="s">
        <v>80</v>
      </c>
      <c r="AV199" s="13" t="s">
        <v>80</v>
      </c>
      <c r="AW199" s="13" t="s">
        <v>33</v>
      </c>
      <c r="AX199" s="13" t="s">
        <v>78</v>
      </c>
      <c r="AY199" s="165" t="s">
        <v>149</v>
      </c>
    </row>
    <row r="200" spans="1:65" s="2" customFormat="1" ht="16.5" customHeight="1">
      <c r="A200" s="34"/>
      <c r="B200" s="144"/>
      <c r="C200" s="190" t="s">
        <v>488</v>
      </c>
      <c r="D200" s="190" t="s">
        <v>411</v>
      </c>
      <c r="E200" s="191" t="s">
        <v>1959</v>
      </c>
      <c r="F200" s="192" t="s">
        <v>1960</v>
      </c>
      <c r="G200" s="193" t="s">
        <v>183</v>
      </c>
      <c r="H200" s="194">
        <v>9</v>
      </c>
      <c r="I200" s="195"/>
      <c r="J200" s="196">
        <f>ROUND(I200*H200,2)</f>
        <v>0</v>
      </c>
      <c r="K200" s="192" t="s">
        <v>3</v>
      </c>
      <c r="L200" s="197"/>
      <c r="M200" s="198" t="s">
        <v>3</v>
      </c>
      <c r="N200" s="199" t="s">
        <v>42</v>
      </c>
      <c r="O200" s="55"/>
      <c r="P200" s="154">
        <f>O200*H200</f>
        <v>0</v>
      </c>
      <c r="Q200" s="154">
        <v>0.001</v>
      </c>
      <c r="R200" s="154">
        <f>Q200*H200</f>
        <v>0.009000000000000001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446</v>
      </c>
      <c r="AT200" s="156" t="s">
        <v>411</v>
      </c>
      <c r="AU200" s="156" t="s">
        <v>80</v>
      </c>
      <c r="AY200" s="19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78</v>
      </c>
      <c r="BK200" s="157">
        <f>ROUND(I200*H200,2)</f>
        <v>0</v>
      </c>
      <c r="BL200" s="19" t="s">
        <v>227</v>
      </c>
      <c r="BM200" s="156" t="s">
        <v>1961</v>
      </c>
    </row>
    <row r="201" spans="2:51" s="13" customFormat="1" ht="12">
      <c r="B201" s="163"/>
      <c r="D201" s="164" t="s">
        <v>161</v>
      </c>
      <c r="E201" s="165" t="s">
        <v>3</v>
      </c>
      <c r="F201" s="166" t="s">
        <v>150</v>
      </c>
      <c r="H201" s="167">
        <v>9</v>
      </c>
      <c r="I201" s="168"/>
      <c r="L201" s="163"/>
      <c r="M201" s="169"/>
      <c r="N201" s="170"/>
      <c r="O201" s="170"/>
      <c r="P201" s="170"/>
      <c r="Q201" s="170"/>
      <c r="R201" s="170"/>
      <c r="S201" s="170"/>
      <c r="T201" s="171"/>
      <c r="AT201" s="165" t="s">
        <v>161</v>
      </c>
      <c r="AU201" s="165" t="s">
        <v>80</v>
      </c>
      <c r="AV201" s="13" t="s">
        <v>80</v>
      </c>
      <c r="AW201" s="13" t="s">
        <v>33</v>
      </c>
      <c r="AX201" s="13" t="s">
        <v>78</v>
      </c>
      <c r="AY201" s="165" t="s">
        <v>149</v>
      </c>
    </row>
    <row r="202" spans="1:65" s="2" customFormat="1" ht="16.5" customHeight="1">
      <c r="A202" s="34"/>
      <c r="B202" s="144"/>
      <c r="C202" s="145" t="s">
        <v>493</v>
      </c>
      <c r="D202" s="145" t="s">
        <v>152</v>
      </c>
      <c r="E202" s="146" t="s">
        <v>1962</v>
      </c>
      <c r="F202" s="147" t="s">
        <v>1963</v>
      </c>
      <c r="G202" s="148" t="s">
        <v>183</v>
      </c>
      <c r="H202" s="149">
        <v>1</v>
      </c>
      <c r="I202" s="150"/>
      <c r="J202" s="151">
        <f>ROUND(I202*H202,2)</f>
        <v>0</v>
      </c>
      <c r="K202" s="147" t="s">
        <v>156</v>
      </c>
      <c r="L202" s="35"/>
      <c r="M202" s="152" t="s">
        <v>3</v>
      </c>
      <c r="N202" s="153" t="s">
        <v>42</v>
      </c>
      <c r="O202" s="55"/>
      <c r="P202" s="154">
        <f>O202*H202</f>
        <v>0</v>
      </c>
      <c r="Q202" s="154">
        <v>2E-05</v>
      </c>
      <c r="R202" s="154">
        <f>Q202*H202</f>
        <v>2E-05</v>
      </c>
      <c r="S202" s="154">
        <v>0</v>
      </c>
      <c r="T202" s="15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227</v>
      </c>
      <c r="AT202" s="156" t="s">
        <v>152</v>
      </c>
      <c r="AU202" s="156" t="s">
        <v>80</v>
      </c>
      <c r="AY202" s="19" t="s">
        <v>149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78</v>
      </c>
      <c r="BK202" s="157">
        <f>ROUND(I202*H202,2)</f>
        <v>0</v>
      </c>
      <c r="BL202" s="19" t="s">
        <v>227</v>
      </c>
      <c r="BM202" s="156" t="s">
        <v>1964</v>
      </c>
    </row>
    <row r="203" spans="1:47" s="2" customFormat="1" ht="12">
      <c r="A203" s="34"/>
      <c r="B203" s="35"/>
      <c r="C203" s="34"/>
      <c r="D203" s="158" t="s">
        <v>159</v>
      </c>
      <c r="E203" s="34"/>
      <c r="F203" s="159" t="s">
        <v>1965</v>
      </c>
      <c r="G203" s="34"/>
      <c r="H203" s="34"/>
      <c r="I203" s="160"/>
      <c r="J203" s="34"/>
      <c r="K203" s="34"/>
      <c r="L203" s="35"/>
      <c r="M203" s="161"/>
      <c r="N203" s="162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159</v>
      </c>
      <c r="AU203" s="19" t="s">
        <v>80</v>
      </c>
    </row>
    <row r="204" spans="2:51" s="13" customFormat="1" ht="12">
      <c r="B204" s="163"/>
      <c r="D204" s="164" t="s">
        <v>161</v>
      </c>
      <c r="E204" s="165" t="s">
        <v>3</v>
      </c>
      <c r="F204" s="166" t="s">
        <v>78</v>
      </c>
      <c r="H204" s="167">
        <v>1</v>
      </c>
      <c r="I204" s="168"/>
      <c r="L204" s="163"/>
      <c r="M204" s="169"/>
      <c r="N204" s="170"/>
      <c r="O204" s="170"/>
      <c r="P204" s="170"/>
      <c r="Q204" s="170"/>
      <c r="R204" s="170"/>
      <c r="S204" s="170"/>
      <c r="T204" s="171"/>
      <c r="AT204" s="165" t="s">
        <v>161</v>
      </c>
      <c r="AU204" s="165" t="s">
        <v>80</v>
      </c>
      <c r="AV204" s="13" t="s">
        <v>80</v>
      </c>
      <c r="AW204" s="13" t="s">
        <v>33</v>
      </c>
      <c r="AX204" s="13" t="s">
        <v>78</v>
      </c>
      <c r="AY204" s="165" t="s">
        <v>149</v>
      </c>
    </row>
    <row r="205" spans="1:65" s="2" customFormat="1" ht="16.5" customHeight="1">
      <c r="A205" s="34"/>
      <c r="B205" s="144"/>
      <c r="C205" s="190" t="s">
        <v>498</v>
      </c>
      <c r="D205" s="190" t="s">
        <v>411</v>
      </c>
      <c r="E205" s="191" t="s">
        <v>1966</v>
      </c>
      <c r="F205" s="192" t="s">
        <v>1967</v>
      </c>
      <c r="G205" s="193" t="s">
        <v>183</v>
      </c>
      <c r="H205" s="194">
        <v>1</v>
      </c>
      <c r="I205" s="195"/>
      <c r="J205" s="196">
        <f>ROUND(I205*H205,2)</f>
        <v>0</v>
      </c>
      <c r="K205" s="192" t="s">
        <v>3</v>
      </c>
      <c r="L205" s="197"/>
      <c r="M205" s="198" t="s">
        <v>3</v>
      </c>
      <c r="N205" s="199" t="s">
        <v>42</v>
      </c>
      <c r="O205" s="55"/>
      <c r="P205" s="154">
        <f>O205*H205</f>
        <v>0</v>
      </c>
      <c r="Q205" s="154">
        <v>0.00032</v>
      </c>
      <c r="R205" s="154">
        <f>Q205*H205</f>
        <v>0.00032</v>
      </c>
      <c r="S205" s="154">
        <v>0</v>
      </c>
      <c r="T205" s="15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446</v>
      </c>
      <c r="AT205" s="156" t="s">
        <v>411</v>
      </c>
      <c r="AU205" s="156" t="s">
        <v>80</v>
      </c>
      <c r="AY205" s="19" t="s">
        <v>149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78</v>
      </c>
      <c r="BK205" s="157">
        <f>ROUND(I205*H205,2)</f>
        <v>0</v>
      </c>
      <c r="BL205" s="19" t="s">
        <v>227</v>
      </c>
      <c r="BM205" s="156" t="s">
        <v>1968</v>
      </c>
    </row>
    <row r="206" spans="2:51" s="13" customFormat="1" ht="12">
      <c r="B206" s="163"/>
      <c r="D206" s="164" t="s">
        <v>161</v>
      </c>
      <c r="E206" s="165" t="s">
        <v>3</v>
      </c>
      <c r="F206" s="166" t="s">
        <v>78</v>
      </c>
      <c r="H206" s="167">
        <v>1</v>
      </c>
      <c r="I206" s="168"/>
      <c r="L206" s="163"/>
      <c r="M206" s="169"/>
      <c r="N206" s="170"/>
      <c r="O206" s="170"/>
      <c r="P206" s="170"/>
      <c r="Q206" s="170"/>
      <c r="R206" s="170"/>
      <c r="S206" s="170"/>
      <c r="T206" s="171"/>
      <c r="AT206" s="165" t="s">
        <v>161</v>
      </c>
      <c r="AU206" s="165" t="s">
        <v>80</v>
      </c>
      <c r="AV206" s="13" t="s">
        <v>80</v>
      </c>
      <c r="AW206" s="13" t="s">
        <v>33</v>
      </c>
      <c r="AX206" s="13" t="s">
        <v>78</v>
      </c>
      <c r="AY206" s="165" t="s">
        <v>149</v>
      </c>
    </row>
    <row r="207" spans="1:65" s="2" customFormat="1" ht="16.5" customHeight="1">
      <c r="A207" s="34"/>
      <c r="B207" s="144"/>
      <c r="C207" s="145" t="s">
        <v>503</v>
      </c>
      <c r="D207" s="145" t="s">
        <v>152</v>
      </c>
      <c r="E207" s="146" t="s">
        <v>1969</v>
      </c>
      <c r="F207" s="147" t="s">
        <v>1970</v>
      </c>
      <c r="G207" s="148" t="s">
        <v>183</v>
      </c>
      <c r="H207" s="149">
        <v>1</v>
      </c>
      <c r="I207" s="150"/>
      <c r="J207" s="151">
        <f>ROUND(I207*H207,2)</f>
        <v>0</v>
      </c>
      <c r="K207" s="147" t="s">
        <v>156</v>
      </c>
      <c r="L207" s="35"/>
      <c r="M207" s="152" t="s">
        <v>3</v>
      </c>
      <c r="N207" s="153" t="s">
        <v>42</v>
      </c>
      <c r="O207" s="55"/>
      <c r="P207" s="154">
        <f>O207*H207</f>
        <v>0</v>
      </c>
      <c r="Q207" s="154">
        <v>0.00012</v>
      </c>
      <c r="R207" s="154">
        <f>Q207*H207</f>
        <v>0.00012</v>
      </c>
      <c r="S207" s="154">
        <v>0</v>
      </c>
      <c r="T207" s="15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6" t="s">
        <v>227</v>
      </c>
      <c r="AT207" s="156" t="s">
        <v>152</v>
      </c>
      <c r="AU207" s="156" t="s">
        <v>80</v>
      </c>
      <c r="AY207" s="19" t="s">
        <v>149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9" t="s">
        <v>78</v>
      </c>
      <c r="BK207" s="157">
        <f>ROUND(I207*H207,2)</f>
        <v>0</v>
      </c>
      <c r="BL207" s="19" t="s">
        <v>227</v>
      </c>
      <c r="BM207" s="156" t="s">
        <v>1971</v>
      </c>
    </row>
    <row r="208" spans="1:47" s="2" customFormat="1" ht="12">
      <c r="A208" s="34"/>
      <c r="B208" s="35"/>
      <c r="C208" s="34"/>
      <c r="D208" s="158" t="s">
        <v>159</v>
      </c>
      <c r="E208" s="34"/>
      <c r="F208" s="159" t="s">
        <v>1972</v>
      </c>
      <c r="G208" s="34"/>
      <c r="H208" s="34"/>
      <c r="I208" s="160"/>
      <c r="J208" s="34"/>
      <c r="K208" s="34"/>
      <c r="L208" s="35"/>
      <c r="M208" s="161"/>
      <c r="N208" s="162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159</v>
      </c>
      <c r="AU208" s="19" t="s">
        <v>80</v>
      </c>
    </row>
    <row r="209" spans="2:51" s="13" customFormat="1" ht="12">
      <c r="B209" s="163"/>
      <c r="D209" s="164" t="s">
        <v>161</v>
      </c>
      <c r="E209" s="165" t="s">
        <v>3</v>
      </c>
      <c r="F209" s="166" t="s">
        <v>78</v>
      </c>
      <c r="H209" s="167">
        <v>1</v>
      </c>
      <c r="I209" s="168"/>
      <c r="L209" s="163"/>
      <c r="M209" s="169"/>
      <c r="N209" s="170"/>
      <c r="O209" s="170"/>
      <c r="P209" s="170"/>
      <c r="Q209" s="170"/>
      <c r="R209" s="170"/>
      <c r="S209" s="170"/>
      <c r="T209" s="171"/>
      <c r="AT209" s="165" t="s">
        <v>161</v>
      </c>
      <c r="AU209" s="165" t="s">
        <v>80</v>
      </c>
      <c r="AV209" s="13" t="s">
        <v>80</v>
      </c>
      <c r="AW209" s="13" t="s">
        <v>33</v>
      </c>
      <c r="AX209" s="13" t="s">
        <v>78</v>
      </c>
      <c r="AY209" s="165" t="s">
        <v>149</v>
      </c>
    </row>
    <row r="210" spans="1:65" s="2" customFormat="1" ht="16.5" customHeight="1">
      <c r="A210" s="34"/>
      <c r="B210" s="144"/>
      <c r="C210" s="145" t="s">
        <v>508</v>
      </c>
      <c r="D210" s="145" t="s">
        <v>152</v>
      </c>
      <c r="E210" s="146" t="s">
        <v>1973</v>
      </c>
      <c r="F210" s="147" t="s">
        <v>1974</v>
      </c>
      <c r="G210" s="148" t="s">
        <v>183</v>
      </c>
      <c r="H210" s="149">
        <v>1</v>
      </c>
      <c r="I210" s="150"/>
      <c r="J210" s="151">
        <f>ROUND(I210*H210,2)</f>
        <v>0</v>
      </c>
      <c r="K210" s="147" t="s">
        <v>156</v>
      </c>
      <c r="L210" s="35"/>
      <c r="M210" s="152" t="s">
        <v>3</v>
      </c>
      <c r="N210" s="153" t="s">
        <v>42</v>
      </c>
      <c r="O210" s="55"/>
      <c r="P210" s="154">
        <f>O210*H210</f>
        <v>0</v>
      </c>
      <c r="Q210" s="154">
        <v>0.00052</v>
      </c>
      <c r="R210" s="154">
        <f>Q210*H210</f>
        <v>0.00052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227</v>
      </c>
      <c r="AT210" s="156" t="s">
        <v>152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227</v>
      </c>
      <c r="BM210" s="156" t="s">
        <v>1975</v>
      </c>
    </row>
    <row r="211" spans="1:47" s="2" customFormat="1" ht="12">
      <c r="A211" s="34"/>
      <c r="B211" s="35"/>
      <c r="C211" s="34"/>
      <c r="D211" s="158" t="s">
        <v>159</v>
      </c>
      <c r="E211" s="34"/>
      <c r="F211" s="159" t="s">
        <v>1976</v>
      </c>
      <c r="G211" s="34"/>
      <c r="H211" s="34"/>
      <c r="I211" s="160"/>
      <c r="J211" s="34"/>
      <c r="K211" s="34"/>
      <c r="L211" s="35"/>
      <c r="M211" s="161"/>
      <c r="N211" s="162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159</v>
      </c>
      <c r="AU211" s="19" t="s">
        <v>80</v>
      </c>
    </row>
    <row r="212" spans="2:51" s="13" customFormat="1" ht="12">
      <c r="B212" s="163"/>
      <c r="D212" s="164" t="s">
        <v>161</v>
      </c>
      <c r="E212" s="165" t="s">
        <v>3</v>
      </c>
      <c r="F212" s="166" t="s">
        <v>78</v>
      </c>
      <c r="H212" s="167">
        <v>1</v>
      </c>
      <c r="I212" s="168"/>
      <c r="L212" s="163"/>
      <c r="M212" s="169"/>
      <c r="N212" s="170"/>
      <c r="O212" s="170"/>
      <c r="P212" s="170"/>
      <c r="Q212" s="170"/>
      <c r="R212" s="170"/>
      <c r="S212" s="170"/>
      <c r="T212" s="171"/>
      <c r="AT212" s="165" t="s">
        <v>161</v>
      </c>
      <c r="AU212" s="165" t="s">
        <v>80</v>
      </c>
      <c r="AV212" s="13" t="s">
        <v>80</v>
      </c>
      <c r="AW212" s="13" t="s">
        <v>33</v>
      </c>
      <c r="AX212" s="13" t="s">
        <v>78</v>
      </c>
      <c r="AY212" s="165" t="s">
        <v>149</v>
      </c>
    </row>
    <row r="213" spans="1:65" s="2" customFormat="1" ht="16.5" customHeight="1">
      <c r="A213" s="34"/>
      <c r="B213" s="144"/>
      <c r="C213" s="145" t="s">
        <v>514</v>
      </c>
      <c r="D213" s="145" t="s">
        <v>152</v>
      </c>
      <c r="E213" s="146" t="s">
        <v>1977</v>
      </c>
      <c r="F213" s="147" t="s">
        <v>1978</v>
      </c>
      <c r="G213" s="148" t="s">
        <v>183</v>
      </c>
      <c r="H213" s="149">
        <v>2</v>
      </c>
      <c r="I213" s="150"/>
      <c r="J213" s="151">
        <f>ROUND(I213*H213,2)</f>
        <v>0</v>
      </c>
      <c r="K213" s="147" t="s">
        <v>156</v>
      </c>
      <c r="L213" s="35"/>
      <c r="M213" s="152" t="s">
        <v>3</v>
      </c>
      <c r="N213" s="153" t="s">
        <v>42</v>
      </c>
      <c r="O213" s="55"/>
      <c r="P213" s="154">
        <f>O213*H213</f>
        <v>0</v>
      </c>
      <c r="Q213" s="154">
        <v>0.00021</v>
      </c>
      <c r="R213" s="154">
        <f>Q213*H213</f>
        <v>0.00042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227</v>
      </c>
      <c r="AT213" s="156" t="s">
        <v>152</v>
      </c>
      <c r="AU213" s="156" t="s">
        <v>80</v>
      </c>
      <c r="AY213" s="19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78</v>
      </c>
      <c r="BK213" s="157">
        <f>ROUND(I213*H213,2)</f>
        <v>0</v>
      </c>
      <c r="BL213" s="19" t="s">
        <v>227</v>
      </c>
      <c r="BM213" s="156" t="s">
        <v>1979</v>
      </c>
    </row>
    <row r="214" spans="1:47" s="2" customFormat="1" ht="12">
      <c r="A214" s="34"/>
      <c r="B214" s="35"/>
      <c r="C214" s="34"/>
      <c r="D214" s="158" t="s">
        <v>159</v>
      </c>
      <c r="E214" s="34"/>
      <c r="F214" s="159" t="s">
        <v>1980</v>
      </c>
      <c r="G214" s="34"/>
      <c r="H214" s="34"/>
      <c r="I214" s="160"/>
      <c r="J214" s="34"/>
      <c r="K214" s="34"/>
      <c r="L214" s="35"/>
      <c r="M214" s="161"/>
      <c r="N214" s="162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159</v>
      </c>
      <c r="AU214" s="19" t="s">
        <v>80</v>
      </c>
    </row>
    <row r="215" spans="2:51" s="13" customFormat="1" ht="12">
      <c r="B215" s="163"/>
      <c r="D215" s="164" t="s">
        <v>161</v>
      </c>
      <c r="E215" s="165" t="s">
        <v>3</v>
      </c>
      <c r="F215" s="166" t="s">
        <v>80</v>
      </c>
      <c r="H215" s="167">
        <v>2</v>
      </c>
      <c r="I215" s="168"/>
      <c r="L215" s="163"/>
      <c r="M215" s="169"/>
      <c r="N215" s="170"/>
      <c r="O215" s="170"/>
      <c r="P215" s="170"/>
      <c r="Q215" s="170"/>
      <c r="R215" s="170"/>
      <c r="S215" s="170"/>
      <c r="T215" s="171"/>
      <c r="AT215" s="165" t="s">
        <v>161</v>
      </c>
      <c r="AU215" s="165" t="s">
        <v>80</v>
      </c>
      <c r="AV215" s="13" t="s">
        <v>80</v>
      </c>
      <c r="AW215" s="13" t="s">
        <v>33</v>
      </c>
      <c r="AX215" s="13" t="s">
        <v>78</v>
      </c>
      <c r="AY215" s="165" t="s">
        <v>149</v>
      </c>
    </row>
    <row r="216" spans="1:65" s="2" customFormat="1" ht="16.5" customHeight="1">
      <c r="A216" s="34"/>
      <c r="B216" s="144"/>
      <c r="C216" s="145" t="s">
        <v>526</v>
      </c>
      <c r="D216" s="145" t="s">
        <v>152</v>
      </c>
      <c r="E216" s="146" t="s">
        <v>1981</v>
      </c>
      <c r="F216" s="147" t="s">
        <v>1982</v>
      </c>
      <c r="G216" s="148" t="s">
        <v>183</v>
      </c>
      <c r="H216" s="149">
        <v>2</v>
      </c>
      <c r="I216" s="150"/>
      <c r="J216" s="151">
        <f>ROUND(I216*H216,2)</f>
        <v>0</v>
      </c>
      <c r="K216" s="147" t="s">
        <v>156</v>
      </c>
      <c r="L216" s="35"/>
      <c r="M216" s="152" t="s">
        <v>3</v>
      </c>
      <c r="N216" s="153" t="s">
        <v>42</v>
      </c>
      <c r="O216" s="55"/>
      <c r="P216" s="154">
        <f>O216*H216</f>
        <v>0</v>
      </c>
      <c r="Q216" s="154">
        <v>0.0005</v>
      </c>
      <c r="R216" s="154">
        <f>Q216*H216</f>
        <v>0.001</v>
      </c>
      <c r="S216" s="154">
        <v>0</v>
      </c>
      <c r="T216" s="15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227</v>
      </c>
      <c r="AT216" s="156" t="s">
        <v>152</v>
      </c>
      <c r="AU216" s="156" t="s">
        <v>80</v>
      </c>
      <c r="AY216" s="19" t="s">
        <v>149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9" t="s">
        <v>78</v>
      </c>
      <c r="BK216" s="157">
        <f>ROUND(I216*H216,2)</f>
        <v>0</v>
      </c>
      <c r="BL216" s="19" t="s">
        <v>227</v>
      </c>
      <c r="BM216" s="156" t="s">
        <v>1983</v>
      </c>
    </row>
    <row r="217" spans="1:47" s="2" customFormat="1" ht="12">
      <c r="A217" s="34"/>
      <c r="B217" s="35"/>
      <c r="C217" s="34"/>
      <c r="D217" s="158" t="s">
        <v>159</v>
      </c>
      <c r="E217" s="34"/>
      <c r="F217" s="159" t="s">
        <v>1984</v>
      </c>
      <c r="G217" s="34"/>
      <c r="H217" s="34"/>
      <c r="I217" s="160"/>
      <c r="J217" s="34"/>
      <c r="K217" s="34"/>
      <c r="L217" s="35"/>
      <c r="M217" s="161"/>
      <c r="N217" s="162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159</v>
      </c>
      <c r="AU217" s="19" t="s">
        <v>80</v>
      </c>
    </row>
    <row r="218" spans="2:51" s="13" customFormat="1" ht="12">
      <c r="B218" s="163"/>
      <c r="D218" s="164" t="s">
        <v>161</v>
      </c>
      <c r="E218" s="165" t="s">
        <v>3</v>
      </c>
      <c r="F218" s="166" t="s">
        <v>80</v>
      </c>
      <c r="H218" s="167">
        <v>2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161</v>
      </c>
      <c r="AU218" s="165" t="s">
        <v>80</v>
      </c>
      <c r="AV218" s="13" t="s">
        <v>80</v>
      </c>
      <c r="AW218" s="13" t="s">
        <v>33</v>
      </c>
      <c r="AX218" s="13" t="s">
        <v>78</v>
      </c>
      <c r="AY218" s="165" t="s">
        <v>149</v>
      </c>
    </row>
    <row r="219" spans="1:65" s="2" customFormat="1" ht="16.5" customHeight="1">
      <c r="A219" s="34"/>
      <c r="B219" s="144"/>
      <c r="C219" s="145" t="s">
        <v>531</v>
      </c>
      <c r="D219" s="145" t="s">
        <v>152</v>
      </c>
      <c r="E219" s="146" t="s">
        <v>1985</v>
      </c>
      <c r="F219" s="147" t="s">
        <v>1986</v>
      </c>
      <c r="G219" s="148" t="s">
        <v>183</v>
      </c>
      <c r="H219" s="149">
        <v>1</v>
      </c>
      <c r="I219" s="150"/>
      <c r="J219" s="151">
        <f>ROUND(I219*H219,2)</f>
        <v>0</v>
      </c>
      <c r="K219" s="147" t="s">
        <v>156</v>
      </c>
      <c r="L219" s="35"/>
      <c r="M219" s="152" t="s">
        <v>3</v>
      </c>
      <c r="N219" s="153" t="s">
        <v>42</v>
      </c>
      <c r="O219" s="55"/>
      <c r="P219" s="154">
        <f>O219*H219</f>
        <v>0</v>
      </c>
      <c r="Q219" s="154">
        <v>0.0007</v>
      </c>
      <c r="R219" s="154">
        <f>Q219*H219</f>
        <v>0.0007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227</v>
      </c>
      <c r="AT219" s="156" t="s">
        <v>152</v>
      </c>
      <c r="AU219" s="156" t="s">
        <v>80</v>
      </c>
      <c r="AY219" s="19" t="s">
        <v>149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78</v>
      </c>
      <c r="BK219" s="157">
        <f>ROUND(I219*H219,2)</f>
        <v>0</v>
      </c>
      <c r="BL219" s="19" t="s">
        <v>227</v>
      </c>
      <c r="BM219" s="156" t="s">
        <v>1987</v>
      </c>
    </row>
    <row r="220" spans="1:47" s="2" customFormat="1" ht="12">
      <c r="A220" s="34"/>
      <c r="B220" s="35"/>
      <c r="C220" s="34"/>
      <c r="D220" s="158" t="s">
        <v>159</v>
      </c>
      <c r="E220" s="34"/>
      <c r="F220" s="159" t="s">
        <v>1988</v>
      </c>
      <c r="G220" s="34"/>
      <c r="H220" s="34"/>
      <c r="I220" s="160"/>
      <c r="J220" s="34"/>
      <c r="K220" s="34"/>
      <c r="L220" s="35"/>
      <c r="M220" s="161"/>
      <c r="N220" s="162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159</v>
      </c>
      <c r="AU220" s="19" t="s">
        <v>80</v>
      </c>
    </row>
    <row r="221" spans="2:51" s="13" customFormat="1" ht="12">
      <c r="B221" s="163"/>
      <c r="D221" s="164" t="s">
        <v>161</v>
      </c>
      <c r="E221" s="165" t="s">
        <v>3</v>
      </c>
      <c r="F221" s="166" t="s">
        <v>78</v>
      </c>
      <c r="H221" s="167">
        <v>1</v>
      </c>
      <c r="I221" s="168"/>
      <c r="L221" s="163"/>
      <c r="M221" s="169"/>
      <c r="N221" s="170"/>
      <c r="O221" s="170"/>
      <c r="P221" s="170"/>
      <c r="Q221" s="170"/>
      <c r="R221" s="170"/>
      <c r="S221" s="170"/>
      <c r="T221" s="171"/>
      <c r="AT221" s="165" t="s">
        <v>161</v>
      </c>
      <c r="AU221" s="165" t="s">
        <v>80</v>
      </c>
      <c r="AV221" s="13" t="s">
        <v>80</v>
      </c>
      <c r="AW221" s="13" t="s">
        <v>33</v>
      </c>
      <c r="AX221" s="13" t="s">
        <v>78</v>
      </c>
      <c r="AY221" s="165" t="s">
        <v>149</v>
      </c>
    </row>
    <row r="222" spans="1:65" s="2" customFormat="1" ht="16.5" customHeight="1">
      <c r="A222" s="34"/>
      <c r="B222" s="144"/>
      <c r="C222" s="145" t="s">
        <v>536</v>
      </c>
      <c r="D222" s="145" t="s">
        <v>152</v>
      </c>
      <c r="E222" s="146" t="s">
        <v>1989</v>
      </c>
      <c r="F222" s="147" t="s">
        <v>1990</v>
      </c>
      <c r="G222" s="148" t="s">
        <v>183</v>
      </c>
      <c r="H222" s="149">
        <v>1</v>
      </c>
      <c r="I222" s="150"/>
      <c r="J222" s="151">
        <f>ROUND(I222*H222,2)</f>
        <v>0</v>
      </c>
      <c r="K222" s="147" t="s">
        <v>156</v>
      </c>
      <c r="L222" s="35"/>
      <c r="M222" s="152" t="s">
        <v>3</v>
      </c>
      <c r="N222" s="153" t="s">
        <v>42</v>
      </c>
      <c r="O222" s="55"/>
      <c r="P222" s="154">
        <f>O222*H222</f>
        <v>0</v>
      </c>
      <c r="Q222" s="154">
        <v>0.00015</v>
      </c>
      <c r="R222" s="154">
        <f>Q222*H222</f>
        <v>0.00015</v>
      </c>
      <c r="S222" s="154">
        <v>0</v>
      </c>
      <c r="T222" s="15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227</v>
      </c>
      <c r="AT222" s="156" t="s">
        <v>152</v>
      </c>
      <c r="AU222" s="156" t="s">
        <v>80</v>
      </c>
      <c r="AY222" s="19" t="s">
        <v>149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9" t="s">
        <v>78</v>
      </c>
      <c r="BK222" s="157">
        <f>ROUND(I222*H222,2)</f>
        <v>0</v>
      </c>
      <c r="BL222" s="19" t="s">
        <v>227</v>
      </c>
      <c r="BM222" s="156" t="s">
        <v>1991</v>
      </c>
    </row>
    <row r="223" spans="1:47" s="2" customFormat="1" ht="12">
      <c r="A223" s="34"/>
      <c r="B223" s="35"/>
      <c r="C223" s="34"/>
      <c r="D223" s="158" t="s">
        <v>159</v>
      </c>
      <c r="E223" s="34"/>
      <c r="F223" s="159" t="s">
        <v>1992</v>
      </c>
      <c r="G223" s="34"/>
      <c r="H223" s="34"/>
      <c r="I223" s="160"/>
      <c r="J223" s="34"/>
      <c r="K223" s="34"/>
      <c r="L223" s="35"/>
      <c r="M223" s="161"/>
      <c r="N223" s="162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159</v>
      </c>
      <c r="AU223" s="19" t="s">
        <v>80</v>
      </c>
    </row>
    <row r="224" spans="2:51" s="13" customFormat="1" ht="12">
      <c r="B224" s="163"/>
      <c r="D224" s="164" t="s">
        <v>161</v>
      </c>
      <c r="E224" s="165" t="s">
        <v>3</v>
      </c>
      <c r="F224" s="166" t="s">
        <v>78</v>
      </c>
      <c r="H224" s="167">
        <v>1</v>
      </c>
      <c r="I224" s="168"/>
      <c r="L224" s="163"/>
      <c r="M224" s="169"/>
      <c r="N224" s="170"/>
      <c r="O224" s="170"/>
      <c r="P224" s="170"/>
      <c r="Q224" s="170"/>
      <c r="R224" s="170"/>
      <c r="S224" s="170"/>
      <c r="T224" s="171"/>
      <c r="AT224" s="165" t="s">
        <v>161</v>
      </c>
      <c r="AU224" s="165" t="s">
        <v>80</v>
      </c>
      <c r="AV224" s="13" t="s">
        <v>80</v>
      </c>
      <c r="AW224" s="13" t="s">
        <v>33</v>
      </c>
      <c r="AX224" s="13" t="s">
        <v>78</v>
      </c>
      <c r="AY224" s="165" t="s">
        <v>149</v>
      </c>
    </row>
    <row r="225" spans="1:65" s="2" customFormat="1" ht="16.5" customHeight="1">
      <c r="A225" s="34"/>
      <c r="B225" s="144"/>
      <c r="C225" s="145" t="s">
        <v>543</v>
      </c>
      <c r="D225" s="145" t="s">
        <v>152</v>
      </c>
      <c r="E225" s="146" t="s">
        <v>1993</v>
      </c>
      <c r="F225" s="147" t="s">
        <v>1994</v>
      </c>
      <c r="G225" s="148" t="s">
        <v>183</v>
      </c>
      <c r="H225" s="149">
        <v>9</v>
      </c>
      <c r="I225" s="150"/>
      <c r="J225" s="151">
        <f>ROUND(I225*H225,2)</f>
        <v>0</v>
      </c>
      <c r="K225" s="147" t="s">
        <v>156</v>
      </c>
      <c r="L225" s="35"/>
      <c r="M225" s="152" t="s">
        <v>3</v>
      </c>
      <c r="N225" s="153" t="s">
        <v>42</v>
      </c>
      <c r="O225" s="55"/>
      <c r="P225" s="154">
        <f>O225*H225</f>
        <v>0</v>
      </c>
      <c r="Q225" s="154">
        <v>2E-05</v>
      </c>
      <c r="R225" s="154">
        <f>Q225*H225</f>
        <v>0.00018</v>
      </c>
      <c r="S225" s="154">
        <v>0</v>
      </c>
      <c r="T225" s="15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227</v>
      </c>
      <c r="AT225" s="156" t="s">
        <v>152</v>
      </c>
      <c r="AU225" s="156" t="s">
        <v>80</v>
      </c>
      <c r="AY225" s="19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9" t="s">
        <v>78</v>
      </c>
      <c r="BK225" s="157">
        <f>ROUND(I225*H225,2)</f>
        <v>0</v>
      </c>
      <c r="BL225" s="19" t="s">
        <v>227</v>
      </c>
      <c r="BM225" s="156" t="s">
        <v>1995</v>
      </c>
    </row>
    <row r="226" spans="1:47" s="2" customFormat="1" ht="12">
      <c r="A226" s="34"/>
      <c r="B226" s="35"/>
      <c r="C226" s="34"/>
      <c r="D226" s="158" t="s">
        <v>159</v>
      </c>
      <c r="E226" s="34"/>
      <c r="F226" s="159" t="s">
        <v>1996</v>
      </c>
      <c r="G226" s="34"/>
      <c r="H226" s="34"/>
      <c r="I226" s="160"/>
      <c r="J226" s="34"/>
      <c r="K226" s="34"/>
      <c r="L226" s="35"/>
      <c r="M226" s="161"/>
      <c r="N226" s="162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9" t="s">
        <v>159</v>
      </c>
      <c r="AU226" s="19" t="s">
        <v>80</v>
      </c>
    </row>
    <row r="227" spans="2:51" s="13" customFormat="1" ht="12">
      <c r="B227" s="163"/>
      <c r="D227" s="164" t="s">
        <v>161</v>
      </c>
      <c r="E227" s="165" t="s">
        <v>3</v>
      </c>
      <c r="F227" s="166" t="s">
        <v>150</v>
      </c>
      <c r="H227" s="167">
        <v>9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65" t="s">
        <v>161</v>
      </c>
      <c r="AU227" s="165" t="s">
        <v>80</v>
      </c>
      <c r="AV227" s="13" t="s">
        <v>80</v>
      </c>
      <c r="AW227" s="13" t="s">
        <v>33</v>
      </c>
      <c r="AX227" s="13" t="s">
        <v>78</v>
      </c>
      <c r="AY227" s="165" t="s">
        <v>149</v>
      </c>
    </row>
    <row r="228" spans="1:65" s="2" customFormat="1" ht="21.75" customHeight="1">
      <c r="A228" s="34"/>
      <c r="B228" s="144"/>
      <c r="C228" s="190" t="s">
        <v>551</v>
      </c>
      <c r="D228" s="190" t="s">
        <v>411</v>
      </c>
      <c r="E228" s="191" t="s">
        <v>1997</v>
      </c>
      <c r="F228" s="192" t="s">
        <v>1998</v>
      </c>
      <c r="G228" s="193" t="s">
        <v>183</v>
      </c>
      <c r="H228" s="194">
        <v>9</v>
      </c>
      <c r="I228" s="195"/>
      <c r="J228" s="196">
        <f>ROUND(I228*H228,2)</f>
        <v>0</v>
      </c>
      <c r="K228" s="192" t="s">
        <v>3</v>
      </c>
      <c r="L228" s="197"/>
      <c r="M228" s="198" t="s">
        <v>3</v>
      </c>
      <c r="N228" s="199" t="s">
        <v>42</v>
      </c>
      <c r="O228" s="55"/>
      <c r="P228" s="154">
        <f>O228*H228</f>
        <v>0</v>
      </c>
      <c r="Q228" s="154">
        <v>0.0013</v>
      </c>
      <c r="R228" s="154">
        <f>Q228*H228</f>
        <v>0.011699999999999999</v>
      </c>
      <c r="S228" s="154">
        <v>0</v>
      </c>
      <c r="T228" s="15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446</v>
      </c>
      <c r="AT228" s="156" t="s">
        <v>411</v>
      </c>
      <c r="AU228" s="156" t="s">
        <v>80</v>
      </c>
      <c r="AY228" s="19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9" t="s">
        <v>78</v>
      </c>
      <c r="BK228" s="157">
        <f>ROUND(I228*H228,2)</f>
        <v>0</v>
      </c>
      <c r="BL228" s="19" t="s">
        <v>227</v>
      </c>
      <c r="BM228" s="156" t="s">
        <v>1999</v>
      </c>
    </row>
    <row r="229" spans="2:51" s="13" customFormat="1" ht="12">
      <c r="B229" s="163"/>
      <c r="D229" s="164" t="s">
        <v>161</v>
      </c>
      <c r="E229" s="165" t="s">
        <v>3</v>
      </c>
      <c r="F229" s="166" t="s">
        <v>150</v>
      </c>
      <c r="H229" s="167">
        <v>9</v>
      </c>
      <c r="I229" s="168"/>
      <c r="L229" s="163"/>
      <c r="M229" s="169"/>
      <c r="N229" s="170"/>
      <c r="O229" s="170"/>
      <c r="P229" s="170"/>
      <c r="Q229" s="170"/>
      <c r="R229" s="170"/>
      <c r="S229" s="170"/>
      <c r="T229" s="171"/>
      <c r="AT229" s="165" t="s">
        <v>161</v>
      </c>
      <c r="AU229" s="165" t="s">
        <v>80</v>
      </c>
      <c r="AV229" s="13" t="s">
        <v>80</v>
      </c>
      <c r="AW229" s="13" t="s">
        <v>33</v>
      </c>
      <c r="AX229" s="13" t="s">
        <v>78</v>
      </c>
      <c r="AY229" s="165" t="s">
        <v>149</v>
      </c>
    </row>
    <row r="230" spans="1:65" s="2" customFormat="1" ht="16.5" customHeight="1">
      <c r="A230" s="34"/>
      <c r="B230" s="144"/>
      <c r="C230" s="145" t="s">
        <v>557</v>
      </c>
      <c r="D230" s="145" t="s">
        <v>152</v>
      </c>
      <c r="E230" s="146" t="s">
        <v>2000</v>
      </c>
      <c r="F230" s="147" t="s">
        <v>2001</v>
      </c>
      <c r="G230" s="148" t="s">
        <v>183</v>
      </c>
      <c r="H230" s="149">
        <v>1</v>
      </c>
      <c r="I230" s="150"/>
      <c r="J230" s="151">
        <f>ROUND(I230*H230,2)</f>
        <v>0</v>
      </c>
      <c r="K230" s="147" t="s">
        <v>156</v>
      </c>
      <c r="L230" s="35"/>
      <c r="M230" s="152" t="s">
        <v>3</v>
      </c>
      <c r="N230" s="153" t="s">
        <v>42</v>
      </c>
      <c r="O230" s="55"/>
      <c r="P230" s="154">
        <f>O230*H230</f>
        <v>0</v>
      </c>
      <c r="Q230" s="154">
        <v>2E-05</v>
      </c>
      <c r="R230" s="154">
        <f>Q230*H230</f>
        <v>2E-05</v>
      </c>
      <c r="S230" s="154">
        <v>0</v>
      </c>
      <c r="T230" s="15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227</v>
      </c>
      <c r="AT230" s="156" t="s">
        <v>152</v>
      </c>
      <c r="AU230" s="156" t="s">
        <v>80</v>
      </c>
      <c r="AY230" s="19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78</v>
      </c>
      <c r="BK230" s="157">
        <f>ROUND(I230*H230,2)</f>
        <v>0</v>
      </c>
      <c r="BL230" s="19" t="s">
        <v>227</v>
      </c>
      <c r="BM230" s="156" t="s">
        <v>2002</v>
      </c>
    </row>
    <row r="231" spans="1:47" s="2" customFormat="1" ht="12">
      <c r="A231" s="34"/>
      <c r="B231" s="35"/>
      <c r="C231" s="34"/>
      <c r="D231" s="158" t="s">
        <v>159</v>
      </c>
      <c r="E231" s="34"/>
      <c r="F231" s="159" t="s">
        <v>2003</v>
      </c>
      <c r="G231" s="34"/>
      <c r="H231" s="34"/>
      <c r="I231" s="160"/>
      <c r="J231" s="34"/>
      <c r="K231" s="34"/>
      <c r="L231" s="35"/>
      <c r="M231" s="161"/>
      <c r="N231" s="162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159</v>
      </c>
      <c r="AU231" s="19" t="s">
        <v>80</v>
      </c>
    </row>
    <row r="232" spans="2:51" s="13" customFormat="1" ht="12">
      <c r="B232" s="163"/>
      <c r="D232" s="164" t="s">
        <v>161</v>
      </c>
      <c r="E232" s="165" t="s">
        <v>3</v>
      </c>
      <c r="F232" s="166" t="s">
        <v>78</v>
      </c>
      <c r="H232" s="167">
        <v>1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161</v>
      </c>
      <c r="AU232" s="165" t="s">
        <v>80</v>
      </c>
      <c r="AV232" s="13" t="s">
        <v>80</v>
      </c>
      <c r="AW232" s="13" t="s">
        <v>33</v>
      </c>
      <c r="AX232" s="13" t="s">
        <v>78</v>
      </c>
      <c r="AY232" s="165" t="s">
        <v>149</v>
      </c>
    </row>
    <row r="233" spans="1:65" s="2" customFormat="1" ht="16.5" customHeight="1">
      <c r="A233" s="34"/>
      <c r="B233" s="144"/>
      <c r="C233" s="190" t="s">
        <v>561</v>
      </c>
      <c r="D233" s="190" t="s">
        <v>411</v>
      </c>
      <c r="E233" s="191" t="s">
        <v>2004</v>
      </c>
      <c r="F233" s="192" t="s">
        <v>2005</v>
      </c>
      <c r="G233" s="193" t="s">
        <v>183</v>
      </c>
      <c r="H233" s="194">
        <v>1</v>
      </c>
      <c r="I233" s="195"/>
      <c r="J233" s="196">
        <f>ROUND(I233*H233,2)</f>
        <v>0</v>
      </c>
      <c r="K233" s="192" t="s">
        <v>3</v>
      </c>
      <c r="L233" s="197"/>
      <c r="M233" s="198" t="s">
        <v>3</v>
      </c>
      <c r="N233" s="199" t="s">
        <v>42</v>
      </c>
      <c r="O233" s="55"/>
      <c r="P233" s="154">
        <f>O233*H233</f>
        <v>0</v>
      </c>
      <c r="Q233" s="154">
        <v>0.00055</v>
      </c>
      <c r="R233" s="154">
        <f>Q233*H233</f>
        <v>0.00055</v>
      </c>
      <c r="S233" s="154">
        <v>0</v>
      </c>
      <c r="T233" s="15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446</v>
      </c>
      <c r="AT233" s="156" t="s">
        <v>411</v>
      </c>
      <c r="AU233" s="156" t="s">
        <v>80</v>
      </c>
      <c r="AY233" s="19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9" t="s">
        <v>78</v>
      </c>
      <c r="BK233" s="157">
        <f>ROUND(I233*H233,2)</f>
        <v>0</v>
      </c>
      <c r="BL233" s="19" t="s">
        <v>227</v>
      </c>
      <c r="BM233" s="156" t="s">
        <v>2006</v>
      </c>
    </row>
    <row r="234" spans="2:51" s="13" customFormat="1" ht="12">
      <c r="B234" s="163"/>
      <c r="D234" s="164" t="s">
        <v>161</v>
      </c>
      <c r="E234" s="165" t="s">
        <v>3</v>
      </c>
      <c r="F234" s="166" t="s">
        <v>78</v>
      </c>
      <c r="H234" s="167">
        <v>1</v>
      </c>
      <c r="I234" s="168"/>
      <c r="L234" s="163"/>
      <c r="M234" s="169"/>
      <c r="N234" s="170"/>
      <c r="O234" s="170"/>
      <c r="P234" s="170"/>
      <c r="Q234" s="170"/>
      <c r="R234" s="170"/>
      <c r="S234" s="170"/>
      <c r="T234" s="171"/>
      <c r="AT234" s="165" t="s">
        <v>161</v>
      </c>
      <c r="AU234" s="165" t="s">
        <v>80</v>
      </c>
      <c r="AV234" s="13" t="s">
        <v>80</v>
      </c>
      <c r="AW234" s="13" t="s">
        <v>33</v>
      </c>
      <c r="AX234" s="13" t="s">
        <v>78</v>
      </c>
      <c r="AY234" s="165" t="s">
        <v>149</v>
      </c>
    </row>
    <row r="235" spans="1:65" s="2" customFormat="1" ht="16.5" customHeight="1">
      <c r="A235" s="34"/>
      <c r="B235" s="144"/>
      <c r="C235" s="145" t="s">
        <v>570</v>
      </c>
      <c r="D235" s="145" t="s">
        <v>152</v>
      </c>
      <c r="E235" s="146" t="s">
        <v>2007</v>
      </c>
      <c r="F235" s="147" t="s">
        <v>2008</v>
      </c>
      <c r="G235" s="148" t="s">
        <v>183</v>
      </c>
      <c r="H235" s="149">
        <v>1</v>
      </c>
      <c r="I235" s="150"/>
      <c r="J235" s="151">
        <f>ROUND(I235*H235,2)</f>
        <v>0</v>
      </c>
      <c r="K235" s="147" t="s">
        <v>156</v>
      </c>
      <c r="L235" s="35"/>
      <c r="M235" s="152" t="s">
        <v>3</v>
      </c>
      <c r="N235" s="153" t="s">
        <v>42</v>
      </c>
      <c r="O235" s="55"/>
      <c r="P235" s="154">
        <f>O235*H235</f>
        <v>0</v>
      </c>
      <c r="Q235" s="154">
        <v>2E-05</v>
      </c>
      <c r="R235" s="154">
        <f>Q235*H235</f>
        <v>2E-05</v>
      </c>
      <c r="S235" s="154">
        <v>0</v>
      </c>
      <c r="T235" s="155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6" t="s">
        <v>227</v>
      </c>
      <c r="AT235" s="156" t="s">
        <v>152</v>
      </c>
      <c r="AU235" s="156" t="s">
        <v>80</v>
      </c>
      <c r="AY235" s="19" t="s">
        <v>149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9" t="s">
        <v>78</v>
      </c>
      <c r="BK235" s="157">
        <f>ROUND(I235*H235,2)</f>
        <v>0</v>
      </c>
      <c r="BL235" s="19" t="s">
        <v>227</v>
      </c>
      <c r="BM235" s="156" t="s">
        <v>2009</v>
      </c>
    </row>
    <row r="236" spans="1:47" s="2" customFormat="1" ht="12">
      <c r="A236" s="34"/>
      <c r="B236" s="35"/>
      <c r="C236" s="34"/>
      <c r="D236" s="158" t="s">
        <v>159</v>
      </c>
      <c r="E236" s="34"/>
      <c r="F236" s="159" t="s">
        <v>2010</v>
      </c>
      <c r="G236" s="34"/>
      <c r="H236" s="34"/>
      <c r="I236" s="160"/>
      <c r="J236" s="34"/>
      <c r="K236" s="34"/>
      <c r="L236" s="35"/>
      <c r="M236" s="161"/>
      <c r="N236" s="162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159</v>
      </c>
      <c r="AU236" s="19" t="s">
        <v>80</v>
      </c>
    </row>
    <row r="237" spans="2:51" s="13" customFormat="1" ht="12">
      <c r="B237" s="163"/>
      <c r="D237" s="164" t="s">
        <v>161</v>
      </c>
      <c r="E237" s="165" t="s">
        <v>3</v>
      </c>
      <c r="F237" s="166" t="s">
        <v>78</v>
      </c>
      <c r="H237" s="167">
        <v>1</v>
      </c>
      <c r="I237" s="168"/>
      <c r="L237" s="163"/>
      <c r="M237" s="169"/>
      <c r="N237" s="170"/>
      <c r="O237" s="170"/>
      <c r="P237" s="170"/>
      <c r="Q237" s="170"/>
      <c r="R237" s="170"/>
      <c r="S237" s="170"/>
      <c r="T237" s="171"/>
      <c r="AT237" s="165" t="s">
        <v>161</v>
      </c>
      <c r="AU237" s="165" t="s">
        <v>80</v>
      </c>
      <c r="AV237" s="13" t="s">
        <v>80</v>
      </c>
      <c r="AW237" s="13" t="s">
        <v>33</v>
      </c>
      <c r="AX237" s="13" t="s">
        <v>78</v>
      </c>
      <c r="AY237" s="165" t="s">
        <v>149</v>
      </c>
    </row>
    <row r="238" spans="1:65" s="2" customFormat="1" ht="16.5" customHeight="1">
      <c r="A238" s="34"/>
      <c r="B238" s="144"/>
      <c r="C238" s="190" t="s">
        <v>576</v>
      </c>
      <c r="D238" s="190" t="s">
        <v>411</v>
      </c>
      <c r="E238" s="191" t="s">
        <v>2011</v>
      </c>
      <c r="F238" s="192" t="s">
        <v>2012</v>
      </c>
      <c r="G238" s="193" t="s">
        <v>183</v>
      </c>
      <c r="H238" s="194">
        <v>1</v>
      </c>
      <c r="I238" s="195"/>
      <c r="J238" s="196">
        <f>ROUND(I238*H238,2)</f>
        <v>0</v>
      </c>
      <c r="K238" s="192" t="s">
        <v>3</v>
      </c>
      <c r="L238" s="197"/>
      <c r="M238" s="198" t="s">
        <v>3</v>
      </c>
      <c r="N238" s="199" t="s">
        <v>42</v>
      </c>
      <c r="O238" s="55"/>
      <c r="P238" s="154">
        <f>O238*H238</f>
        <v>0</v>
      </c>
      <c r="Q238" s="154">
        <v>0.0055</v>
      </c>
      <c r="R238" s="154">
        <f>Q238*H238</f>
        <v>0.0055</v>
      </c>
      <c r="S238" s="154">
        <v>0</v>
      </c>
      <c r="T238" s="15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6" t="s">
        <v>446</v>
      </c>
      <c r="AT238" s="156" t="s">
        <v>411</v>
      </c>
      <c r="AU238" s="156" t="s">
        <v>80</v>
      </c>
      <c r="AY238" s="19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9" t="s">
        <v>78</v>
      </c>
      <c r="BK238" s="157">
        <f>ROUND(I238*H238,2)</f>
        <v>0</v>
      </c>
      <c r="BL238" s="19" t="s">
        <v>227</v>
      </c>
      <c r="BM238" s="156" t="s">
        <v>2013</v>
      </c>
    </row>
    <row r="239" spans="2:51" s="13" customFormat="1" ht="12">
      <c r="B239" s="163"/>
      <c r="D239" s="164" t="s">
        <v>161</v>
      </c>
      <c r="E239" s="165" t="s">
        <v>3</v>
      </c>
      <c r="F239" s="166" t="s">
        <v>78</v>
      </c>
      <c r="H239" s="167">
        <v>1</v>
      </c>
      <c r="I239" s="168"/>
      <c r="L239" s="163"/>
      <c r="M239" s="169"/>
      <c r="N239" s="170"/>
      <c r="O239" s="170"/>
      <c r="P239" s="170"/>
      <c r="Q239" s="170"/>
      <c r="R239" s="170"/>
      <c r="S239" s="170"/>
      <c r="T239" s="171"/>
      <c r="AT239" s="165" t="s">
        <v>161</v>
      </c>
      <c r="AU239" s="165" t="s">
        <v>80</v>
      </c>
      <c r="AV239" s="13" t="s">
        <v>80</v>
      </c>
      <c r="AW239" s="13" t="s">
        <v>33</v>
      </c>
      <c r="AX239" s="13" t="s">
        <v>78</v>
      </c>
      <c r="AY239" s="165" t="s">
        <v>149</v>
      </c>
    </row>
    <row r="240" spans="1:65" s="2" customFormat="1" ht="16.5" customHeight="1">
      <c r="A240" s="34"/>
      <c r="B240" s="144"/>
      <c r="C240" s="145" t="s">
        <v>582</v>
      </c>
      <c r="D240" s="145" t="s">
        <v>152</v>
      </c>
      <c r="E240" s="146" t="s">
        <v>2014</v>
      </c>
      <c r="F240" s="147" t="s">
        <v>2001</v>
      </c>
      <c r="G240" s="148" t="s">
        <v>183</v>
      </c>
      <c r="H240" s="149">
        <v>4</v>
      </c>
      <c r="I240" s="150"/>
      <c r="J240" s="151">
        <f>ROUND(I240*H240,2)</f>
        <v>0</v>
      </c>
      <c r="K240" s="147" t="s">
        <v>3</v>
      </c>
      <c r="L240" s="35"/>
      <c r="M240" s="152" t="s">
        <v>3</v>
      </c>
      <c r="N240" s="153" t="s">
        <v>42</v>
      </c>
      <c r="O240" s="55"/>
      <c r="P240" s="154">
        <f>O240*H240</f>
        <v>0</v>
      </c>
      <c r="Q240" s="154">
        <v>2E-05</v>
      </c>
      <c r="R240" s="154">
        <f>Q240*H240</f>
        <v>8E-05</v>
      </c>
      <c r="S240" s="154">
        <v>0</v>
      </c>
      <c r="T240" s="15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6" t="s">
        <v>227</v>
      </c>
      <c r="AT240" s="156" t="s">
        <v>152</v>
      </c>
      <c r="AU240" s="156" t="s">
        <v>80</v>
      </c>
      <c r="AY240" s="19" t="s">
        <v>149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9" t="s">
        <v>78</v>
      </c>
      <c r="BK240" s="157">
        <f>ROUND(I240*H240,2)</f>
        <v>0</v>
      </c>
      <c r="BL240" s="19" t="s">
        <v>227</v>
      </c>
      <c r="BM240" s="156" t="s">
        <v>2015</v>
      </c>
    </row>
    <row r="241" spans="2:51" s="13" customFormat="1" ht="12">
      <c r="B241" s="163"/>
      <c r="D241" s="164" t="s">
        <v>161</v>
      </c>
      <c r="E241" s="165" t="s">
        <v>3</v>
      </c>
      <c r="F241" s="166" t="s">
        <v>157</v>
      </c>
      <c r="H241" s="167">
        <v>4</v>
      </c>
      <c r="I241" s="168"/>
      <c r="L241" s="163"/>
      <c r="M241" s="169"/>
      <c r="N241" s="170"/>
      <c r="O241" s="170"/>
      <c r="P241" s="170"/>
      <c r="Q241" s="170"/>
      <c r="R241" s="170"/>
      <c r="S241" s="170"/>
      <c r="T241" s="171"/>
      <c r="AT241" s="165" t="s">
        <v>161</v>
      </c>
      <c r="AU241" s="165" t="s">
        <v>80</v>
      </c>
      <c r="AV241" s="13" t="s">
        <v>80</v>
      </c>
      <c r="AW241" s="13" t="s">
        <v>33</v>
      </c>
      <c r="AX241" s="13" t="s">
        <v>78</v>
      </c>
      <c r="AY241" s="165" t="s">
        <v>149</v>
      </c>
    </row>
    <row r="242" spans="1:65" s="2" customFormat="1" ht="16.5" customHeight="1">
      <c r="A242" s="34"/>
      <c r="B242" s="144"/>
      <c r="C242" s="190" t="s">
        <v>587</v>
      </c>
      <c r="D242" s="190" t="s">
        <v>411</v>
      </c>
      <c r="E242" s="191" t="s">
        <v>2016</v>
      </c>
      <c r="F242" s="192" t="s">
        <v>2017</v>
      </c>
      <c r="G242" s="193" t="s">
        <v>183</v>
      </c>
      <c r="H242" s="194">
        <v>4</v>
      </c>
      <c r="I242" s="195"/>
      <c r="J242" s="196">
        <f>ROUND(I242*H242,2)</f>
        <v>0</v>
      </c>
      <c r="K242" s="192" t="s">
        <v>156</v>
      </c>
      <c r="L242" s="197"/>
      <c r="M242" s="198" t="s">
        <v>3</v>
      </c>
      <c r="N242" s="199" t="s">
        <v>42</v>
      </c>
      <c r="O242" s="55"/>
      <c r="P242" s="154">
        <f>O242*H242</f>
        <v>0</v>
      </c>
      <c r="Q242" s="154">
        <v>0.00065</v>
      </c>
      <c r="R242" s="154">
        <f>Q242*H242</f>
        <v>0.0026</v>
      </c>
      <c r="S242" s="154">
        <v>0</v>
      </c>
      <c r="T242" s="15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6" t="s">
        <v>446</v>
      </c>
      <c r="AT242" s="156" t="s">
        <v>411</v>
      </c>
      <c r="AU242" s="156" t="s">
        <v>80</v>
      </c>
      <c r="AY242" s="19" t="s">
        <v>149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9" t="s">
        <v>78</v>
      </c>
      <c r="BK242" s="157">
        <f>ROUND(I242*H242,2)</f>
        <v>0</v>
      </c>
      <c r="BL242" s="19" t="s">
        <v>227</v>
      </c>
      <c r="BM242" s="156" t="s">
        <v>2018</v>
      </c>
    </row>
    <row r="243" spans="2:51" s="13" customFormat="1" ht="12">
      <c r="B243" s="163"/>
      <c r="D243" s="164" t="s">
        <v>161</v>
      </c>
      <c r="E243" s="165" t="s">
        <v>3</v>
      </c>
      <c r="F243" s="166" t="s">
        <v>157</v>
      </c>
      <c r="H243" s="167">
        <v>4</v>
      </c>
      <c r="I243" s="168"/>
      <c r="L243" s="163"/>
      <c r="M243" s="169"/>
      <c r="N243" s="170"/>
      <c r="O243" s="170"/>
      <c r="P243" s="170"/>
      <c r="Q243" s="170"/>
      <c r="R243" s="170"/>
      <c r="S243" s="170"/>
      <c r="T243" s="171"/>
      <c r="AT243" s="165" t="s">
        <v>161</v>
      </c>
      <c r="AU243" s="165" t="s">
        <v>80</v>
      </c>
      <c r="AV243" s="13" t="s">
        <v>80</v>
      </c>
      <c r="AW243" s="13" t="s">
        <v>33</v>
      </c>
      <c r="AX243" s="13" t="s">
        <v>78</v>
      </c>
      <c r="AY243" s="165" t="s">
        <v>149</v>
      </c>
    </row>
    <row r="244" spans="1:65" s="2" customFormat="1" ht="16.5" customHeight="1">
      <c r="A244" s="34"/>
      <c r="B244" s="144"/>
      <c r="C244" s="145" t="s">
        <v>592</v>
      </c>
      <c r="D244" s="145" t="s">
        <v>152</v>
      </c>
      <c r="E244" s="146" t="s">
        <v>2019</v>
      </c>
      <c r="F244" s="147" t="s">
        <v>2020</v>
      </c>
      <c r="G244" s="148" t="s">
        <v>243</v>
      </c>
      <c r="H244" s="149">
        <v>204</v>
      </c>
      <c r="I244" s="150"/>
      <c r="J244" s="151">
        <f>ROUND(I244*H244,2)</f>
        <v>0</v>
      </c>
      <c r="K244" s="147" t="s">
        <v>3</v>
      </c>
      <c r="L244" s="35"/>
      <c r="M244" s="152" t="s">
        <v>3</v>
      </c>
      <c r="N244" s="153" t="s">
        <v>42</v>
      </c>
      <c r="O244" s="55"/>
      <c r="P244" s="154">
        <f>O244*H244</f>
        <v>0</v>
      </c>
      <c r="Q244" s="154">
        <v>0.00019</v>
      </c>
      <c r="R244" s="154">
        <f>Q244*H244</f>
        <v>0.03876</v>
      </c>
      <c r="S244" s="154">
        <v>0</v>
      </c>
      <c r="T244" s="15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227</v>
      </c>
      <c r="AT244" s="156" t="s">
        <v>152</v>
      </c>
      <c r="AU244" s="156" t="s">
        <v>80</v>
      </c>
      <c r="AY244" s="19" t="s">
        <v>149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9" t="s">
        <v>78</v>
      </c>
      <c r="BK244" s="157">
        <f>ROUND(I244*H244,2)</f>
        <v>0</v>
      </c>
      <c r="BL244" s="19" t="s">
        <v>227</v>
      </c>
      <c r="BM244" s="156" t="s">
        <v>2021</v>
      </c>
    </row>
    <row r="245" spans="2:51" s="13" customFormat="1" ht="12">
      <c r="B245" s="163"/>
      <c r="D245" s="164" t="s">
        <v>161</v>
      </c>
      <c r="E245" s="165" t="s">
        <v>3</v>
      </c>
      <c r="F245" s="166" t="s">
        <v>2022</v>
      </c>
      <c r="H245" s="167">
        <v>204</v>
      </c>
      <c r="I245" s="168"/>
      <c r="L245" s="163"/>
      <c r="M245" s="169"/>
      <c r="N245" s="170"/>
      <c r="O245" s="170"/>
      <c r="P245" s="170"/>
      <c r="Q245" s="170"/>
      <c r="R245" s="170"/>
      <c r="S245" s="170"/>
      <c r="T245" s="171"/>
      <c r="AT245" s="165" t="s">
        <v>161</v>
      </c>
      <c r="AU245" s="165" t="s">
        <v>80</v>
      </c>
      <c r="AV245" s="13" t="s">
        <v>80</v>
      </c>
      <c r="AW245" s="13" t="s">
        <v>33</v>
      </c>
      <c r="AX245" s="13" t="s">
        <v>78</v>
      </c>
      <c r="AY245" s="165" t="s">
        <v>149</v>
      </c>
    </row>
    <row r="246" spans="1:65" s="2" customFormat="1" ht="21.75" customHeight="1">
      <c r="A246" s="34"/>
      <c r="B246" s="144"/>
      <c r="C246" s="145" t="s">
        <v>597</v>
      </c>
      <c r="D246" s="145" t="s">
        <v>152</v>
      </c>
      <c r="E246" s="146" t="s">
        <v>2023</v>
      </c>
      <c r="F246" s="147" t="s">
        <v>2024</v>
      </c>
      <c r="G246" s="148" t="s">
        <v>243</v>
      </c>
      <c r="H246" s="149">
        <v>204</v>
      </c>
      <c r="I246" s="150"/>
      <c r="J246" s="151">
        <f>ROUND(I246*H246,2)</f>
        <v>0</v>
      </c>
      <c r="K246" s="147" t="s">
        <v>156</v>
      </c>
      <c r="L246" s="35"/>
      <c r="M246" s="152" t="s">
        <v>3</v>
      </c>
      <c r="N246" s="153" t="s">
        <v>42</v>
      </c>
      <c r="O246" s="55"/>
      <c r="P246" s="154">
        <f>O246*H246</f>
        <v>0</v>
      </c>
      <c r="Q246" s="154">
        <v>1E-05</v>
      </c>
      <c r="R246" s="154">
        <f>Q246*H246</f>
        <v>0.00204</v>
      </c>
      <c r="S246" s="154">
        <v>0</v>
      </c>
      <c r="T246" s="15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6" t="s">
        <v>227</v>
      </c>
      <c r="AT246" s="156" t="s">
        <v>152</v>
      </c>
      <c r="AU246" s="156" t="s">
        <v>80</v>
      </c>
      <c r="AY246" s="19" t="s">
        <v>149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9" t="s">
        <v>78</v>
      </c>
      <c r="BK246" s="157">
        <f>ROUND(I246*H246,2)</f>
        <v>0</v>
      </c>
      <c r="BL246" s="19" t="s">
        <v>227</v>
      </c>
      <c r="BM246" s="156" t="s">
        <v>2025</v>
      </c>
    </row>
    <row r="247" spans="1:47" s="2" customFormat="1" ht="12">
      <c r="A247" s="34"/>
      <c r="B247" s="35"/>
      <c r="C247" s="34"/>
      <c r="D247" s="158" t="s">
        <v>159</v>
      </c>
      <c r="E247" s="34"/>
      <c r="F247" s="159" t="s">
        <v>2026</v>
      </c>
      <c r="G247" s="34"/>
      <c r="H247" s="34"/>
      <c r="I247" s="160"/>
      <c r="J247" s="34"/>
      <c r="K247" s="34"/>
      <c r="L247" s="35"/>
      <c r="M247" s="161"/>
      <c r="N247" s="162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159</v>
      </c>
      <c r="AU247" s="19" t="s">
        <v>80</v>
      </c>
    </row>
    <row r="248" spans="2:51" s="13" customFormat="1" ht="12">
      <c r="B248" s="163"/>
      <c r="D248" s="164" t="s">
        <v>161</v>
      </c>
      <c r="E248" s="165" t="s">
        <v>3</v>
      </c>
      <c r="F248" s="166" t="s">
        <v>2022</v>
      </c>
      <c r="H248" s="167">
        <v>204</v>
      </c>
      <c r="I248" s="168"/>
      <c r="L248" s="163"/>
      <c r="M248" s="169"/>
      <c r="N248" s="170"/>
      <c r="O248" s="170"/>
      <c r="P248" s="170"/>
      <c r="Q248" s="170"/>
      <c r="R248" s="170"/>
      <c r="S248" s="170"/>
      <c r="T248" s="171"/>
      <c r="AT248" s="165" t="s">
        <v>161</v>
      </c>
      <c r="AU248" s="165" t="s">
        <v>80</v>
      </c>
      <c r="AV248" s="13" t="s">
        <v>80</v>
      </c>
      <c r="AW248" s="13" t="s">
        <v>33</v>
      </c>
      <c r="AX248" s="13" t="s">
        <v>78</v>
      </c>
      <c r="AY248" s="165" t="s">
        <v>149</v>
      </c>
    </row>
    <row r="249" spans="1:65" s="2" customFormat="1" ht="16.5" customHeight="1">
      <c r="A249" s="34"/>
      <c r="B249" s="144"/>
      <c r="C249" s="145" t="s">
        <v>603</v>
      </c>
      <c r="D249" s="145" t="s">
        <v>152</v>
      </c>
      <c r="E249" s="146" t="s">
        <v>2027</v>
      </c>
      <c r="F249" s="147" t="s">
        <v>2028</v>
      </c>
      <c r="G249" s="148" t="s">
        <v>1621</v>
      </c>
      <c r="H249" s="149">
        <v>13</v>
      </c>
      <c r="I249" s="150"/>
      <c r="J249" s="151">
        <f>ROUND(I249*H249,2)</f>
        <v>0</v>
      </c>
      <c r="K249" s="147" t="s">
        <v>156</v>
      </c>
      <c r="L249" s="35"/>
      <c r="M249" s="152" t="s">
        <v>3</v>
      </c>
      <c r="N249" s="153" t="s">
        <v>42</v>
      </c>
      <c r="O249" s="55"/>
      <c r="P249" s="154">
        <f>O249*H249</f>
        <v>0</v>
      </c>
      <c r="Q249" s="154">
        <v>0.00024</v>
      </c>
      <c r="R249" s="154">
        <f>Q249*H249</f>
        <v>0.00312</v>
      </c>
      <c r="S249" s="154">
        <v>0</v>
      </c>
      <c r="T249" s="15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6" t="s">
        <v>227</v>
      </c>
      <c r="AT249" s="156" t="s">
        <v>152</v>
      </c>
      <c r="AU249" s="156" t="s">
        <v>80</v>
      </c>
      <c r="AY249" s="19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9" t="s">
        <v>78</v>
      </c>
      <c r="BK249" s="157">
        <f>ROUND(I249*H249,2)</f>
        <v>0</v>
      </c>
      <c r="BL249" s="19" t="s">
        <v>227</v>
      </c>
      <c r="BM249" s="156" t="s">
        <v>2029</v>
      </c>
    </row>
    <row r="250" spans="1:47" s="2" customFormat="1" ht="12">
      <c r="A250" s="34"/>
      <c r="B250" s="35"/>
      <c r="C250" s="34"/>
      <c r="D250" s="158" t="s">
        <v>159</v>
      </c>
      <c r="E250" s="34"/>
      <c r="F250" s="159" t="s">
        <v>2030</v>
      </c>
      <c r="G250" s="34"/>
      <c r="H250" s="34"/>
      <c r="I250" s="160"/>
      <c r="J250" s="34"/>
      <c r="K250" s="34"/>
      <c r="L250" s="35"/>
      <c r="M250" s="161"/>
      <c r="N250" s="162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159</v>
      </c>
      <c r="AU250" s="19" t="s">
        <v>80</v>
      </c>
    </row>
    <row r="251" spans="2:51" s="13" customFormat="1" ht="12">
      <c r="B251" s="163"/>
      <c r="D251" s="164" t="s">
        <v>161</v>
      </c>
      <c r="E251" s="165" t="s">
        <v>3</v>
      </c>
      <c r="F251" s="166" t="s">
        <v>232</v>
      </c>
      <c r="H251" s="167">
        <v>13</v>
      </c>
      <c r="I251" s="168"/>
      <c r="L251" s="163"/>
      <c r="M251" s="169"/>
      <c r="N251" s="170"/>
      <c r="O251" s="170"/>
      <c r="P251" s="170"/>
      <c r="Q251" s="170"/>
      <c r="R251" s="170"/>
      <c r="S251" s="170"/>
      <c r="T251" s="171"/>
      <c r="AT251" s="165" t="s">
        <v>161</v>
      </c>
      <c r="AU251" s="165" t="s">
        <v>80</v>
      </c>
      <c r="AV251" s="13" t="s">
        <v>80</v>
      </c>
      <c r="AW251" s="13" t="s">
        <v>33</v>
      </c>
      <c r="AX251" s="13" t="s">
        <v>78</v>
      </c>
      <c r="AY251" s="165" t="s">
        <v>149</v>
      </c>
    </row>
    <row r="252" spans="1:65" s="2" customFormat="1" ht="16.5" customHeight="1">
      <c r="A252" s="34"/>
      <c r="B252" s="144"/>
      <c r="C252" s="145" t="s">
        <v>608</v>
      </c>
      <c r="D252" s="145" t="s">
        <v>152</v>
      </c>
      <c r="E252" s="146" t="s">
        <v>2031</v>
      </c>
      <c r="F252" s="147" t="s">
        <v>2032</v>
      </c>
      <c r="G252" s="148" t="s">
        <v>1621</v>
      </c>
      <c r="H252" s="149">
        <v>1</v>
      </c>
      <c r="I252" s="150"/>
      <c r="J252" s="151">
        <f>ROUND(I252*H252,2)</f>
        <v>0</v>
      </c>
      <c r="K252" s="147" t="s">
        <v>3</v>
      </c>
      <c r="L252" s="35"/>
      <c r="M252" s="152" t="s">
        <v>3</v>
      </c>
      <c r="N252" s="153" t="s">
        <v>42</v>
      </c>
      <c r="O252" s="55"/>
      <c r="P252" s="154">
        <f>O252*H252</f>
        <v>0</v>
      </c>
      <c r="Q252" s="154">
        <v>0.00068</v>
      </c>
      <c r="R252" s="154">
        <f>Q252*H252</f>
        <v>0.00068</v>
      </c>
      <c r="S252" s="154">
        <v>0</v>
      </c>
      <c r="T252" s="15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6" t="s">
        <v>227</v>
      </c>
      <c r="AT252" s="156" t="s">
        <v>152</v>
      </c>
      <c r="AU252" s="156" t="s">
        <v>80</v>
      </c>
      <c r="AY252" s="19" t="s">
        <v>149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9" t="s">
        <v>78</v>
      </c>
      <c r="BK252" s="157">
        <f>ROUND(I252*H252,2)</f>
        <v>0</v>
      </c>
      <c r="BL252" s="19" t="s">
        <v>227</v>
      </c>
      <c r="BM252" s="156" t="s">
        <v>2033</v>
      </c>
    </row>
    <row r="253" spans="2:51" s="13" customFormat="1" ht="12">
      <c r="B253" s="163"/>
      <c r="D253" s="164" t="s">
        <v>161</v>
      </c>
      <c r="E253" s="165" t="s">
        <v>3</v>
      </c>
      <c r="F253" s="166" t="s">
        <v>78</v>
      </c>
      <c r="H253" s="167">
        <v>1</v>
      </c>
      <c r="I253" s="168"/>
      <c r="L253" s="163"/>
      <c r="M253" s="169"/>
      <c r="N253" s="170"/>
      <c r="O253" s="170"/>
      <c r="P253" s="170"/>
      <c r="Q253" s="170"/>
      <c r="R253" s="170"/>
      <c r="S253" s="170"/>
      <c r="T253" s="171"/>
      <c r="AT253" s="165" t="s">
        <v>161</v>
      </c>
      <c r="AU253" s="165" t="s">
        <v>80</v>
      </c>
      <c r="AV253" s="13" t="s">
        <v>80</v>
      </c>
      <c r="AW253" s="13" t="s">
        <v>33</v>
      </c>
      <c r="AX253" s="13" t="s">
        <v>78</v>
      </c>
      <c r="AY253" s="165" t="s">
        <v>149</v>
      </c>
    </row>
    <row r="254" spans="1:65" s="2" customFormat="1" ht="24.2" customHeight="1">
      <c r="A254" s="34"/>
      <c r="B254" s="144"/>
      <c r="C254" s="190" t="s">
        <v>614</v>
      </c>
      <c r="D254" s="190" t="s">
        <v>411</v>
      </c>
      <c r="E254" s="191" t="s">
        <v>2034</v>
      </c>
      <c r="F254" s="192" t="s">
        <v>2035</v>
      </c>
      <c r="G254" s="193" t="s">
        <v>183</v>
      </c>
      <c r="H254" s="194">
        <v>1</v>
      </c>
      <c r="I254" s="195"/>
      <c r="J254" s="196">
        <f>ROUND(I254*H254,2)</f>
        <v>0</v>
      </c>
      <c r="K254" s="192" t="s">
        <v>3</v>
      </c>
      <c r="L254" s="197"/>
      <c r="M254" s="198" t="s">
        <v>3</v>
      </c>
      <c r="N254" s="199" t="s">
        <v>42</v>
      </c>
      <c r="O254" s="55"/>
      <c r="P254" s="154">
        <f>O254*H254</f>
        <v>0</v>
      </c>
      <c r="Q254" s="154">
        <v>0.0015</v>
      </c>
      <c r="R254" s="154">
        <f>Q254*H254</f>
        <v>0.0015</v>
      </c>
      <c r="S254" s="154">
        <v>0</v>
      </c>
      <c r="T254" s="15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6" t="s">
        <v>446</v>
      </c>
      <c r="AT254" s="156" t="s">
        <v>411</v>
      </c>
      <c r="AU254" s="156" t="s">
        <v>80</v>
      </c>
      <c r="AY254" s="19" t="s">
        <v>149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9" t="s">
        <v>78</v>
      </c>
      <c r="BK254" s="157">
        <f>ROUND(I254*H254,2)</f>
        <v>0</v>
      </c>
      <c r="BL254" s="19" t="s">
        <v>227</v>
      </c>
      <c r="BM254" s="156" t="s">
        <v>2036</v>
      </c>
    </row>
    <row r="255" spans="2:51" s="13" customFormat="1" ht="12">
      <c r="B255" s="163"/>
      <c r="D255" s="164" t="s">
        <v>161</v>
      </c>
      <c r="E255" s="165" t="s">
        <v>3</v>
      </c>
      <c r="F255" s="166" t="s">
        <v>78</v>
      </c>
      <c r="H255" s="167">
        <v>1</v>
      </c>
      <c r="I255" s="168"/>
      <c r="L255" s="163"/>
      <c r="M255" s="169"/>
      <c r="N255" s="170"/>
      <c r="O255" s="170"/>
      <c r="P255" s="170"/>
      <c r="Q255" s="170"/>
      <c r="R255" s="170"/>
      <c r="S255" s="170"/>
      <c r="T255" s="171"/>
      <c r="AT255" s="165" t="s">
        <v>161</v>
      </c>
      <c r="AU255" s="165" t="s">
        <v>80</v>
      </c>
      <c r="AV255" s="13" t="s">
        <v>80</v>
      </c>
      <c r="AW255" s="13" t="s">
        <v>33</v>
      </c>
      <c r="AX255" s="13" t="s">
        <v>78</v>
      </c>
      <c r="AY255" s="165" t="s">
        <v>149</v>
      </c>
    </row>
    <row r="256" spans="1:65" s="2" customFormat="1" ht="21.75" customHeight="1">
      <c r="A256" s="34"/>
      <c r="B256" s="144"/>
      <c r="C256" s="145" t="s">
        <v>627</v>
      </c>
      <c r="D256" s="145" t="s">
        <v>152</v>
      </c>
      <c r="E256" s="146" t="s">
        <v>1739</v>
      </c>
      <c r="F256" s="147" t="s">
        <v>1740</v>
      </c>
      <c r="G256" s="148" t="s">
        <v>183</v>
      </c>
      <c r="H256" s="149">
        <v>2</v>
      </c>
      <c r="I256" s="150"/>
      <c r="J256" s="151">
        <f>ROUND(I256*H256,2)</f>
        <v>0</v>
      </c>
      <c r="K256" s="147" t="s">
        <v>156</v>
      </c>
      <c r="L256" s="35"/>
      <c r="M256" s="152" t="s">
        <v>3</v>
      </c>
      <c r="N256" s="153" t="s">
        <v>42</v>
      </c>
      <c r="O256" s="55"/>
      <c r="P256" s="154">
        <f>O256*H256</f>
        <v>0</v>
      </c>
      <c r="Q256" s="154">
        <v>0.00053</v>
      </c>
      <c r="R256" s="154">
        <f>Q256*H256</f>
        <v>0.00106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227</v>
      </c>
      <c r="AT256" s="156" t="s">
        <v>152</v>
      </c>
      <c r="AU256" s="156" t="s">
        <v>80</v>
      </c>
      <c r="AY256" s="19" t="s">
        <v>149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78</v>
      </c>
      <c r="BK256" s="157">
        <f>ROUND(I256*H256,2)</f>
        <v>0</v>
      </c>
      <c r="BL256" s="19" t="s">
        <v>227</v>
      </c>
      <c r="BM256" s="156" t="s">
        <v>2037</v>
      </c>
    </row>
    <row r="257" spans="1:47" s="2" customFormat="1" ht="12">
      <c r="A257" s="34"/>
      <c r="B257" s="35"/>
      <c r="C257" s="34"/>
      <c r="D257" s="158" t="s">
        <v>159</v>
      </c>
      <c r="E257" s="34"/>
      <c r="F257" s="159" t="s">
        <v>1742</v>
      </c>
      <c r="G257" s="34"/>
      <c r="H257" s="34"/>
      <c r="I257" s="160"/>
      <c r="J257" s="34"/>
      <c r="K257" s="34"/>
      <c r="L257" s="35"/>
      <c r="M257" s="161"/>
      <c r="N257" s="162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159</v>
      </c>
      <c r="AU257" s="19" t="s">
        <v>80</v>
      </c>
    </row>
    <row r="258" spans="2:51" s="13" customFormat="1" ht="12">
      <c r="B258" s="163"/>
      <c r="D258" s="164" t="s">
        <v>161</v>
      </c>
      <c r="E258" s="165" t="s">
        <v>3</v>
      </c>
      <c r="F258" s="166" t="s">
        <v>80</v>
      </c>
      <c r="H258" s="167">
        <v>2</v>
      </c>
      <c r="I258" s="168"/>
      <c r="L258" s="163"/>
      <c r="M258" s="169"/>
      <c r="N258" s="170"/>
      <c r="O258" s="170"/>
      <c r="P258" s="170"/>
      <c r="Q258" s="170"/>
      <c r="R258" s="170"/>
      <c r="S258" s="170"/>
      <c r="T258" s="171"/>
      <c r="AT258" s="165" t="s">
        <v>161</v>
      </c>
      <c r="AU258" s="165" t="s">
        <v>80</v>
      </c>
      <c r="AV258" s="13" t="s">
        <v>80</v>
      </c>
      <c r="AW258" s="13" t="s">
        <v>33</v>
      </c>
      <c r="AX258" s="13" t="s">
        <v>78</v>
      </c>
      <c r="AY258" s="165" t="s">
        <v>149</v>
      </c>
    </row>
    <row r="259" spans="1:65" s="2" customFormat="1" ht="21.75" customHeight="1">
      <c r="A259" s="34"/>
      <c r="B259" s="144"/>
      <c r="C259" s="145" t="s">
        <v>634</v>
      </c>
      <c r="D259" s="145" t="s">
        <v>152</v>
      </c>
      <c r="E259" s="146" t="s">
        <v>2038</v>
      </c>
      <c r="F259" s="147" t="s">
        <v>2039</v>
      </c>
      <c r="G259" s="148" t="s">
        <v>183</v>
      </c>
      <c r="H259" s="149">
        <v>1</v>
      </c>
      <c r="I259" s="150"/>
      <c r="J259" s="151">
        <f>ROUND(I259*H259,2)</f>
        <v>0</v>
      </c>
      <c r="K259" s="147" t="s">
        <v>156</v>
      </c>
      <c r="L259" s="35"/>
      <c r="M259" s="152" t="s">
        <v>3</v>
      </c>
      <c r="N259" s="153" t="s">
        <v>42</v>
      </c>
      <c r="O259" s="55"/>
      <c r="P259" s="154">
        <f>O259*H259</f>
        <v>0</v>
      </c>
      <c r="Q259" s="154">
        <v>0.00147</v>
      </c>
      <c r="R259" s="154">
        <f>Q259*H259</f>
        <v>0.00147</v>
      </c>
      <c r="S259" s="154">
        <v>0</v>
      </c>
      <c r="T259" s="15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6" t="s">
        <v>227</v>
      </c>
      <c r="AT259" s="156" t="s">
        <v>152</v>
      </c>
      <c r="AU259" s="156" t="s">
        <v>80</v>
      </c>
      <c r="AY259" s="19" t="s">
        <v>149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9" t="s">
        <v>78</v>
      </c>
      <c r="BK259" s="157">
        <f>ROUND(I259*H259,2)</f>
        <v>0</v>
      </c>
      <c r="BL259" s="19" t="s">
        <v>227</v>
      </c>
      <c r="BM259" s="156" t="s">
        <v>2040</v>
      </c>
    </row>
    <row r="260" spans="1:47" s="2" customFormat="1" ht="12">
      <c r="A260" s="34"/>
      <c r="B260" s="35"/>
      <c r="C260" s="34"/>
      <c r="D260" s="158" t="s">
        <v>159</v>
      </c>
      <c r="E260" s="34"/>
      <c r="F260" s="159" t="s">
        <v>2041</v>
      </c>
      <c r="G260" s="34"/>
      <c r="H260" s="34"/>
      <c r="I260" s="160"/>
      <c r="J260" s="34"/>
      <c r="K260" s="34"/>
      <c r="L260" s="35"/>
      <c r="M260" s="161"/>
      <c r="N260" s="162"/>
      <c r="O260" s="55"/>
      <c r="P260" s="55"/>
      <c r="Q260" s="55"/>
      <c r="R260" s="55"/>
      <c r="S260" s="55"/>
      <c r="T260" s="56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159</v>
      </c>
      <c r="AU260" s="19" t="s">
        <v>80</v>
      </c>
    </row>
    <row r="261" spans="2:51" s="13" customFormat="1" ht="12">
      <c r="B261" s="163"/>
      <c r="D261" s="164" t="s">
        <v>161</v>
      </c>
      <c r="E261" s="165" t="s">
        <v>3</v>
      </c>
      <c r="F261" s="166" t="s">
        <v>78</v>
      </c>
      <c r="H261" s="167">
        <v>1</v>
      </c>
      <c r="I261" s="168"/>
      <c r="L261" s="163"/>
      <c r="M261" s="169"/>
      <c r="N261" s="170"/>
      <c r="O261" s="170"/>
      <c r="P261" s="170"/>
      <c r="Q261" s="170"/>
      <c r="R261" s="170"/>
      <c r="S261" s="170"/>
      <c r="T261" s="171"/>
      <c r="AT261" s="165" t="s">
        <v>161</v>
      </c>
      <c r="AU261" s="165" t="s">
        <v>80</v>
      </c>
      <c r="AV261" s="13" t="s">
        <v>80</v>
      </c>
      <c r="AW261" s="13" t="s">
        <v>33</v>
      </c>
      <c r="AX261" s="13" t="s">
        <v>78</v>
      </c>
      <c r="AY261" s="165" t="s">
        <v>149</v>
      </c>
    </row>
    <row r="262" spans="1:65" s="2" customFormat="1" ht="24.2" customHeight="1">
      <c r="A262" s="34"/>
      <c r="B262" s="144"/>
      <c r="C262" s="145" t="s">
        <v>639</v>
      </c>
      <c r="D262" s="145" t="s">
        <v>152</v>
      </c>
      <c r="E262" s="146" t="s">
        <v>2042</v>
      </c>
      <c r="F262" s="147" t="s">
        <v>2043</v>
      </c>
      <c r="G262" s="148" t="s">
        <v>1621</v>
      </c>
      <c r="H262" s="149">
        <v>1</v>
      </c>
      <c r="I262" s="150"/>
      <c r="J262" s="151">
        <f>ROUND(I262*H262,2)</f>
        <v>0</v>
      </c>
      <c r="K262" s="147" t="s">
        <v>156</v>
      </c>
      <c r="L262" s="35"/>
      <c r="M262" s="152" t="s">
        <v>3</v>
      </c>
      <c r="N262" s="153" t="s">
        <v>42</v>
      </c>
      <c r="O262" s="55"/>
      <c r="P262" s="154">
        <f>O262*H262</f>
        <v>0</v>
      </c>
      <c r="Q262" s="154">
        <v>0.00542</v>
      </c>
      <c r="R262" s="154">
        <f>Q262*H262</f>
        <v>0.00542</v>
      </c>
      <c r="S262" s="154">
        <v>0</v>
      </c>
      <c r="T262" s="15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6" t="s">
        <v>227</v>
      </c>
      <c r="AT262" s="156" t="s">
        <v>152</v>
      </c>
      <c r="AU262" s="156" t="s">
        <v>80</v>
      </c>
      <c r="AY262" s="19" t="s">
        <v>149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9" t="s">
        <v>78</v>
      </c>
      <c r="BK262" s="157">
        <f>ROUND(I262*H262,2)</f>
        <v>0</v>
      </c>
      <c r="BL262" s="19" t="s">
        <v>227</v>
      </c>
      <c r="BM262" s="156" t="s">
        <v>2044</v>
      </c>
    </row>
    <row r="263" spans="1:47" s="2" customFormat="1" ht="12">
      <c r="A263" s="34"/>
      <c r="B263" s="35"/>
      <c r="C263" s="34"/>
      <c r="D263" s="158" t="s">
        <v>159</v>
      </c>
      <c r="E263" s="34"/>
      <c r="F263" s="159" t="s">
        <v>2045</v>
      </c>
      <c r="G263" s="34"/>
      <c r="H263" s="34"/>
      <c r="I263" s="160"/>
      <c r="J263" s="34"/>
      <c r="K263" s="34"/>
      <c r="L263" s="35"/>
      <c r="M263" s="161"/>
      <c r="N263" s="162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159</v>
      </c>
      <c r="AU263" s="19" t="s">
        <v>80</v>
      </c>
    </row>
    <row r="264" spans="2:51" s="13" customFormat="1" ht="12">
      <c r="B264" s="163"/>
      <c r="D264" s="164" t="s">
        <v>161</v>
      </c>
      <c r="E264" s="165" t="s">
        <v>3</v>
      </c>
      <c r="F264" s="166" t="s">
        <v>78</v>
      </c>
      <c r="H264" s="167">
        <v>1</v>
      </c>
      <c r="I264" s="168"/>
      <c r="L264" s="163"/>
      <c r="M264" s="169"/>
      <c r="N264" s="170"/>
      <c r="O264" s="170"/>
      <c r="P264" s="170"/>
      <c r="Q264" s="170"/>
      <c r="R264" s="170"/>
      <c r="S264" s="170"/>
      <c r="T264" s="171"/>
      <c r="AT264" s="165" t="s">
        <v>161</v>
      </c>
      <c r="AU264" s="165" t="s">
        <v>80</v>
      </c>
      <c r="AV264" s="13" t="s">
        <v>80</v>
      </c>
      <c r="AW264" s="13" t="s">
        <v>33</v>
      </c>
      <c r="AX264" s="13" t="s">
        <v>78</v>
      </c>
      <c r="AY264" s="165" t="s">
        <v>149</v>
      </c>
    </row>
    <row r="265" spans="1:65" s="2" customFormat="1" ht="24.2" customHeight="1">
      <c r="A265" s="34"/>
      <c r="B265" s="144"/>
      <c r="C265" s="145" t="s">
        <v>644</v>
      </c>
      <c r="D265" s="145" t="s">
        <v>152</v>
      </c>
      <c r="E265" s="146" t="s">
        <v>2046</v>
      </c>
      <c r="F265" s="147" t="s">
        <v>2047</v>
      </c>
      <c r="G265" s="148" t="s">
        <v>197</v>
      </c>
      <c r="H265" s="149">
        <v>0.348</v>
      </c>
      <c r="I265" s="150"/>
      <c r="J265" s="151">
        <f>ROUND(I265*H265,2)</f>
        <v>0</v>
      </c>
      <c r="K265" s="147" t="s">
        <v>156</v>
      </c>
      <c r="L265" s="35"/>
      <c r="M265" s="152" t="s">
        <v>3</v>
      </c>
      <c r="N265" s="153" t="s">
        <v>42</v>
      </c>
      <c r="O265" s="55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227</v>
      </c>
      <c r="AT265" s="156" t="s">
        <v>152</v>
      </c>
      <c r="AU265" s="156" t="s">
        <v>80</v>
      </c>
      <c r="AY265" s="19" t="s">
        <v>149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78</v>
      </c>
      <c r="BK265" s="157">
        <f>ROUND(I265*H265,2)</f>
        <v>0</v>
      </c>
      <c r="BL265" s="19" t="s">
        <v>227</v>
      </c>
      <c r="BM265" s="156" t="s">
        <v>2048</v>
      </c>
    </row>
    <row r="266" spans="1:47" s="2" customFormat="1" ht="12">
      <c r="A266" s="34"/>
      <c r="B266" s="35"/>
      <c r="C266" s="34"/>
      <c r="D266" s="158" t="s">
        <v>159</v>
      </c>
      <c r="E266" s="34"/>
      <c r="F266" s="159" t="s">
        <v>2049</v>
      </c>
      <c r="G266" s="34"/>
      <c r="H266" s="34"/>
      <c r="I266" s="160"/>
      <c r="J266" s="34"/>
      <c r="K266" s="34"/>
      <c r="L266" s="35"/>
      <c r="M266" s="161"/>
      <c r="N266" s="162"/>
      <c r="O266" s="55"/>
      <c r="P266" s="55"/>
      <c r="Q266" s="55"/>
      <c r="R266" s="55"/>
      <c r="S266" s="55"/>
      <c r="T266" s="5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159</v>
      </c>
      <c r="AU266" s="19" t="s">
        <v>80</v>
      </c>
    </row>
    <row r="267" spans="2:63" s="12" customFormat="1" ht="22.9" customHeight="1">
      <c r="B267" s="131"/>
      <c r="D267" s="132" t="s">
        <v>70</v>
      </c>
      <c r="E267" s="142" t="s">
        <v>2050</v>
      </c>
      <c r="F267" s="142" t="s">
        <v>2051</v>
      </c>
      <c r="I267" s="134"/>
      <c r="J267" s="143">
        <f>BK267</f>
        <v>0</v>
      </c>
      <c r="L267" s="131"/>
      <c r="M267" s="136"/>
      <c r="N267" s="137"/>
      <c r="O267" s="137"/>
      <c r="P267" s="138">
        <f>SUM(P268:P322)</f>
        <v>0</v>
      </c>
      <c r="Q267" s="137"/>
      <c r="R267" s="138">
        <f>SUM(R268:R322)</f>
        <v>0.25743999999999995</v>
      </c>
      <c r="S267" s="137"/>
      <c r="T267" s="139">
        <f>SUM(T268:T322)</f>
        <v>0</v>
      </c>
      <c r="AR267" s="132" t="s">
        <v>80</v>
      </c>
      <c r="AT267" s="140" t="s">
        <v>70</v>
      </c>
      <c r="AU267" s="140" t="s">
        <v>78</v>
      </c>
      <c r="AY267" s="132" t="s">
        <v>149</v>
      </c>
      <c r="BK267" s="141">
        <f>SUM(BK268:BK322)</f>
        <v>0</v>
      </c>
    </row>
    <row r="268" spans="1:65" s="2" customFormat="1" ht="16.5" customHeight="1">
      <c r="A268" s="34"/>
      <c r="B268" s="144"/>
      <c r="C268" s="145" t="s">
        <v>649</v>
      </c>
      <c r="D268" s="145" t="s">
        <v>152</v>
      </c>
      <c r="E268" s="146" t="s">
        <v>2052</v>
      </c>
      <c r="F268" s="147" t="s">
        <v>2053</v>
      </c>
      <c r="G268" s="148" t="s">
        <v>183</v>
      </c>
      <c r="H268" s="149">
        <v>4</v>
      </c>
      <c r="I268" s="150"/>
      <c r="J268" s="151">
        <f>ROUND(I268*H268,2)</f>
        <v>0</v>
      </c>
      <c r="K268" s="147" t="s">
        <v>156</v>
      </c>
      <c r="L268" s="35"/>
      <c r="M268" s="152" t="s">
        <v>3</v>
      </c>
      <c r="N268" s="153" t="s">
        <v>42</v>
      </c>
      <c r="O268" s="55"/>
      <c r="P268" s="154">
        <f>O268*H268</f>
        <v>0</v>
      </c>
      <c r="Q268" s="154">
        <v>0.00247</v>
      </c>
      <c r="R268" s="154">
        <f>Q268*H268</f>
        <v>0.00988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227</v>
      </c>
      <c r="AT268" s="156" t="s">
        <v>152</v>
      </c>
      <c r="AU268" s="156" t="s">
        <v>80</v>
      </c>
      <c r="AY268" s="19" t="s">
        <v>149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78</v>
      </c>
      <c r="BK268" s="157">
        <f>ROUND(I268*H268,2)</f>
        <v>0</v>
      </c>
      <c r="BL268" s="19" t="s">
        <v>227</v>
      </c>
      <c r="BM268" s="156" t="s">
        <v>2054</v>
      </c>
    </row>
    <row r="269" spans="1:47" s="2" customFormat="1" ht="12">
      <c r="A269" s="34"/>
      <c r="B269" s="35"/>
      <c r="C269" s="34"/>
      <c r="D269" s="158" t="s">
        <v>159</v>
      </c>
      <c r="E269" s="34"/>
      <c r="F269" s="159" t="s">
        <v>2055</v>
      </c>
      <c r="G269" s="34"/>
      <c r="H269" s="34"/>
      <c r="I269" s="160"/>
      <c r="J269" s="34"/>
      <c r="K269" s="34"/>
      <c r="L269" s="35"/>
      <c r="M269" s="161"/>
      <c r="N269" s="162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159</v>
      </c>
      <c r="AU269" s="19" t="s">
        <v>80</v>
      </c>
    </row>
    <row r="270" spans="2:51" s="13" customFormat="1" ht="12">
      <c r="B270" s="163"/>
      <c r="D270" s="164" t="s">
        <v>161</v>
      </c>
      <c r="E270" s="165" t="s">
        <v>3</v>
      </c>
      <c r="F270" s="166" t="s">
        <v>157</v>
      </c>
      <c r="H270" s="167">
        <v>4</v>
      </c>
      <c r="I270" s="168"/>
      <c r="L270" s="163"/>
      <c r="M270" s="169"/>
      <c r="N270" s="170"/>
      <c r="O270" s="170"/>
      <c r="P270" s="170"/>
      <c r="Q270" s="170"/>
      <c r="R270" s="170"/>
      <c r="S270" s="170"/>
      <c r="T270" s="171"/>
      <c r="AT270" s="165" t="s">
        <v>161</v>
      </c>
      <c r="AU270" s="165" t="s">
        <v>80</v>
      </c>
      <c r="AV270" s="13" t="s">
        <v>80</v>
      </c>
      <c r="AW270" s="13" t="s">
        <v>33</v>
      </c>
      <c r="AX270" s="13" t="s">
        <v>78</v>
      </c>
      <c r="AY270" s="165" t="s">
        <v>149</v>
      </c>
    </row>
    <row r="271" spans="1:65" s="2" customFormat="1" ht="16.5" customHeight="1">
      <c r="A271" s="34"/>
      <c r="B271" s="144"/>
      <c r="C271" s="190" t="s">
        <v>655</v>
      </c>
      <c r="D271" s="190" t="s">
        <v>411</v>
      </c>
      <c r="E271" s="191" t="s">
        <v>2056</v>
      </c>
      <c r="F271" s="192" t="s">
        <v>2057</v>
      </c>
      <c r="G271" s="193" t="s">
        <v>183</v>
      </c>
      <c r="H271" s="194">
        <v>4</v>
      </c>
      <c r="I271" s="195"/>
      <c r="J271" s="196">
        <f>ROUND(I271*H271,2)</f>
        <v>0</v>
      </c>
      <c r="K271" s="192" t="s">
        <v>3</v>
      </c>
      <c r="L271" s="197"/>
      <c r="M271" s="198" t="s">
        <v>3</v>
      </c>
      <c r="N271" s="199" t="s">
        <v>42</v>
      </c>
      <c r="O271" s="55"/>
      <c r="P271" s="154">
        <f>O271*H271</f>
        <v>0</v>
      </c>
      <c r="Q271" s="154">
        <v>0.015</v>
      </c>
      <c r="R271" s="154">
        <f>Q271*H271</f>
        <v>0.06</v>
      </c>
      <c r="S271" s="154">
        <v>0</v>
      </c>
      <c r="T271" s="15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6" t="s">
        <v>446</v>
      </c>
      <c r="AT271" s="156" t="s">
        <v>411</v>
      </c>
      <c r="AU271" s="156" t="s">
        <v>80</v>
      </c>
      <c r="AY271" s="19" t="s">
        <v>149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9" t="s">
        <v>78</v>
      </c>
      <c r="BK271" s="157">
        <f>ROUND(I271*H271,2)</f>
        <v>0</v>
      </c>
      <c r="BL271" s="19" t="s">
        <v>227</v>
      </c>
      <c r="BM271" s="156" t="s">
        <v>2058</v>
      </c>
    </row>
    <row r="272" spans="2:51" s="13" customFormat="1" ht="12">
      <c r="B272" s="163"/>
      <c r="D272" s="164" t="s">
        <v>161</v>
      </c>
      <c r="E272" s="165" t="s">
        <v>3</v>
      </c>
      <c r="F272" s="166" t="s">
        <v>157</v>
      </c>
      <c r="H272" s="167">
        <v>4</v>
      </c>
      <c r="I272" s="168"/>
      <c r="L272" s="163"/>
      <c r="M272" s="169"/>
      <c r="N272" s="170"/>
      <c r="O272" s="170"/>
      <c r="P272" s="170"/>
      <c r="Q272" s="170"/>
      <c r="R272" s="170"/>
      <c r="S272" s="170"/>
      <c r="T272" s="171"/>
      <c r="AT272" s="165" t="s">
        <v>161</v>
      </c>
      <c r="AU272" s="165" t="s">
        <v>80</v>
      </c>
      <c r="AV272" s="13" t="s">
        <v>80</v>
      </c>
      <c r="AW272" s="13" t="s">
        <v>33</v>
      </c>
      <c r="AX272" s="13" t="s">
        <v>78</v>
      </c>
      <c r="AY272" s="165" t="s">
        <v>149</v>
      </c>
    </row>
    <row r="273" spans="1:65" s="2" customFormat="1" ht="16.5" customHeight="1">
      <c r="A273" s="34"/>
      <c r="B273" s="144"/>
      <c r="C273" s="190" t="s">
        <v>661</v>
      </c>
      <c r="D273" s="190" t="s">
        <v>411</v>
      </c>
      <c r="E273" s="191" t="s">
        <v>2059</v>
      </c>
      <c r="F273" s="192" t="s">
        <v>2060</v>
      </c>
      <c r="G273" s="193" t="s">
        <v>183</v>
      </c>
      <c r="H273" s="194">
        <v>4</v>
      </c>
      <c r="I273" s="195"/>
      <c r="J273" s="196">
        <f>ROUND(I273*H273,2)</f>
        <v>0</v>
      </c>
      <c r="K273" s="192" t="s">
        <v>156</v>
      </c>
      <c r="L273" s="197"/>
      <c r="M273" s="198" t="s">
        <v>3</v>
      </c>
      <c r="N273" s="199" t="s">
        <v>42</v>
      </c>
      <c r="O273" s="55"/>
      <c r="P273" s="154">
        <f>O273*H273</f>
        <v>0</v>
      </c>
      <c r="Q273" s="154">
        <v>0.0022</v>
      </c>
      <c r="R273" s="154">
        <f>Q273*H273</f>
        <v>0.0088</v>
      </c>
      <c r="S273" s="154">
        <v>0</v>
      </c>
      <c r="T273" s="15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6" t="s">
        <v>446</v>
      </c>
      <c r="AT273" s="156" t="s">
        <v>411</v>
      </c>
      <c r="AU273" s="156" t="s">
        <v>80</v>
      </c>
      <c r="AY273" s="19" t="s">
        <v>149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9" t="s">
        <v>78</v>
      </c>
      <c r="BK273" s="157">
        <f>ROUND(I273*H273,2)</f>
        <v>0</v>
      </c>
      <c r="BL273" s="19" t="s">
        <v>227</v>
      </c>
      <c r="BM273" s="156" t="s">
        <v>2061</v>
      </c>
    </row>
    <row r="274" spans="2:51" s="13" customFormat="1" ht="12">
      <c r="B274" s="163"/>
      <c r="D274" s="164" t="s">
        <v>161</v>
      </c>
      <c r="E274" s="165" t="s">
        <v>3</v>
      </c>
      <c r="F274" s="166" t="s">
        <v>157</v>
      </c>
      <c r="H274" s="167">
        <v>4</v>
      </c>
      <c r="I274" s="168"/>
      <c r="L274" s="163"/>
      <c r="M274" s="169"/>
      <c r="N274" s="170"/>
      <c r="O274" s="170"/>
      <c r="P274" s="170"/>
      <c r="Q274" s="170"/>
      <c r="R274" s="170"/>
      <c r="S274" s="170"/>
      <c r="T274" s="171"/>
      <c r="AT274" s="165" t="s">
        <v>161</v>
      </c>
      <c r="AU274" s="165" t="s">
        <v>80</v>
      </c>
      <c r="AV274" s="13" t="s">
        <v>80</v>
      </c>
      <c r="AW274" s="13" t="s">
        <v>33</v>
      </c>
      <c r="AX274" s="13" t="s">
        <v>78</v>
      </c>
      <c r="AY274" s="165" t="s">
        <v>149</v>
      </c>
    </row>
    <row r="275" spans="1:65" s="2" customFormat="1" ht="16.5" customHeight="1">
      <c r="A275" s="34"/>
      <c r="B275" s="144"/>
      <c r="C275" s="145" t="s">
        <v>667</v>
      </c>
      <c r="D275" s="145" t="s">
        <v>152</v>
      </c>
      <c r="E275" s="146" t="s">
        <v>2062</v>
      </c>
      <c r="F275" s="147" t="s">
        <v>2063</v>
      </c>
      <c r="G275" s="148" t="s">
        <v>1621</v>
      </c>
      <c r="H275" s="149">
        <v>4</v>
      </c>
      <c r="I275" s="150"/>
      <c r="J275" s="151">
        <f>ROUND(I275*H275,2)</f>
        <v>0</v>
      </c>
      <c r="K275" s="147" t="s">
        <v>156</v>
      </c>
      <c r="L275" s="35"/>
      <c r="M275" s="152" t="s">
        <v>3</v>
      </c>
      <c r="N275" s="153" t="s">
        <v>42</v>
      </c>
      <c r="O275" s="55"/>
      <c r="P275" s="154">
        <f>O275*H275</f>
        <v>0</v>
      </c>
      <c r="Q275" s="154">
        <v>0.01808</v>
      </c>
      <c r="R275" s="154">
        <f>Q275*H275</f>
        <v>0.07232</v>
      </c>
      <c r="S275" s="154">
        <v>0</v>
      </c>
      <c r="T275" s="15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6" t="s">
        <v>227</v>
      </c>
      <c r="AT275" s="156" t="s">
        <v>152</v>
      </c>
      <c r="AU275" s="156" t="s">
        <v>80</v>
      </c>
      <c r="AY275" s="19" t="s">
        <v>149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9" t="s">
        <v>78</v>
      </c>
      <c r="BK275" s="157">
        <f>ROUND(I275*H275,2)</f>
        <v>0</v>
      </c>
      <c r="BL275" s="19" t="s">
        <v>227</v>
      </c>
      <c r="BM275" s="156" t="s">
        <v>2064</v>
      </c>
    </row>
    <row r="276" spans="1:47" s="2" customFormat="1" ht="12">
      <c r="A276" s="34"/>
      <c r="B276" s="35"/>
      <c r="C276" s="34"/>
      <c r="D276" s="158" t="s">
        <v>159</v>
      </c>
      <c r="E276" s="34"/>
      <c r="F276" s="159" t="s">
        <v>2065</v>
      </c>
      <c r="G276" s="34"/>
      <c r="H276" s="34"/>
      <c r="I276" s="160"/>
      <c r="J276" s="34"/>
      <c r="K276" s="34"/>
      <c r="L276" s="35"/>
      <c r="M276" s="161"/>
      <c r="N276" s="162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159</v>
      </c>
      <c r="AU276" s="19" t="s">
        <v>80</v>
      </c>
    </row>
    <row r="277" spans="2:51" s="13" customFormat="1" ht="12">
      <c r="B277" s="163"/>
      <c r="D277" s="164" t="s">
        <v>161</v>
      </c>
      <c r="E277" s="165" t="s">
        <v>3</v>
      </c>
      <c r="F277" s="166" t="s">
        <v>157</v>
      </c>
      <c r="H277" s="167">
        <v>4</v>
      </c>
      <c r="I277" s="168"/>
      <c r="L277" s="163"/>
      <c r="M277" s="169"/>
      <c r="N277" s="170"/>
      <c r="O277" s="170"/>
      <c r="P277" s="170"/>
      <c r="Q277" s="170"/>
      <c r="R277" s="170"/>
      <c r="S277" s="170"/>
      <c r="T277" s="171"/>
      <c r="AT277" s="165" t="s">
        <v>161</v>
      </c>
      <c r="AU277" s="165" t="s">
        <v>80</v>
      </c>
      <c r="AV277" s="13" t="s">
        <v>80</v>
      </c>
      <c r="AW277" s="13" t="s">
        <v>33</v>
      </c>
      <c r="AX277" s="13" t="s">
        <v>78</v>
      </c>
      <c r="AY277" s="165" t="s">
        <v>149</v>
      </c>
    </row>
    <row r="278" spans="1:65" s="2" customFormat="1" ht="16.5" customHeight="1">
      <c r="A278" s="34"/>
      <c r="B278" s="144"/>
      <c r="C278" s="145" t="s">
        <v>672</v>
      </c>
      <c r="D278" s="145" t="s">
        <v>152</v>
      </c>
      <c r="E278" s="146" t="s">
        <v>2066</v>
      </c>
      <c r="F278" s="147" t="s">
        <v>2067</v>
      </c>
      <c r="G278" s="148" t="s">
        <v>1621</v>
      </c>
      <c r="H278" s="149">
        <v>1</v>
      </c>
      <c r="I278" s="150"/>
      <c r="J278" s="151">
        <f>ROUND(I278*H278,2)</f>
        <v>0</v>
      </c>
      <c r="K278" s="147" t="s">
        <v>2068</v>
      </c>
      <c r="L278" s="35"/>
      <c r="M278" s="152" t="s">
        <v>3</v>
      </c>
      <c r="N278" s="153" t="s">
        <v>42</v>
      </c>
      <c r="O278" s="55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6" t="s">
        <v>227</v>
      </c>
      <c r="AT278" s="156" t="s">
        <v>152</v>
      </c>
      <c r="AU278" s="156" t="s">
        <v>80</v>
      </c>
      <c r="AY278" s="19" t="s">
        <v>149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9" t="s">
        <v>78</v>
      </c>
      <c r="BK278" s="157">
        <f>ROUND(I278*H278,2)</f>
        <v>0</v>
      </c>
      <c r="BL278" s="19" t="s">
        <v>227</v>
      </c>
      <c r="BM278" s="156" t="s">
        <v>2069</v>
      </c>
    </row>
    <row r="279" spans="2:51" s="13" customFormat="1" ht="12">
      <c r="B279" s="163"/>
      <c r="D279" s="164" t="s">
        <v>161</v>
      </c>
      <c r="E279" s="165" t="s">
        <v>3</v>
      </c>
      <c r="F279" s="166" t="s">
        <v>78</v>
      </c>
      <c r="H279" s="167">
        <v>1</v>
      </c>
      <c r="I279" s="168"/>
      <c r="L279" s="163"/>
      <c r="M279" s="169"/>
      <c r="N279" s="170"/>
      <c r="O279" s="170"/>
      <c r="P279" s="170"/>
      <c r="Q279" s="170"/>
      <c r="R279" s="170"/>
      <c r="S279" s="170"/>
      <c r="T279" s="171"/>
      <c r="AT279" s="165" t="s">
        <v>161</v>
      </c>
      <c r="AU279" s="165" t="s">
        <v>80</v>
      </c>
      <c r="AV279" s="13" t="s">
        <v>80</v>
      </c>
      <c r="AW279" s="13" t="s">
        <v>33</v>
      </c>
      <c r="AX279" s="13" t="s">
        <v>78</v>
      </c>
      <c r="AY279" s="165" t="s">
        <v>149</v>
      </c>
    </row>
    <row r="280" spans="1:65" s="2" customFormat="1" ht="16.5" customHeight="1">
      <c r="A280" s="34"/>
      <c r="B280" s="144"/>
      <c r="C280" s="145" t="s">
        <v>678</v>
      </c>
      <c r="D280" s="145" t="s">
        <v>152</v>
      </c>
      <c r="E280" s="146" t="s">
        <v>2070</v>
      </c>
      <c r="F280" s="147" t="s">
        <v>2071</v>
      </c>
      <c r="G280" s="148" t="s">
        <v>1621</v>
      </c>
      <c r="H280" s="149">
        <v>5</v>
      </c>
      <c r="I280" s="150"/>
      <c r="J280" s="151">
        <f>ROUND(I280*H280,2)</f>
        <v>0</v>
      </c>
      <c r="K280" s="147" t="s">
        <v>156</v>
      </c>
      <c r="L280" s="35"/>
      <c r="M280" s="152" t="s">
        <v>3</v>
      </c>
      <c r="N280" s="153" t="s">
        <v>42</v>
      </c>
      <c r="O280" s="55"/>
      <c r="P280" s="154">
        <f>O280*H280</f>
        <v>0</v>
      </c>
      <c r="Q280" s="154">
        <v>0.00173</v>
      </c>
      <c r="R280" s="154">
        <f>Q280*H280</f>
        <v>0.00865</v>
      </c>
      <c r="S280" s="154">
        <v>0</v>
      </c>
      <c r="T280" s="15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6" t="s">
        <v>227</v>
      </c>
      <c r="AT280" s="156" t="s">
        <v>152</v>
      </c>
      <c r="AU280" s="156" t="s">
        <v>80</v>
      </c>
      <c r="AY280" s="19" t="s">
        <v>149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9" t="s">
        <v>78</v>
      </c>
      <c r="BK280" s="157">
        <f>ROUND(I280*H280,2)</f>
        <v>0</v>
      </c>
      <c r="BL280" s="19" t="s">
        <v>227</v>
      </c>
      <c r="BM280" s="156" t="s">
        <v>2072</v>
      </c>
    </row>
    <row r="281" spans="1:47" s="2" customFormat="1" ht="12">
      <c r="A281" s="34"/>
      <c r="B281" s="35"/>
      <c r="C281" s="34"/>
      <c r="D281" s="158" t="s">
        <v>159</v>
      </c>
      <c r="E281" s="34"/>
      <c r="F281" s="159" t="s">
        <v>2073</v>
      </c>
      <c r="G281" s="34"/>
      <c r="H281" s="34"/>
      <c r="I281" s="160"/>
      <c r="J281" s="34"/>
      <c r="K281" s="34"/>
      <c r="L281" s="35"/>
      <c r="M281" s="161"/>
      <c r="N281" s="162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159</v>
      </c>
      <c r="AU281" s="19" t="s">
        <v>80</v>
      </c>
    </row>
    <row r="282" spans="2:51" s="13" customFormat="1" ht="12">
      <c r="B282" s="163"/>
      <c r="D282" s="164" t="s">
        <v>161</v>
      </c>
      <c r="E282" s="165" t="s">
        <v>3</v>
      </c>
      <c r="F282" s="166" t="s">
        <v>180</v>
      </c>
      <c r="H282" s="167">
        <v>5</v>
      </c>
      <c r="I282" s="168"/>
      <c r="L282" s="163"/>
      <c r="M282" s="169"/>
      <c r="N282" s="170"/>
      <c r="O282" s="170"/>
      <c r="P282" s="170"/>
      <c r="Q282" s="170"/>
      <c r="R282" s="170"/>
      <c r="S282" s="170"/>
      <c r="T282" s="171"/>
      <c r="AT282" s="165" t="s">
        <v>161</v>
      </c>
      <c r="AU282" s="165" t="s">
        <v>80</v>
      </c>
      <c r="AV282" s="13" t="s">
        <v>80</v>
      </c>
      <c r="AW282" s="13" t="s">
        <v>33</v>
      </c>
      <c r="AX282" s="13" t="s">
        <v>78</v>
      </c>
      <c r="AY282" s="165" t="s">
        <v>149</v>
      </c>
    </row>
    <row r="283" spans="1:65" s="2" customFormat="1" ht="16.5" customHeight="1">
      <c r="A283" s="34"/>
      <c r="B283" s="144"/>
      <c r="C283" s="190" t="s">
        <v>684</v>
      </c>
      <c r="D283" s="190" t="s">
        <v>411</v>
      </c>
      <c r="E283" s="191" t="s">
        <v>2074</v>
      </c>
      <c r="F283" s="192" t="s">
        <v>2075</v>
      </c>
      <c r="G283" s="193" t="s">
        <v>183</v>
      </c>
      <c r="H283" s="194">
        <v>5</v>
      </c>
      <c r="I283" s="195"/>
      <c r="J283" s="196">
        <f>ROUND(I283*H283,2)</f>
        <v>0</v>
      </c>
      <c r="K283" s="192" t="s">
        <v>156</v>
      </c>
      <c r="L283" s="197"/>
      <c r="M283" s="198" t="s">
        <v>3</v>
      </c>
      <c r="N283" s="199" t="s">
        <v>42</v>
      </c>
      <c r="O283" s="55"/>
      <c r="P283" s="154">
        <f>O283*H283</f>
        <v>0</v>
      </c>
      <c r="Q283" s="154">
        <v>0.012</v>
      </c>
      <c r="R283" s="154">
        <f>Q283*H283</f>
        <v>0.06</v>
      </c>
      <c r="S283" s="154">
        <v>0</v>
      </c>
      <c r="T283" s="15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6" t="s">
        <v>446</v>
      </c>
      <c r="AT283" s="156" t="s">
        <v>411</v>
      </c>
      <c r="AU283" s="156" t="s">
        <v>80</v>
      </c>
      <c r="AY283" s="19" t="s">
        <v>149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9" t="s">
        <v>78</v>
      </c>
      <c r="BK283" s="157">
        <f>ROUND(I283*H283,2)</f>
        <v>0</v>
      </c>
      <c r="BL283" s="19" t="s">
        <v>227</v>
      </c>
      <c r="BM283" s="156" t="s">
        <v>2076</v>
      </c>
    </row>
    <row r="284" spans="2:51" s="13" customFormat="1" ht="12">
      <c r="B284" s="163"/>
      <c r="D284" s="164" t="s">
        <v>161</v>
      </c>
      <c r="E284" s="165" t="s">
        <v>3</v>
      </c>
      <c r="F284" s="166" t="s">
        <v>180</v>
      </c>
      <c r="H284" s="167">
        <v>5</v>
      </c>
      <c r="I284" s="168"/>
      <c r="L284" s="163"/>
      <c r="M284" s="169"/>
      <c r="N284" s="170"/>
      <c r="O284" s="170"/>
      <c r="P284" s="170"/>
      <c r="Q284" s="170"/>
      <c r="R284" s="170"/>
      <c r="S284" s="170"/>
      <c r="T284" s="171"/>
      <c r="AT284" s="165" t="s">
        <v>161</v>
      </c>
      <c r="AU284" s="165" t="s">
        <v>80</v>
      </c>
      <c r="AV284" s="13" t="s">
        <v>80</v>
      </c>
      <c r="AW284" s="13" t="s">
        <v>33</v>
      </c>
      <c r="AX284" s="13" t="s">
        <v>78</v>
      </c>
      <c r="AY284" s="165" t="s">
        <v>149</v>
      </c>
    </row>
    <row r="285" spans="1:65" s="2" customFormat="1" ht="16.5" customHeight="1">
      <c r="A285" s="34"/>
      <c r="B285" s="144"/>
      <c r="C285" s="145" t="s">
        <v>690</v>
      </c>
      <c r="D285" s="145" t="s">
        <v>152</v>
      </c>
      <c r="E285" s="146" t="s">
        <v>2077</v>
      </c>
      <c r="F285" s="147" t="s">
        <v>2078</v>
      </c>
      <c r="G285" s="148" t="s">
        <v>1621</v>
      </c>
      <c r="H285" s="149">
        <v>1</v>
      </c>
      <c r="I285" s="150"/>
      <c r="J285" s="151">
        <f>ROUND(I285*H285,2)</f>
        <v>0</v>
      </c>
      <c r="K285" s="147" t="s">
        <v>156</v>
      </c>
      <c r="L285" s="35"/>
      <c r="M285" s="152" t="s">
        <v>3</v>
      </c>
      <c r="N285" s="153" t="s">
        <v>42</v>
      </c>
      <c r="O285" s="55"/>
      <c r="P285" s="154">
        <f>O285*H285</f>
        <v>0</v>
      </c>
      <c r="Q285" s="154">
        <v>0.00043</v>
      </c>
      <c r="R285" s="154">
        <f>Q285*H285</f>
        <v>0.00043</v>
      </c>
      <c r="S285" s="154">
        <v>0</v>
      </c>
      <c r="T285" s="155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6" t="s">
        <v>227</v>
      </c>
      <c r="AT285" s="156" t="s">
        <v>152</v>
      </c>
      <c r="AU285" s="156" t="s">
        <v>80</v>
      </c>
      <c r="AY285" s="19" t="s">
        <v>149</v>
      </c>
      <c r="BE285" s="157">
        <f>IF(N285="základní",J285,0)</f>
        <v>0</v>
      </c>
      <c r="BF285" s="157">
        <f>IF(N285="snížená",J285,0)</f>
        <v>0</v>
      </c>
      <c r="BG285" s="157">
        <f>IF(N285="zákl. přenesená",J285,0)</f>
        <v>0</v>
      </c>
      <c r="BH285" s="157">
        <f>IF(N285="sníž. přenesená",J285,0)</f>
        <v>0</v>
      </c>
      <c r="BI285" s="157">
        <f>IF(N285="nulová",J285,0)</f>
        <v>0</v>
      </c>
      <c r="BJ285" s="19" t="s">
        <v>78</v>
      </c>
      <c r="BK285" s="157">
        <f>ROUND(I285*H285,2)</f>
        <v>0</v>
      </c>
      <c r="BL285" s="19" t="s">
        <v>227</v>
      </c>
      <c r="BM285" s="156" t="s">
        <v>2079</v>
      </c>
    </row>
    <row r="286" spans="1:47" s="2" customFormat="1" ht="12">
      <c r="A286" s="34"/>
      <c r="B286" s="35"/>
      <c r="C286" s="34"/>
      <c r="D286" s="158" t="s">
        <v>159</v>
      </c>
      <c r="E286" s="34"/>
      <c r="F286" s="159" t="s">
        <v>2080</v>
      </c>
      <c r="G286" s="34"/>
      <c r="H286" s="34"/>
      <c r="I286" s="160"/>
      <c r="J286" s="34"/>
      <c r="K286" s="34"/>
      <c r="L286" s="35"/>
      <c r="M286" s="161"/>
      <c r="N286" s="162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159</v>
      </c>
      <c r="AU286" s="19" t="s">
        <v>80</v>
      </c>
    </row>
    <row r="287" spans="2:51" s="13" customFormat="1" ht="12">
      <c r="B287" s="163"/>
      <c r="D287" s="164" t="s">
        <v>161</v>
      </c>
      <c r="E287" s="165" t="s">
        <v>3</v>
      </c>
      <c r="F287" s="166" t="s">
        <v>78</v>
      </c>
      <c r="H287" s="167">
        <v>1</v>
      </c>
      <c r="I287" s="168"/>
      <c r="L287" s="163"/>
      <c r="M287" s="169"/>
      <c r="N287" s="170"/>
      <c r="O287" s="170"/>
      <c r="P287" s="170"/>
      <c r="Q287" s="170"/>
      <c r="R287" s="170"/>
      <c r="S287" s="170"/>
      <c r="T287" s="171"/>
      <c r="AT287" s="165" t="s">
        <v>161</v>
      </c>
      <c r="AU287" s="165" t="s">
        <v>80</v>
      </c>
      <c r="AV287" s="13" t="s">
        <v>80</v>
      </c>
      <c r="AW287" s="13" t="s">
        <v>33</v>
      </c>
      <c r="AX287" s="13" t="s">
        <v>78</v>
      </c>
      <c r="AY287" s="165" t="s">
        <v>149</v>
      </c>
    </row>
    <row r="288" spans="1:65" s="2" customFormat="1" ht="16.5" customHeight="1">
      <c r="A288" s="34"/>
      <c r="B288" s="144"/>
      <c r="C288" s="190" t="s">
        <v>694</v>
      </c>
      <c r="D288" s="190" t="s">
        <v>411</v>
      </c>
      <c r="E288" s="191" t="s">
        <v>2081</v>
      </c>
      <c r="F288" s="192" t="s">
        <v>2082</v>
      </c>
      <c r="G288" s="193" t="s">
        <v>183</v>
      </c>
      <c r="H288" s="194">
        <v>1</v>
      </c>
      <c r="I288" s="195"/>
      <c r="J288" s="196">
        <f>ROUND(I288*H288,2)</f>
        <v>0</v>
      </c>
      <c r="K288" s="192" t="s">
        <v>156</v>
      </c>
      <c r="L288" s="197"/>
      <c r="M288" s="198" t="s">
        <v>3</v>
      </c>
      <c r="N288" s="199" t="s">
        <v>42</v>
      </c>
      <c r="O288" s="55"/>
      <c r="P288" s="154">
        <f>O288*H288</f>
        <v>0</v>
      </c>
      <c r="Q288" s="154">
        <v>0.0065</v>
      </c>
      <c r="R288" s="154">
        <f>Q288*H288</f>
        <v>0.0065</v>
      </c>
      <c r="S288" s="154">
        <v>0</v>
      </c>
      <c r="T288" s="15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6" t="s">
        <v>446</v>
      </c>
      <c r="AT288" s="156" t="s">
        <v>411</v>
      </c>
      <c r="AU288" s="156" t="s">
        <v>80</v>
      </c>
      <c r="AY288" s="19" t="s">
        <v>149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9" t="s">
        <v>78</v>
      </c>
      <c r="BK288" s="157">
        <f>ROUND(I288*H288,2)</f>
        <v>0</v>
      </c>
      <c r="BL288" s="19" t="s">
        <v>227</v>
      </c>
      <c r="BM288" s="156" t="s">
        <v>2083</v>
      </c>
    </row>
    <row r="289" spans="2:51" s="13" customFormat="1" ht="12">
      <c r="B289" s="163"/>
      <c r="D289" s="164" t="s">
        <v>161</v>
      </c>
      <c r="E289" s="165" t="s">
        <v>3</v>
      </c>
      <c r="F289" s="166" t="s">
        <v>78</v>
      </c>
      <c r="H289" s="167">
        <v>1</v>
      </c>
      <c r="I289" s="168"/>
      <c r="L289" s="163"/>
      <c r="M289" s="169"/>
      <c r="N289" s="170"/>
      <c r="O289" s="170"/>
      <c r="P289" s="170"/>
      <c r="Q289" s="170"/>
      <c r="R289" s="170"/>
      <c r="S289" s="170"/>
      <c r="T289" s="171"/>
      <c r="AT289" s="165" t="s">
        <v>161</v>
      </c>
      <c r="AU289" s="165" t="s">
        <v>80</v>
      </c>
      <c r="AV289" s="13" t="s">
        <v>80</v>
      </c>
      <c r="AW289" s="13" t="s">
        <v>33</v>
      </c>
      <c r="AX289" s="13" t="s">
        <v>78</v>
      </c>
      <c r="AY289" s="165" t="s">
        <v>149</v>
      </c>
    </row>
    <row r="290" spans="1:65" s="2" customFormat="1" ht="16.5" customHeight="1">
      <c r="A290" s="34"/>
      <c r="B290" s="144"/>
      <c r="C290" s="145" t="s">
        <v>700</v>
      </c>
      <c r="D290" s="145" t="s">
        <v>152</v>
      </c>
      <c r="E290" s="146" t="s">
        <v>2084</v>
      </c>
      <c r="F290" s="147" t="s">
        <v>2085</v>
      </c>
      <c r="G290" s="148" t="s">
        <v>183</v>
      </c>
      <c r="H290" s="149">
        <v>1</v>
      </c>
      <c r="I290" s="150"/>
      <c r="J290" s="151">
        <f>ROUND(I290*H290,2)</f>
        <v>0</v>
      </c>
      <c r="K290" s="147" t="s">
        <v>3</v>
      </c>
      <c r="L290" s="35"/>
      <c r="M290" s="152" t="s">
        <v>3</v>
      </c>
      <c r="N290" s="153" t="s">
        <v>42</v>
      </c>
      <c r="O290" s="55"/>
      <c r="P290" s="154">
        <f>O290*H290</f>
        <v>0</v>
      </c>
      <c r="Q290" s="154">
        <v>0.00036</v>
      </c>
      <c r="R290" s="154">
        <f>Q290*H290</f>
        <v>0.00036</v>
      </c>
      <c r="S290" s="154">
        <v>0</v>
      </c>
      <c r="T290" s="15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6" t="s">
        <v>227</v>
      </c>
      <c r="AT290" s="156" t="s">
        <v>152</v>
      </c>
      <c r="AU290" s="156" t="s">
        <v>80</v>
      </c>
      <c r="AY290" s="19" t="s">
        <v>149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9" t="s">
        <v>78</v>
      </c>
      <c r="BK290" s="157">
        <f>ROUND(I290*H290,2)</f>
        <v>0</v>
      </c>
      <c r="BL290" s="19" t="s">
        <v>227</v>
      </c>
      <c r="BM290" s="156" t="s">
        <v>2086</v>
      </c>
    </row>
    <row r="291" spans="2:51" s="13" customFormat="1" ht="12">
      <c r="B291" s="163"/>
      <c r="D291" s="164" t="s">
        <v>161</v>
      </c>
      <c r="E291" s="165" t="s">
        <v>3</v>
      </c>
      <c r="F291" s="166" t="s">
        <v>78</v>
      </c>
      <c r="H291" s="167">
        <v>1</v>
      </c>
      <c r="I291" s="168"/>
      <c r="L291" s="163"/>
      <c r="M291" s="169"/>
      <c r="N291" s="170"/>
      <c r="O291" s="170"/>
      <c r="P291" s="170"/>
      <c r="Q291" s="170"/>
      <c r="R291" s="170"/>
      <c r="S291" s="170"/>
      <c r="T291" s="171"/>
      <c r="AT291" s="165" t="s">
        <v>161</v>
      </c>
      <c r="AU291" s="165" t="s">
        <v>80</v>
      </c>
      <c r="AV291" s="13" t="s">
        <v>80</v>
      </c>
      <c r="AW291" s="13" t="s">
        <v>33</v>
      </c>
      <c r="AX291" s="13" t="s">
        <v>78</v>
      </c>
      <c r="AY291" s="165" t="s">
        <v>149</v>
      </c>
    </row>
    <row r="292" spans="1:65" s="2" customFormat="1" ht="16.5" customHeight="1">
      <c r="A292" s="34"/>
      <c r="B292" s="144"/>
      <c r="C292" s="145" t="s">
        <v>706</v>
      </c>
      <c r="D292" s="145" t="s">
        <v>152</v>
      </c>
      <c r="E292" s="146" t="s">
        <v>2087</v>
      </c>
      <c r="F292" s="147" t="s">
        <v>2088</v>
      </c>
      <c r="G292" s="148" t="s">
        <v>183</v>
      </c>
      <c r="H292" s="149">
        <v>1</v>
      </c>
      <c r="I292" s="150"/>
      <c r="J292" s="151">
        <f>ROUND(I292*H292,2)</f>
        <v>0</v>
      </c>
      <c r="K292" s="147" t="s">
        <v>3</v>
      </c>
      <c r="L292" s="35"/>
      <c r="M292" s="152" t="s">
        <v>3</v>
      </c>
      <c r="N292" s="153" t="s">
        <v>42</v>
      </c>
      <c r="O292" s="55"/>
      <c r="P292" s="154">
        <f>O292*H292</f>
        <v>0</v>
      </c>
      <c r="Q292" s="154">
        <v>0.00028</v>
      </c>
      <c r="R292" s="154">
        <f>Q292*H292</f>
        <v>0.00028</v>
      </c>
      <c r="S292" s="154">
        <v>0</v>
      </c>
      <c r="T292" s="15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56" t="s">
        <v>227</v>
      </c>
      <c r="AT292" s="156" t="s">
        <v>152</v>
      </c>
      <c r="AU292" s="156" t="s">
        <v>80</v>
      </c>
      <c r="AY292" s="19" t="s">
        <v>149</v>
      </c>
      <c r="BE292" s="157">
        <f>IF(N292="základní",J292,0)</f>
        <v>0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9" t="s">
        <v>78</v>
      </c>
      <c r="BK292" s="157">
        <f>ROUND(I292*H292,2)</f>
        <v>0</v>
      </c>
      <c r="BL292" s="19" t="s">
        <v>227</v>
      </c>
      <c r="BM292" s="156" t="s">
        <v>2089</v>
      </c>
    </row>
    <row r="293" spans="2:51" s="13" customFormat="1" ht="12">
      <c r="B293" s="163"/>
      <c r="D293" s="164" t="s">
        <v>161</v>
      </c>
      <c r="E293" s="165" t="s">
        <v>3</v>
      </c>
      <c r="F293" s="166" t="s">
        <v>78</v>
      </c>
      <c r="H293" s="167">
        <v>1</v>
      </c>
      <c r="I293" s="168"/>
      <c r="L293" s="163"/>
      <c r="M293" s="169"/>
      <c r="N293" s="170"/>
      <c r="O293" s="170"/>
      <c r="P293" s="170"/>
      <c r="Q293" s="170"/>
      <c r="R293" s="170"/>
      <c r="S293" s="170"/>
      <c r="T293" s="171"/>
      <c r="AT293" s="165" t="s">
        <v>161</v>
      </c>
      <c r="AU293" s="165" t="s">
        <v>80</v>
      </c>
      <c r="AV293" s="13" t="s">
        <v>80</v>
      </c>
      <c r="AW293" s="13" t="s">
        <v>33</v>
      </c>
      <c r="AX293" s="13" t="s">
        <v>78</v>
      </c>
      <c r="AY293" s="165" t="s">
        <v>149</v>
      </c>
    </row>
    <row r="294" spans="1:65" s="2" customFormat="1" ht="16.5" customHeight="1">
      <c r="A294" s="34"/>
      <c r="B294" s="144"/>
      <c r="C294" s="145" t="s">
        <v>712</v>
      </c>
      <c r="D294" s="145" t="s">
        <v>152</v>
      </c>
      <c r="E294" s="146" t="s">
        <v>2090</v>
      </c>
      <c r="F294" s="147" t="s">
        <v>2091</v>
      </c>
      <c r="G294" s="148" t="s">
        <v>1621</v>
      </c>
      <c r="H294" s="149">
        <v>1</v>
      </c>
      <c r="I294" s="150"/>
      <c r="J294" s="151">
        <f>ROUND(I294*H294,2)</f>
        <v>0</v>
      </c>
      <c r="K294" s="147" t="s">
        <v>156</v>
      </c>
      <c r="L294" s="35"/>
      <c r="M294" s="152" t="s">
        <v>3</v>
      </c>
      <c r="N294" s="153" t="s">
        <v>42</v>
      </c>
      <c r="O294" s="55"/>
      <c r="P294" s="154">
        <f>O294*H294</f>
        <v>0</v>
      </c>
      <c r="Q294" s="154">
        <v>0.0018</v>
      </c>
      <c r="R294" s="154">
        <f>Q294*H294</f>
        <v>0.0018</v>
      </c>
      <c r="S294" s="154">
        <v>0</v>
      </c>
      <c r="T294" s="15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6" t="s">
        <v>227</v>
      </c>
      <c r="AT294" s="156" t="s">
        <v>152</v>
      </c>
      <c r="AU294" s="156" t="s">
        <v>80</v>
      </c>
      <c r="AY294" s="19" t="s">
        <v>149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9" t="s">
        <v>78</v>
      </c>
      <c r="BK294" s="157">
        <f>ROUND(I294*H294,2)</f>
        <v>0</v>
      </c>
      <c r="BL294" s="19" t="s">
        <v>227</v>
      </c>
      <c r="BM294" s="156" t="s">
        <v>2092</v>
      </c>
    </row>
    <row r="295" spans="1:47" s="2" customFormat="1" ht="12">
      <c r="A295" s="34"/>
      <c r="B295" s="35"/>
      <c r="C295" s="34"/>
      <c r="D295" s="158" t="s">
        <v>159</v>
      </c>
      <c r="E295" s="34"/>
      <c r="F295" s="159" t="s">
        <v>2093</v>
      </c>
      <c r="G295" s="34"/>
      <c r="H295" s="34"/>
      <c r="I295" s="160"/>
      <c r="J295" s="34"/>
      <c r="K295" s="34"/>
      <c r="L295" s="35"/>
      <c r="M295" s="161"/>
      <c r="N295" s="162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159</v>
      </c>
      <c r="AU295" s="19" t="s">
        <v>80</v>
      </c>
    </row>
    <row r="296" spans="2:51" s="13" customFormat="1" ht="12">
      <c r="B296" s="163"/>
      <c r="D296" s="164" t="s">
        <v>161</v>
      </c>
      <c r="E296" s="165" t="s">
        <v>3</v>
      </c>
      <c r="F296" s="166" t="s">
        <v>78</v>
      </c>
      <c r="H296" s="167">
        <v>1</v>
      </c>
      <c r="I296" s="168"/>
      <c r="L296" s="163"/>
      <c r="M296" s="169"/>
      <c r="N296" s="170"/>
      <c r="O296" s="170"/>
      <c r="P296" s="170"/>
      <c r="Q296" s="170"/>
      <c r="R296" s="170"/>
      <c r="S296" s="170"/>
      <c r="T296" s="171"/>
      <c r="AT296" s="165" t="s">
        <v>161</v>
      </c>
      <c r="AU296" s="165" t="s">
        <v>80</v>
      </c>
      <c r="AV296" s="13" t="s">
        <v>80</v>
      </c>
      <c r="AW296" s="13" t="s">
        <v>33</v>
      </c>
      <c r="AX296" s="13" t="s">
        <v>78</v>
      </c>
      <c r="AY296" s="165" t="s">
        <v>149</v>
      </c>
    </row>
    <row r="297" spans="1:65" s="2" customFormat="1" ht="16.5" customHeight="1">
      <c r="A297" s="34"/>
      <c r="B297" s="144"/>
      <c r="C297" s="145" t="s">
        <v>717</v>
      </c>
      <c r="D297" s="145" t="s">
        <v>152</v>
      </c>
      <c r="E297" s="146" t="s">
        <v>2094</v>
      </c>
      <c r="F297" s="147" t="s">
        <v>2095</v>
      </c>
      <c r="G297" s="148" t="s">
        <v>1621</v>
      </c>
      <c r="H297" s="149">
        <v>1</v>
      </c>
      <c r="I297" s="150"/>
      <c r="J297" s="151">
        <f>ROUND(I297*H297,2)</f>
        <v>0</v>
      </c>
      <c r="K297" s="147" t="s">
        <v>156</v>
      </c>
      <c r="L297" s="35"/>
      <c r="M297" s="152" t="s">
        <v>3</v>
      </c>
      <c r="N297" s="153" t="s">
        <v>42</v>
      </c>
      <c r="O297" s="55"/>
      <c r="P297" s="154">
        <f>O297*H297</f>
        <v>0</v>
      </c>
      <c r="Q297" s="154">
        <v>0.00064</v>
      </c>
      <c r="R297" s="154">
        <f>Q297*H297</f>
        <v>0.00064</v>
      </c>
      <c r="S297" s="154">
        <v>0</v>
      </c>
      <c r="T297" s="15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56" t="s">
        <v>227</v>
      </c>
      <c r="AT297" s="156" t="s">
        <v>152</v>
      </c>
      <c r="AU297" s="156" t="s">
        <v>80</v>
      </c>
      <c r="AY297" s="19" t="s">
        <v>149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9" t="s">
        <v>78</v>
      </c>
      <c r="BK297" s="157">
        <f>ROUND(I297*H297,2)</f>
        <v>0</v>
      </c>
      <c r="BL297" s="19" t="s">
        <v>227</v>
      </c>
      <c r="BM297" s="156" t="s">
        <v>2096</v>
      </c>
    </row>
    <row r="298" spans="1:47" s="2" customFormat="1" ht="12">
      <c r="A298" s="34"/>
      <c r="B298" s="35"/>
      <c r="C298" s="34"/>
      <c r="D298" s="158" t="s">
        <v>159</v>
      </c>
      <c r="E298" s="34"/>
      <c r="F298" s="159" t="s">
        <v>2097</v>
      </c>
      <c r="G298" s="34"/>
      <c r="H298" s="34"/>
      <c r="I298" s="160"/>
      <c r="J298" s="34"/>
      <c r="K298" s="34"/>
      <c r="L298" s="35"/>
      <c r="M298" s="161"/>
      <c r="N298" s="162"/>
      <c r="O298" s="55"/>
      <c r="P298" s="55"/>
      <c r="Q298" s="55"/>
      <c r="R298" s="55"/>
      <c r="S298" s="55"/>
      <c r="T298" s="5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9" t="s">
        <v>159</v>
      </c>
      <c r="AU298" s="19" t="s">
        <v>80</v>
      </c>
    </row>
    <row r="299" spans="2:51" s="13" customFormat="1" ht="12">
      <c r="B299" s="163"/>
      <c r="D299" s="164" t="s">
        <v>161</v>
      </c>
      <c r="E299" s="165" t="s">
        <v>3</v>
      </c>
      <c r="F299" s="166" t="s">
        <v>78</v>
      </c>
      <c r="H299" s="167">
        <v>1</v>
      </c>
      <c r="I299" s="168"/>
      <c r="L299" s="163"/>
      <c r="M299" s="169"/>
      <c r="N299" s="170"/>
      <c r="O299" s="170"/>
      <c r="P299" s="170"/>
      <c r="Q299" s="170"/>
      <c r="R299" s="170"/>
      <c r="S299" s="170"/>
      <c r="T299" s="171"/>
      <c r="AT299" s="165" t="s">
        <v>161</v>
      </c>
      <c r="AU299" s="165" t="s">
        <v>80</v>
      </c>
      <c r="AV299" s="13" t="s">
        <v>80</v>
      </c>
      <c r="AW299" s="13" t="s">
        <v>33</v>
      </c>
      <c r="AX299" s="13" t="s">
        <v>78</v>
      </c>
      <c r="AY299" s="165" t="s">
        <v>149</v>
      </c>
    </row>
    <row r="300" spans="1:65" s="2" customFormat="1" ht="16.5" customHeight="1">
      <c r="A300" s="34"/>
      <c r="B300" s="144"/>
      <c r="C300" s="190" t="s">
        <v>722</v>
      </c>
      <c r="D300" s="190" t="s">
        <v>411</v>
      </c>
      <c r="E300" s="191" t="s">
        <v>2098</v>
      </c>
      <c r="F300" s="192" t="s">
        <v>2099</v>
      </c>
      <c r="G300" s="193" t="s">
        <v>183</v>
      </c>
      <c r="H300" s="194">
        <v>1</v>
      </c>
      <c r="I300" s="195"/>
      <c r="J300" s="196">
        <f>ROUND(I300*H300,2)</f>
        <v>0</v>
      </c>
      <c r="K300" s="192" t="s">
        <v>156</v>
      </c>
      <c r="L300" s="197"/>
      <c r="M300" s="198" t="s">
        <v>3</v>
      </c>
      <c r="N300" s="199" t="s">
        <v>42</v>
      </c>
      <c r="O300" s="55"/>
      <c r="P300" s="154">
        <f>O300*H300</f>
        <v>0</v>
      </c>
      <c r="Q300" s="154">
        <v>0.014</v>
      </c>
      <c r="R300" s="154">
        <f>Q300*H300</f>
        <v>0.014</v>
      </c>
      <c r="S300" s="154">
        <v>0</v>
      </c>
      <c r="T300" s="155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6" t="s">
        <v>446</v>
      </c>
      <c r="AT300" s="156" t="s">
        <v>411</v>
      </c>
      <c r="AU300" s="156" t="s">
        <v>80</v>
      </c>
      <c r="AY300" s="19" t="s">
        <v>149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9" t="s">
        <v>78</v>
      </c>
      <c r="BK300" s="157">
        <f>ROUND(I300*H300,2)</f>
        <v>0</v>
      </c>
      <c r="BL300" s="19" t="s">
        <v>227</v>
      </c>
      <c r="BM300" s="156" t="s">
        <v>2100</v>
      </c>
    </row>
    <row r="301" spans="2:51" s="13" customFormat="1" ht="12">
      <c r="B301" s="163"/>
      <c r="D301" s="164" t="s">
        <v>161</v>
      </c>
      <c r="E301" s="165" t="s">
        <v>3</v>
      </c>
      <c r="F301" s="166" t="s">
        <v>78</v>
      </c>
      <c r="H301" s="167">
        <v>1</v>
      </c>
      <c r="I301" s="168"/>
      <c r="L301" s="163"/>
      <c r="M301" s="169"/>
      <c r="N301" s="170"/>
      <c r="O301" s="170"/>
      <c r="P301" s="170"/>
      <c r="Q301" s="170"/>
      <c r="R301" s="170"/>
      <c r="S301" s="170"/>
      <c r="T301" s="171"/>
      <c r="AT301" s="165" t="s">
        <v>161</v>
      </c>
      <c r="AU301" s="165" t="s">
        <v>80</v>
      </c>
      <c r="AV301" s="13" t="s">
        <v>80</v>
      </c>
      <c r="AW301" s="13" t="s">
        <v>33</v>
      </c>
      <c r="AX301" s="13" t="s">
        <v>78</v>
      </c>
      <c r="AY301" s="165" t="s">
        <v>149</v>
      </c>
    </row>
    <row r="302" spans="1:65" s="2" customFormat="1" ht="16.5" customHeight="1">
      <c r="A302" s="34"/>
      <c r="B302" s="144"/>
      <c r="C302" s="145" t="s">
        <v>727</v>
      </c>
      <c r="D302" s="145" t="s">
        <v>152</v>
      </c>
      <c r="E302" s="146" t="s">
        <v>2101</v>
      </c>
      <c r="F302" s="147" t="s">
        <v>2102</v>
      </c>
      <c r="G302" s="148" t="s">
        <v>1621</v>
      </c>
      <c r="H302" s="149">
        <v>1</v>
      </c>
      <c r="I302" s="150"/>
      <c r="J302" s="151">
        <f>ROUND(I302*H302,2)</f>
        <v>0</v>
      </c>
      <c r="K302" s="147" t="s">
        <v>156</v>
      </c>
      <c r="L302" s="35"/>
      <c r="M302" s="152" t="s">
        <v>3</v>
      </c>
      <c r="N302" s="153" t="s">
        <v>42</v>
      </c>
      <c r="O302" s="55"/>
      <c r="P302" s="154">
        <f>O302*H302</f>
        <v>0</v>
      </c>
      <c r="Q302" s="154">
        <v>0.00172</v>
      </c>
      <c r="R302" s="154">
        <f>Q302*H302</f>
        <v>0.00172</v>
      </c>
      <c r="S302" s="154">
        <v>0</v>
      </c>
      <c r="T302" s="15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6" t="s">
        <v>227</v>
      </c>
      <c r="AT302" s="156" t="s">
        <v>152</v>
      </c>
      <c r="AU302" s="156" t="s">
        <v>80</v>
      </c>
      <c r="AY302" s="19" t="s">
        <v>149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9" t="s">
        <v>78</v>
      </c>
      <c r="BK302" s="157">
        <f>ROUND(I302*H302,2)</f>
        <v>0</v>
      </c>
      <c r="BL302" s="19" t="s">
        <v>227</v>
      </c>
      <c r="BM302" s="156" t="s">
        <v>2103</v>
      </c>
    </row>
    <row r="303" spans="1:47" s="2" customFormat="1" ht="12">
      <c r="A303" s="34"/>
      <c r="B303" s="35"/>
      <c r="C303" s="34"/>
      <c r="D303" s="158" t="s">
        <v>159</v>
      </c>
      <c r="E303" s="34"/>
      <c r="F303" s="159" t="s">
        <v>2104</v>
      </c>
      <c r="G303" s="34"/>
      <c r="H303" s="34"/>
      <c r="I303" s="160"/>
      <c r="J303" s="34"/>
      <c r="K303" s="34"/>
      <c r="L303" s="35"/>
      <c r="M303" s="161"/>
      <c r="N303" s="162"/>
      <c r="O303" s="55"/>
      <c r="P303" s="55"/>
      <c r="Q303" s="55"/>
      <c r="R303" s="55"/>
      <c r="S303" s="55"/>
      <c r="T303" s="56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159</v>
      </c>
      <c r="AU303" s="19" t="s">
        <v>80</v>
      </c>
    </row>
    <row r="304" spans="2:51" s="13" customFormat="1" ht="12">
      <c r="B304" s="163"/>
      <c r="D304" s="164" t="s">
        <v>161</v>
      </c>
      <c r="E304" s="165" t="s">
        <v>3</v>
      </c>
      <c r="F304" s="166" t="s">
        <v>78</v>
      </c>
      <c r="H304" s="167">
        <v>1</v>
      </c>
      <c r="I304" s="168"/>
      <c r="L304" s="163"/>
      <c r="M304" s="169"/>
      <c r="N304" s="170"/>
      <c r="O304" s="170"/>
      <c r="P304" s="170"/>
      <c r="Q304" s="170"/>
      <c r="R304" s="170"/>
      <c r="S304" s="170"/>
      <c r="T304" s="171"/>
      <c r="AT304" s="165" t="s">
        <v>161</v>
      </c>
      <c r="AU304" s="165" t="s">
        <v>80</v>
      </c>
      <c r="AV304" s="13" t="s">
        <v>80</v>
      </c>
      <c r="AW304" s="13" t="s">
        <v>33</v>
      </c>
      <c r="AX304" s="13" t="s">
        <v>78</v>
      </c>
      <c r="AY304" s="165" t="s">
        <v>149</v>
      </c>
    </row>
    <row r="305" spans="1:65" s="2" customFormat="1" ht="16.5" customHeight="1">
      <c r="A305" s="34"/>
      <c r="B305" s="144"/>
      <c r="C305" s="145" t="s">
        <v>732</v>
      </c>
      <c r="D305" s="145" t="s">
        <v>152</v>
      </c>
      <c r="E305" s="146" t="s">
        <v>2105</v>
      </c>
      <c r="F305" s="147" t="s">
        <v>2106</v>
      </c>
      <c r="G305" s="148" t="s">
        <v>1621</v>
      </c>
      <c r="H305" s="149">
        <v>5</v>
      </c>
      <c r="I305" s="150"/>
      <c r="J305" s="151">
        <f>ROUND(I305*H305,2)</f>
        <v>0</v>
      </c>
      <c r="K305" s="147" t="s">
        <v>156</v>
      </c>
      <c r="L305" s="35"/>
      <c r="M305" s="152" t="s">
        <v>3</v>
      </c>
      <c r="N305" s="153" t="s">
        <v>42</v>
      </c>
      <c r="O305" s="55"/>
      <c r="P305" s="154">
        <f>O305*H305</f>
        <v>0</v>
      </c>
      <c r="Q305" s="154">
        <v>0.0018</v>
      </c>
      <c r="R305" s="154">
        <f>Q305*H305</f>
        <v>0.009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227</v>
      </c>
      <c r="AT305" s="156" t="s">
        <v>152</v>
      </c>
      <c r="AU305" s="156" t="s">
        <v>80</v>
      </c>
      <c r="AY305" s="19" t="s">
        <v>149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78</v>
      </c>
      <c r="BK305" s="157">
        <f>ROUND(I305*H305,2)</f>
        <v>0</v>
      </c>
      <c r="BL305" s="19" t="s">
        <v>227</v>
      </c>
      <c r="BM305" s="156" t="s">
        <v>2107</v>
      </c>
    </row>
    <row r="306" spans="1:47" s="2" customFormat="1" ht="12">
      <c r="A306" s="34"/>
      <c r="B306" s="35"/>
      <c r="C306" s="34"/>
      <c r="D306" s="158" t="s">
        <v>159</v>
      </c>
      <c r="E306" s="34"/>
      <c r="F306" s="159" t="s">
        <v>2108</v>
      </c>
      <c r="G306" s="34"/>
      <c r="H306" s="34"/>
      <c r="I306" s="160"/>
      <c r="J306" s="34"/>
      <c r="K306" s="34"/>
      <c r="L306" s="35"/>
      <c r="M306" s="161"/>
      <c r="N306" s="162"/>
      <c r="O306" s="55"/>
      <c r="P306" s="55"/>
      <c r="Q306" s="55"/>
      <c r="R306" s="55"/>
      <c r="S306" s="55"/>
      <c r="T306" s="56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159</v>
      </c>
      <c r="AU306" s="19" t="s">
        <v>80</v>
      </c>
    </row>
    <row r="307" spans="2:51" s="13" customFormat="1" ht="12">
      <c r="B307" s="163"/>
      <c r="D307" s="164" t="s">
        <v>161</v>
      </c>
      <c r="E307" s="165" t="s">
        <v>3</v>
      </c>
      <c r="F307" s="166" t="s">
        <v>180</v>
      </c>
      <c r="H307" s="167">
        <v>5</v>
      </c>
      <c r="I307" s="168"/>
      <c r="L307" s="163"/>
      <c r="M307" s="169"/>
      <c r="N307" s="170"/>
      <c r="O307" s="170"/>
      <c r="P307" s="170"/>
      <c r="Q307" s="170"/>
      <c r="R307" s="170"/>
      <c r="S307" s="170"/>
      <c r="T307" s="171"/>
      <c r="AT307" s="165" t="s">
        <v>161</v>
      </c>
      <c r="AU307" s="165" t="s">
        <v>80</v>
      </c>
      <c r="AV307" s="13" t="s">
        <v>80</v>
      </c>
      <c r="AW307" s="13" t="s">
        <v>33</v>
      </c>
      <c r="AX307" s="13" t="s">
        <v>78</v>
      </c>
      <c r="AY307" s="165" t="s">
        <v>149</v>
      </c>
    </row>
    <row r="308" spans="1:65" s="2" customFormat="1" ht="16.5" customHeight="1">
      <c r="A308" s="34"/>
      <c r="B308" s="144"/>
      <c r="C308" s="145" t="s">
        <v>738</v>
      </c>
      <c r="D308" s="145" t="s">
        <v>152</v>
      </c>
      <c r="E308" s="146" t="s">
        <v>2109</v>
      </c>
      <c r="F308" s="147" t="s">
        <v>2110</v>
      </c>
      <c r="G308" s="148" t="s">
        <v>183</v>
      </c>
      <c r="H308" s="149">
        <v>5</v>
      </c>
      <c r="I308" s="150"/>
      <c r="J308" s="151">
        <f>ROUND(I308*H308,2)</f>
        <v>0</v>
      </c>
      <c r="K308" s="147" t="s">
        <v>156</v>
      </c>
      <c r="L308" s="35"/>
      <c r="M308" s="152" t="s">
        <v>3</v>
      </c>
      <c r="N308" s="153" t="s">
        <v>42</v>
      </c>
      <c r="O308" s="55"/>
      <c r="P308" s="154">
        <f>O308*H308</f>
        <v>0</v>
      </c>
      <c r="Q308" s="154">
        <v>0.00014</v>
      </c>
      <c r="R308" s="154">
        <f>Q308*H308</f>
        <v>0.0006999999999999999</v>
      </c>
      <c r="S308" s="154">
        <v>0</v>
      </c>
      <c r="T308" s="155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56" t="s">
        <v>227</v>
      </c>
      <c r="AT308" s="156" t="s">
        <v>152</v>
      </c>
      <c r="AU308" s="156" t="s">
        <v>80</v>
      </c>
      <c r="AY308" s="19" t="s">
        <v>149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9" t="s">
        <v>78</v>
      </c>
      <c r="BK308" s="157">
        <f>ROUND(I308*H308,2)</f>
        <v>0</v>
      </c>
      <c r="BL308" s="19" t="s">
        <v>227</v>
      </c>
      <c r="BM308" s="156" t="s">
        <v>2111</v>
      </c>
    </row>
    <row r="309" spans="1:47" s="2" customFormat="1" ht="12">
      <c r="A309" s="34"/>
      <c r="B309" s="35"/>
      <c r="C309" s="34"/>
      <c r="D309" s="158" t="s">
        <v>159</v>
      </c>
      <c r="E309" s="34"/>
      <c r="F309" s="159" t="s">
        <v>2112</v>
      </c>
      <c r="G309" s="34"/>
      <c r="H309" s="34"/>
      <c r="I309" s="160"/>
      <c r="J309" s="34"/>
      <c r="K309" s="34"/>
      <c r="L309" s="35"/>
      <c r="M309" s="161"/>
      <c r="N309" s="162"/>
      <c r="O309" s="55"/>
      <c r="P309" s="55"/>
      <c r="Q309" s="55"/>
      <c r="R309" s="55"/>
      <c r="S309" s="55"/>
      <c r="T309" s="56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9" t="s">
        <v>159</v>
      </c>
      <c r="AU309" s="19" t="s">
        <v>80</v>
      </c>
    </row>
    <row r="310" spans="2:51" s="13" customFormat="1" ht="12">
      <c r="B310" s="163"/>
      <c r="D310" s="164" t="s">
        <v>161</v>
      </c>
      <c r="E310" s="165" t="s">
        <v>3</v>
      </c>
      <c r="F310" s="166" t="s">
        <v>180</v>
      </c>
      <c r="H310" s="167">
        <v>5</v>
      </c>
      <c r="I310" s="168"/>
      <c r="L310" s="163"/>
      <c r="M310" s="169"/>
      <c r="N310" s="170"/>
      <c r="O310" s="170"/>
      <c r="P310" s="170"/>
      <c r="Q310" s="170"/>
      <c r="R310" s="170"/>
      <c r="S310" s="170"/>
      <c r="T310" s="171"/>
      <c r="AT310" s="165" t="s">
        <v>161</v>
      </c>
      <c r="AU310" s="165" t="s">
        <v>80</v>
      </c>
      <c r="AV310" s="13" t="s">
        <v>80</v>
      </c>
      <c r="AW310" s="13" t="s">
        <v>33</v>
      </c>
      <c r="AX310" s="13" t="s">
        <v>78</v>
      </c>
      <c r="AY310" s="165" t="s">
        <v>149</v>
      </c>
    </row>
    <row r="311" spans="1:65" s="2" customFormat="1" ht="16.5" customHeight="1">
      <c r="A311" s="34"/>
      <c r="B311" s="144"/>
      <c r="C311" s="145" t="s">
        <v>745</v>
      </c>
      <c r="D311" s="145" t="s">
        <v>152</v>
      </c>
      <c r="E311" s="146" t="s">
        <v>2113</v>
      </c>
      <c r="F311" s="147" t="s">
        <v>2114</v>
      </c>
      <c r="G311" s="148" t="s">
        <v>183</v>
      </c>
      <c r="H311" s="149">
        <v>5</v>
      </c>
      <c r="I311" s="150"/>
      <c r="J311" s="151">
        <f>ROUND(I311*H311,2)</f>
        <v>0</v>
      </c>
      <c r="K311" s="147" t="s">
        <v>156</v>
      </c>
      <c r="L311" s="35"/>
      <c r="M311" s="152" t="s">
        <v>3</v>
      </c>
      <c r="N311" s="153" t="s">
        <v>42</v>
      </c>
      <c r="O311" s="55"/>
      <c r="P311" s="154">
        <f>O311*H311</f>
        <v>0</v>
      </c>
      <c r="Q311" s="154">
        <v>0.00015</v>
      </c>
      <c r="R311" s="154">
        <f>Q311*H311</f>
        <v>0.0007499999999999999</v>
      </c>
      <c r="S311" s="154">
        <v>0</v>
      </c>
      <c r="T311" s="155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6" t="s">
        <v>227</v>
      </c>
      <c r="AT311" s="156" t="s">
        <v>152</v>
      </c>
      <c r="AU311" s="156" t="s">
        <v>80</v>
      </c>
      <c r="AY311" s="19" t="s">
        <v>149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9" t="s">
        <v>78</v>
      </c>
      <c r="BK311" s="157">
        <f>ROUND(I311*H311,2)</f>
        <v>0</v>
      </c>
      <c r="BL311" s="19" t="s">
        <v>227</v>
      </c>
      <c r="BM311" s="156" t="s">
        <v>2115</v>
      </c>
    </row>
    <row r="312" spans="1:47" s="2" customFormat="1" ht="12">
      <c r="A312" s="34"/>
      <c r="B312" s="35"/>
      <c r="C312" s="34"/>
      <c r="D312" s="158" t="s">
        <v>159</v>
      </c>
      <c r="E312" s="34"/>
      <c r="F312" s="159" t="s">
        <v>2116</v>
      </c>
      <c r="G312" s="34"/>
      <c r="H312" s="34"/>
      <c r="I312" s="160"/>
      <c r="J312" s="34"/>
      <c r="K312" s="34"/>
      <c r="L312" s="35"/>
      <c r="M312" s="161"/>
      <c r="N312" s="162"/>
      <c r="O312" s="55"/>
      <c r="P312" s="55"/>
      <c r="Q312" s="55"/>
      <c r="R312" s="55"/>
      <c r="S312" s="55"/>
      <c r="T312" s="5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9" t="s">
        <v>159</v>
      </c>
      <c r="AU312" s="19" t="s">
        <v>80</v>
      </c>
    </row>
    <row r="313" spans="2:51" s="13" customFormat="1" ht="12">
      <c r="B313" s="163"/>
      <c r="D313" s="164" t="s">
        <v>161</v>
      </c>
      <c r="E313" s="165" t="s">
        <v>3</v>
      </c>
      <c r="F313" s="166" t="s">
        <v>180</v>
      </c>
      <c r="H313" s="167">
        <v>5</v>
      </c>
      <c r="I313" s="168"/>
      <c r="L313" s="163"/>
      <c r="M313" s="169"/>
      <c r="N313" s="170"/>
      <c r="O313" s="170"/>
      <c r="P313" s="170"/>
      <c r="Q313" s="170"/>
      <c r="R313" s="170"/>
      <c r="S313" s="170"/>
      <c r="T313" s="171"/>
      <c r="AT313" s="165" t="s">
        <v>161</v>
      </c>
      <c r="AU313" s="165" t="s">
        <v>80</v>
      </c>
      <c r="AV313" s="13" t="s">
        <v>80</v>
      </c>
      <c r="AW313" s="13" t="s">
        <v>33</v>
      </c>
      <c r="AX313" s="13" t="s">
        <v>78</v>
      </c>
      <c r="AY313" s="165" t="s">
        <v>149</v>
      </c>
    </row>
    <row r="314" spans="1:65" s="2" customFormat="1" ht="16.5" customHeight="1">
      <c r="A314" s="34"/>
      <c r="B314" s="144"/>
      <c r="C314" s="190" t="s">
        <v>752</v>
      </c>
      <c r="D314" s="190" t="s">
        <v>411</v>
      </c>
      <c r="E314" s="191" t="s">
        <v>2117</v>
      </c>
      <c r="F314" s="192" t="s">
        <v>2118</v>
      </c>
      <c r="G314" s="193" t="s">
        <v>183</v>
      </c>
      <c r="H314" s="194">
        <v>5</v>
      </c>
      <c r="I314" s="195"/>
      <c r="J314" s="196">
        <f>ROUND(I314*H314,2)</f>
        <v>0</v>
      </c>
      <c r="K314" s="192" t="s">
        <v>3</v>
      </c>
      <c r="L314" s="197"/>
      <c r="M314" s="198" t="s">
        <v>3</v>
      </c>
      <c r="N314" s="199" t="s">
        <v>42</v>
      </c>
      <c r="O314" s="55"/>
      <c r="P314" s="154">
        <f>O314*H314</f>
        <v>0</v>
      </c>
      <c r="Q314" s="154">
        <v>0.00025</v>
      </c>
      <c r="R314" s="154">
        <f>Q314*H314</f>
        <v>0.00125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446</v>
      </c>
      <c r="AT314" s="156" t="s">
        <v>411</v>
      </c>
      <c r="AU314" s="156" t="s">
        <v>80</v>
      </c>
      <c r="AY314" s="19" t="s">
        <v>149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78</v>
      </c>
      <c r="BK314" s="157">
        <f>ROUND(I314*H314,2)</f>
        <v>0</v>
      </c>
      <c r="BL314" s="19" t="s">
        <v>227</v>
      </c>
      <c r="BM314" s="156" t="s">
        <v>2119</v>
      </c>
    </row>
    <row r="315" spans="2:51" s="13" customFormat="1" ht="12">
      <c r="B315" s="163"/>
      <c r="D315" s="164" t="s">
        <v>161</v>
      </c>
      <c r="E315" s="165" t="s">
        <v>3</v>
      </c>
      <c r="F315" s="166" t="s">
        <v>180</v>
      </c>
      <c r="H315" s="167">
        <v>5</v>
      </c>
      <c r="I315" s="168"/>
      <c r="L315" s="163"/>
      <c r="M315" s="169"/>
      <c r="N315" s="170"/>
      <c r="O315" s="170"/>
      <c r="P315" s="170"/>
      <c r="Q315" s="170"/>
      <c r="R315" s="170"/>
      <c r="S315" s="170"/>
      <c r="T315" s="171"/>
      <c r="AT315" s="165" t="s">
        <v>161</v>
      </c>
      <c r="AU315" s="165" t="s">
        <v>80</v>
      </c>
      <c r="AV315" s="13" t="s">
        <v>80</v>
      </c>
      <c r="AW315" s="13" t="s">
        <v>33</v>
      </c>
      <c r="AX315" s="13" t="s">
        <v>78</v>
      </c>
      <c r="AY315" s="165" t="s">
        <v>149</v>
      </c>
    </row>
    <row r="316" spans="1:65" s="2" customFormat="1" ht="16.5" customHeight="1">
      <c r="A316" s="34"/>
      <c r="B316" s="144"/>
      <c r="C316" s="145" t="s">
        <v>758</v>
      </c>
      <c r="D316" s="145" t="s">
        <v>152</v>
      </c>
      <c r="E316" s="146" t="s">
        <v>2120</v>
      </c>
      <c r="F316" s="147" t="s">
        <v>2121</v>
      </c>
      <c r="G316" s="148" t="s">
        <v>183</v>
      </c>
      <c r="H316" s="149">
        <v>4</v>
      </c>
      <c r="I316" s="150"/>
      <c r="J316" s="151">
        <f>ROUND(I316*H316,2)</f>
        <v>0</v>
      </c>
      <c r="K316" s="147" t="s">
        <v>156</v>
      </c>
      <c r="L316" s="35"/>
      <c r="M316" s="152" t="s">
        <v>3</v>
      </c>
      <c r="N316" s="153" t="s">
        <v>42</v>
      </c>
      <c r="O316" s="55"/>
      <c r="P316" s="154">
        <f>O316*H316</f>
        <v>0</v>
      </c>
      <c r="Q316" s="154">
        <v>9E-05</v>
      </c>
      <c r="R316" s="154">
        <f>Q316*H316</f>
        <v>0.00036</v>
      </c>
      <c r="S316" s="154">
        <v>0</v>
      </c>
      <c r="T316" s="155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6" t="s">
        <v>227</v>
      </c>
      <c r="AT316" s="156" t="s">
        <v>152</v>
      </c>
      <c r="AU316" s="156" t="s">
        <v>80</v>
      </c>
      <c r="AY316" s="19" t="s">
        <v>149</v>
      </c>
      <c r="BE316" s="157">
        <f>IF(N316="základní",J316,0)</f>
        <v>0</v>
      </c>
      <c r="BF316" s="157">
        <f>IF(N316="snížená",J316,0)</f>
        <v>0</v>
      </c>
      <c r="BG316" s="157">
        <f>IF(N316="zákl. přenesená",J316,0)</f>
        <v>0</v>
      </c>
      <c r="BH316" s="157">
        <f>IF(N316="sníž. přenesená",J316,0)</f>
        <v>0</v>
      </c>
      <c r="BI316" s="157">
        <f>IF(N316="nulová",J316,0)</f>
        <v>0</v>
      </c>
      <c r="BJ316" s="19" t="s">
        <v>78</v>
      </c>
      <c r="BK316" s="157">
        <f>ROUND(I316*H316,2)</f>
        <v>0</v>
      </c>
      <c r="BL316" s="19" t="s">
        <v>227</v>
      </c>
      <c r="BM316" s="156" t="s">
        <v>2122</v>
      </c>
    </row>
    <row r="317" spans="1:47" s="2" customFormat="1" ht="12">
      <c r="A317" s="34"/>
      <c r="B317" s="35"/>
      <c r="C317" s="34"/>
      <c r="D317" s="158" t="s">
        <v>159</v>
      </c>
      <c r="E317" s="34"/>
      <c r="F317" s="159" t="s">
        <v>2123</v>
      </c>
      <c r="G317" s="34"/>
      <c r="H317" s="34"/>
      <c r="I317" s="160"/>
      <c r="J317" s="34"/>
      <c r="K317" s="34"/>
      <c r="L317" s="35"/>
      <c r="M317" s="161"/>
      <c r="N317" s="162"/>
      <c r="O317" s="55"/>
      <c r="P317" s="55"/>
      <c r="Q317" s="55"/>
      <c r="R317" s="55"/>
      <c r="S317" s="55"/>
      <c r="T317" s="56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9" t="s">
        <v>159</v>
      </c>
      <c r="AU317" s="19" t="s">
        <v>80</v>
      </c>
    </row>
    <row r="318" spans="2:51" s="13" customFormat="1" ht="12">
      <c r="B318" s="163"/>
      <c r="D318" s="164" t="s">
        <v>161</v>
      </c>
      <c r="E318" s="165" t="s">
        <v>3</v>
      </c>
      <c r="F318" s="166" t="s">
        <v>157</v>
      </c>
      <c r="H318" s="167">
        <v>4</v>
      </c>
      <c r="I318" s="168"/>
      <c r="L318" s="163"/>
      <c r="M318" s="169"/>
      <c r="N318" s="170"/>
      <c r="O318" s="170"/>
      <c r="P318" s="170"/>
      <c r="Q318" s="170"/>
      <c r="R318" s="170"/>
      <c r="S318" s="170"/>
      <c r="T318" s="171"/>
      <c r="AT318" s="165" t="s">
        <v>161</v>
      </c>
      <c r="AU318" s="165" t="s">
        <v>80</v>
      </c>
      <c r="AV318" s="13" t="s">
        <v>80</v>
      </c>
      <c r="AW318" s="13" t="s">
        <v>33</v>
      </c>
      <c r="AX318" s="13" t="s">
        <v>78</v>
      </c>
      <c r="AY318" s="165" t="s">
        <v>149</v>
      </c>
    </row>
    <row r="319" spans="1:65" s="2" customFormat="1" ht="16.5" customHeight="1">
      <c r="A319" s="34"/>
      <c r="B319" s="144"/>
      <c r="C319" s="145" t="s">
        <v>763</v>
      </c>
      <c r="D319" s="145" t="s">
        <v>152</v>
      </c>
      <c r="E319" s="146" t="s">
        <v>2124</v>
      </c>
      <c r="F319" s="147" t="s">
        <v>2125</v>
      </c>
      <c r="G319" s="148" t="s">
        <v>1785</v>
      </c>
      <c r="H319" s="149">
        <v>16</v>
      </c>
      <c r="I319" s="150"/>
      <c r="J319" s="151">
        <f>ROUND(I319*H319,2)</f>
        <v>0</v>
      </c>
      <c r="K319" s="147" t="s">
        <v>3</v>
      </c>
      <c r="L319" s="35"/>
      <c r="M319" s="152" t="s">
        <v>3</v>
      </c>
      <c r="N319" s="153" t="s">
        <v>42</v>
      </c>
      <c r="O319" s="55"/>
      <c r="P319" s="154">
        <f>O319*H319</f>
        <v>0</v>
      </c>
      <c r="Q319" s="154">
        <v>0</v>
      </c>
      <c r="R319" s="154">
        <f>Q319*H319</f>
        <v>0</v>
      </c>
      <c r="S319" s="154">
        <v>0</v>
      </c>
      <c r="T319" s="155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56" t="s">
        <v>2126</v>
      </c>
      <c r="AT319" s="156" t="s">
        <v>152</v>
      </c>
      <c r="AU319" s="156" t="s">
        <v>80</v>
      </c>
      <c r="AY319" s="19" t="s">
        <v>149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9" t="s">
        <v>78</v>
      </c>
      <c r="BK319" s="157">
        <f>ROUND(I319*H319,2)</f>
        <v>0</v>
      </c>
      <c r="BL319" s="19" t="s">
        <v>2126</v>
      </c>
      <c r="BM319" s="156" t="s">
        <v>2127</v>
      </c>
    </row>
    <row r="320" spans="2:51" s="13" customFormat="1" ht="12">
      <c r="B320" s="163"/>
      <c r="D320" s="164" t="s">
        <v>161</v>
      </c>
      <c r="E320" s="165" t="s">
        <v>3</v>
      </c>
      <c r="F320" s="166" t="s">
        <v>227</v>
      </c>
      <c r="H320" s="167">
        <v>16</v>
      </c>
      <c r="I320" s="168"/>
      <c r="L320" s="163"/>
      <c r="M320" s="169"/>
      <c r="N320" s="170"/>
      <c r="O320" s="170"/>
      <c r="P320" s="170"/>
      <c r="Q320" s="170"/>
      <c r="R320" s="170"/>
      <c r="S320" s="170"/>
      <c r="T320" s="171"/>
      <c r="AT320" s="165" t="s">
        <v>161</v>
      </c>
      <c r="AU320" s="165" t="s">
        <v>80</v>
      </c>
      <c r="AV320" s="13" t="s">
        <v>80</v>
      </c>
      <c r="AW320" s="13" t="s">
        <v>33</v>
      </c>
      <c r="AX320" s="13" t="s">
        <v>78</v>
      </c>
      <c r="AY320" s="165" t="s">
        <v>149</v>
      </c>
    </row>
    <row r="321" spans="1:65" s="2" customFormat="1" ht="24.2" customHeight="1">
      <c r="A321" s="34"/>
      <c r="B321" s="144"/>
      <c r="C321" s="145" t="s">
        <v>769</v>
      </c>
      <c r="D321" s="145" t="s">
        <v>152</v>
      </c>
      <c r="E321" s="146" t="s">
        <v>2128</v>
      </c>
      <c r="F321" s="147" t="s">
        <v>2129</v>
      </c>
      <c r="G321" s="148" t="s">
        <v>197</v>
      </c>
      <c r="H321" s="149">
        <v>0.257</v>
      </c>
      <c r="I321" s="150"/>
      <c r="J321" s="151">
        <f>ROUND(I321*H321,2)</f>
        <v>0</v>
      </c>
      <c r="K321" s="147" t="s">
        <v>156</v>
      </c>
      <c r="L321" s="35"/>
      <c r="M321" s="152" t="s">
        <v>3</v>
      </c>
      <c r="N321" s="153" t="s">
        <v>42</v>
      </c>
      <c r="O321" s="55"/>
      <c r="P321" s="154">
        <f>O321*H321</f>
        <v>0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56" t="s">
        <v>227</v>
      </c>
      <c r="AT321" s="156" t="s">
        <v>152</v>
      </c>
      <c r="AU321" s="156" t="s">
        <v>80</v>
      </c>
      <c r="AY321" s="19" t="s">
        <v>149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9" t="s">
        <v>78</v>
      </c>
      <c r="BK321" s="157">
        <f>ROUND(I321*H321,2)</f>
        <v>0</v>
      </c>
      <c r="BL321" s="19" t="s">
        <v>227</v>
      </c>
      <c r="BM321" s="156" t="s">
        <v>2130</v>
      </c>
    </row>
    <row r="322" spans="1:47" s="2" customFormat="1" ht="12">
      <c r="A322" s="34"/>
      <c r="B322" s="35"/>
      <c r="C322" s="34"/>
      <c r="D322" s="158" t="s">
        <v>159</v>
      </c>
      <c r="E322" s="34"/>
      <c r="F322" s="159" t="s">
        <v>2131</v>
      </c>
      <c r="G322" s="34"/>
      <c r="H322" s="34"/>
      <c r="I322" s="160"/>
      <c r="J322" s="34"/>
      <c r="K322" s="34"/>
      <c r="L322" s="35"/>
      <c r="M322" s="161"/>
      <c r="N322" s="162"/>
      <c r="O322" s="55"/>
      <c r="P322" s="55"/>
      <c r="Q322" s="55"/>
      <c r="R322" s="55"/>
      <c r="S322" s="55"/>
      <c r="T322" s="56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9" t="s">
        <v>159</v>
      </c>
      <c r="AU322" s="19" t="s">
        <v>80</v>
      </c>
    </row>
    <row r="323" spans="2:63" s="12" customFormat="1" ht="22.9" customHeight="1">
      <c r="B323" s="131"/>
      <c r="D323" s="132" t="s">
        <v>70</v>
      </c>
      <c r="E323" s="142" t="s">
        <v>2132</v>
      </c>
      <c r="F323" s="142" t="s">
        <v>2133</v>
      </c>
      <c r="I323" s="134"/>
      <c r="J323" s="143">
        <f>BK323</f>
        <v>0</v>
      </c>
      <c r="L323" s="131"/>
      <c r="M323" s="136"/>
      <c r="N323" s="137"/>
      <c r="O323" s="137"/>
      <c r="P323" s="138">
        <f>SUM(P324:P332)</f>
        <v>0</v>
      </c>
      <c r="Q323" s="137"/>
      <c r="R323" s="138">
        <f>SUM(R324:R332)</f>
        <v>0.09925</v>
      </c>
      <c r="S323" s="137"/>
      <c r="T323" s="139">
        <f>SUM(T324:T332)</f>
        <v>0</v>
      </c>
      <c r="AR323" s="132" t="s">
        <v>80</v>
      </c>
      <c r="AT323" s="140" t="s">
        <v>70</v>
      </c>
      <c r="AU323" s="140" t="s">
        <v>78</v>
      </c>
      <c r="AY323" s="132" t="s">
        <v>149</v>
      </c>
      <c r="BK323" s="141">
        <f>SUM(BK324:BK332)</f>
        <v>0</v>
      </c>
    </row>
    <row r="324" spans="1:65" s="2" customFormat="1" ht="24.2" customHeight="1">
      <c r="A324" s="34"/>
      <c r="B324" s="144"/>
      <c r="C324" s="145" t="s">
        <v>772</v>
      </c>
      <c r="D324" s="145" t="s">
        <v>152</v>
      </c>
      <c r="E324" s="146" t="s">
        <v>2134</v>
      </c>
      <c r="F324" s="147" t="s">
        <v>2135</v>
      </c>
      <c r="G324" s="148" t="s">
        <v>1621</v>
      </c>
      <c r="H324" s="149">
        <v>4</v>
      </c>
      <c r="I324" s="150"/>
      <c r="J324" s="151">
        <f>ROUND(I324*H324,2)</f>
        <v>0</v>
      </c>
      <c r="K324" s="147" t="s">
        <v>156</v>
      </c>
      <c r="L324" s="35"/>
      <c r="M324" s="152" t="s">
        <v>3</v>
      </c>
      <c r="N324" s="153" t="s">
        <v>42</v>
      </c>
      <c r="O324" s="55"/>
      <c r="P324" s="154">
        <f>O324*H324</f>
        <v>0</v>
      </c>
      <c r="Q324" s="154">
        <v>0.01935</v>
      </c>
      <c r="R324" s="154">
        <f>Q324*H324</f>
        <v>0.0774</v>
      </c>
      <c r="S324" s="154">
        <v>0</v>
      </c>
      <c r="T324" s="155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6" t="s">
        <v>227</v>
      </c>
      <c r="AT324" s="156" t="s">
        <v>152</v>
      </c>
      <c r="AU324" s="156" t="s">
        <v>80</v>
      </c>
      <c r="AY324" s="19" t="s">
        <v>149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9" t="s">
        <v>78</v>
      </c>
      <c r="BK324" s="157">
        <f>ROUND(I324*H324,2)</f>
        <v>0</v>
      </c>
      <c r="BL324" s="19" t="s">
        <v>227</v>
      </c>
      <c r="BM324" s="156" t="s">
        <v>2136</v>
      </c>
    </row>
    <row r="325" spans="1:47" s="2" customFormat="1" ht="12">
      <c r="A325" s="34"/>
      <c r="B325" s="35"/>
      <c r="C325" s="34"/>
      <c r="D325" s="158" t="s">
        <v>159</v>
      </c>
      <c r="E325" s="34"/>
      <c r="F325" s="159" t="s">
        <v>2137</v>
      </c>
      <c r="G325" s="34"/>
      <c r="H325" s="34"/>
      <c r="I325" s="160"/>
      <c r="J325" s="34"/>
      <c r="K325" s="34"/>
      <c r="L325" s="35"/>
      <c r="M325" s="161"/>
      <c r="N325" s="162"/>
      <c r="O325" s="55"/>
      <c r="P325" s="55"/>
      <c r="Q325" s="55"/>
      <c r="R325" s="55"/>
      <c r="S325" s="55"/>
      <c r="T325" s="56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159</v>
      </c>
      <c r="AU325" s="19" t="s">
        <v>80</v>
      </c>
    </row>
    <row r="326" spans="2:51" s="13" customFormat="1" ht="12">
      <c r="B326" s="163"/>
      <c r="D326" s="164" t="s">
        <v>161</v>
      </c>
      <c r="E326" s="165" t="s">
        <v>3</v>
      </c>
      <c r="F326" s="166" t="s">
        <v>157</v>
      </c>
      <c r="H326" s="167">
        <v>4</v>
      </c>
      <c r="I326" s="168"/>
      <c r="L326" s="163"/>
      <c r="M326" s="169"/>
      <c r="N326" s="170"/>
      <c r="O326" s="170"/>
      <c r="P326" s="170"/>
      <c r="Q326" s="170"/>
      <c r="R326" s="170"/>
      <c r="S326" s="170"/>
      <c r="T326" s="171"/>
      <c r="AT326" s="165" t="s">
        <v>161</v>
      </c>
      <c r="AU326" s="165" t="s">
        <v>80</v>
      </c>
      <c r="AV326" s="13" t="s">
        <v>80</v>
      </c>
      <c r="AW326" s="13" t="s">
        <v>33</v>
      </c>
      <c r="AX326" s="13" t="s">
        <v>78</v>
      </c>
      <c r="AY326" s="165" t="s">
        <v>149</v>
      </c>
    </row>
    <row r="327" spans="1:65" s="2" customFormat="1" ht="24.2" customHeight="1">
      <c r="A327" s="34"/>
      <c r="B327" s="144"/>
      <c r="C327" s="145" t="s">
        <v>777</v>
      </c>
      <c r="D327" s="145" t="s">
        <v>152</v>
      </c>
      <c r="E327" s="146" t="s">
        <v>2138</v>
      </c>
      <c r="F327" s="147" t="s">
        <v>2139</v>
      </c>
      <c r="G327" s="148" t="s">
        <v>1621</v>
      </c>
      <c r="H327" s="149">
        <v>1</v>
      </c>
      <c r="I327" s="150"/>
      <c r="J327" s="151">
        <f>ROUND(I327*H327,2)</f>
        <v>0</v>
      </c>
      <c r="K327" s="147" t="s">
        <v>3</v>
      </c>
      <c r="L327" s="35"/>
      <c r="M327" s="152" t="s">
        <v>3</v>
      </c>
      <c r="N327" s="153" t="s">
        <v>42</v>
      </c>
      <c r="O327" s="55"/>
      <c r="P327" s="154">
        <f>O327*H327</f>
        <v>0</v>
      </c>
      <c r="Q327" s="154">
        <v>0.01935</v>
      </c>
      <c r="R327" s="154">
        <f>Q327*H327</f>
        <v>0.01935</v>
      </c>
      <c r="S327" s="154">
        <v>0</v>
      </c>
      <c r="T327" s="15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6" t="s">
        <v>227</v>
      </c>
      <c r="AT327" s="156" t="s">
        <v>152</v>
      </c>
      <c r="AU327" s="156" t="s">
        <v>80</v>
      </c>
      <c r="AY327" s="19" t="s">
        <v>149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9" t="s">
        <v>78</v>
      </c>
      <c r="BK327" s="157">
        <f>ROUND(I327*H327,2)</f>
        <v>0</v>
      </c>
      <c r="BL327" s="19" t="s">
        <v>227</v>
      </c>
      <c r="BM327" s="156" t="s">
        <v>2140</v>
      </c>
    </row>
    <row r="328" spans="2:51" s="13" customFormat="1" ht="12">
      <c r="B328" s="163"/>
      <c r="D328" s="164" t="s">
        <v>161</v>
      </c>
      <c r="E328" s="165" t="s">
        <v>3</v>
      </c>
      <c r="F328" s="166" t="s">
        <v>78</v>
      </c>
      <c r="H328" s="167">
        <v>1</v>
      </c>
      <c r="I328" s="168"/>
      <c r="L328" s="163"/>
      <c r="M328" s="169"/>
      <c r="N328" s="170"/>
      <c r="O328" s="170"/>
      <c r="P328" s="170"/>
      <c r="Q328" s="170"/>
      <c r="R328" s="170"/>
      <c r="S328" s="170"/>
      <c r="T328" s="171"/>
      <c r="AT328" s="165" t="s">
        <v>161</v>
      </c>
      <c r="AU328" s="165" t="s">
        <v>80</v>
      </c>
      <c r="AV328" s="13" t="s">
        <v>80</v>
      </c>
      <c r="AW328" s="13" t="s">
        <v>33</v>
      </c>
      <c r="AX328" s="13" t="s">
        <v>78</v>
      </c>
      <c r="AY328" s="165" t="s">
        <v>149</v>
      </c>
    </row>
    <row r="329" spans="1:65" s="2" customFormat="1" ht="16.5" customHeight="1">
      <c r="A329" s="34"/>
      <c r="B329" s="144"/>
      <c r="C329" s="145" t="s">
        <v>782</v>
      </c>
      <c r="D329" s="145" t="s">
        <v>152</v>
      </c>
      <c r="E329" s="146" t="s">
        <v>2141</v>
      </c>
      <c r="F329" s="147" t="s">
        <v>2142</v>
      </c>
      <c r="G329" s="148" t="s">
        <v>1621</v>
      </c>
      <c r="H329" s="149">
        <v>5</v>
      </c>
      <c r="I329" s="150"/>
      <c r="J329" s="151">
        <f>ROUND(I329*H329,2)</f>
        <v>0</v>
      </c>
      <c r="K329" s="147" t="s">
        <v>3</v>
      </c>
      <c r="L329" s="35"/>
      <c r="M329" s="152" t="s">
        <v>3</v>
      </c>
      <c r="N329" s="153" t="s">
        <v>42</v>
      </c>
      <c r="O329" s="55"/>
      <c r="P329" s="154">
        <f>O329*H329</f>
        <v>0</v>
      </c>
      <c r="Q329" s="154">
        <v>0.0005</v>
      </c>
      <c r="R329" s="154">
        <f>Q329*H329</f>
        <v>0.0025</v>
      </c>
      <c r="S329" s="154">
        <v>0</v>
      </c>
      <c r="T329" s="15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227</v>
      </c>
      <c r="AT329" s="156" t="s">
        <v>152</v>
      </c>
      <c r="AU329" s="156" t="s">
        <v>80</v>
      </c>
      <c r="AY329" s="19" t="s">
        <v>149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9" t="s">
        <v>78</v>
      </c>
      <c r="BK329" s="157">
        <f>ROUND(I329*H329,2)</f>
        <v>0</v>
      </c>
      <c r="BL329" s="19" t="s">
        <v>227</v>
      </c>
      <c r="BM329" s="156" t="s">
        <v>2143</v>
      </c>
    </row>
    <row r="330" spans="2:51" s="13" customFormat="1" ht="12">
      <c r="B330" s="163"/>
      <c r="D330" s="164" t="s">
        <v>161</v>
      </c>
      <c r="E330" s="165" t="s">
        <v>3</v>
      </c>
      <c r="F330" s="166" t="s">
        <v>2144</v>
      </c>
      <c r="H330" s="167">
        <v>5</v>
      </c>
      <c r="I330" s="168"/>
      <c r="L330" s="163"/>
      <c r="M330" s="169"/>
      <c r="N330" s="170"/>
      <c r="O330" s="170"/>
      <c r="P330" s="170"/>
      <c r="Q330" s="170"/>
      <c r="R330" s="170"/>
      <c r="S330" s="170"/>
      <c r="T330" s="171"/>
      <c r="AT330" s="165" t="s">
        <v>161</v>
      </c>
      <c r="AU330" s="165" t="s">
        <v>80</v>
      </c>
      <c r="AV330" s="13" t="s">
        <v>80</v>
      </c>
      <c r="AW330" s="13" t="s">
        <v>33</v>
      </c>
      <c r="AX330" s="13" t="s">
        <v>78</v>
      </c>
      <c r="AY330" s="165" t="s">
        <v>149</v>
      </c>
    </row>
    <row r="331" spans="1:65" s="2" customFormat="1" ht="24.2" customHeight="1">
      <c r="A331" s="34"/>
      <c r="B331" s="144"/>
      <c r="C331" s="145" t="s">
        <v>787</v>
      </c>
      <c r="D331" s="145" t="s">
        <v>152</v>
      </c>
      <c r="E331" s="146" t="s">
        <v>2145</v>
      </c>
      <c r="F331" s="147" t="s">
        <v>2146</v>
      </c>
      <c r="G331" s="148" t="s">
        <v>197</v>
      </c>
      <c r="H331" s="149">
        <v>0.099</v>
      </c>
      <c r="I331" s="150"/>
      <c r="J331" s="151">
        <f>ROUND(I331*H331,2)</f>
        <v>0</v>
      </c>
      <c r="K331" s="147" t="s">
        <v>156</v>
      </c>
      <c r="L331" s="35"/>
      <c r="M331" s="152" t="s">
        <v>3</v>
      </c>
      <c r="N331" s="153" t="s">
        <v>42</v>
      </c>
      <c r="O331" s="55"/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6" t="s">
        <v>227</v>
      </c>
      <c r="AT331" s="156" t="s">
        <v>152</v>
      </c>
      <c r="AU331" s="156" t="s">
        <v>80</v>
      </c>
      <c r="AY331" s="19" t="s">
        <v>149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9" t="s">
        <v>78</v>
      </c>
      <c r="BK331" s="157">
        <f>ROUND(I331*H331,2)</f>
        <v>0</v>
      </c>
      <c r="BL331" s="19" t="s">
        <v>227</v>
      </c>
      <c r="BM331" s="156" t="s">
        <v>2147</v>
      </c>
    </row>
    <row r="332" spans="1:47" s="2" customFormat="1" ht="12">
      <c r="A332" s="34"/>
      <c r="B332" s="35"/>
      <c r="C332" s="34"/>
      <c r="D332" s="158" t="s">
        <v>159</v>
      </c>
      <c r="E332" s="34"/>
      <c r="F332" s="159" t="s">
        <v>2148</v>
      </c>
      <c r="G332" s="34"/>
      <c r="H332" s="34"/>
      <c r="I332" s="160"/>
      <c r="J332" s="34"/>
      <c r="K332" s="34"/>
      <c r="L332" s="35"/>
      <c r="M332" s="208"/>
      <c r="N332" s="209"/>
      <c r="O332" s="210"/>
      <c r="P332" s="210"/>
      <c r="Q332" s="210"/>
      <c r="R332" s="210"/>
      <c r="S332" s="210"/>
      <c r="T332" s="211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9" t="s">
        <v>159</v>
      </c>
      <c r="AU332" s="19" t="s">
        <v>80</v>
      </c>
    </row>
    <row r="333" spans="1:31" s="2" customFormat="1" ht="6.95" customHeight="1">
      <c r="A333" s="34"/>
      <c r="B333" s="44"/>
      <c r="C333" s="45"/>
      <c r="D333" s="45"/>
      <c r="E333" s="45"/>
      <c r="F333" s="45"/>
      <c r="G333" s="45"/>
      <c r="H333" s="45"/>
      <c r="I333" s="45"/>
      <c r="J333" s="45"/>
      <c r="K333" s="45"/>
      <c r="L333" s="35"/>
      <c r="M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</sheetData>
  <autoFilter ref="C89:K332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2_01/721173316"/>
    <hyperlink ref="F97" r:id="rId2" display="https://podminky.urs.cz/item/CS_URS_2022_01/721173317"/>
    <hyperlink ref="F100" r:id="rId3" display="https://podminky.urs.cz/item/CS_URS_2022_01/721173401"/>
    <hyperlink ref="F103" r:id="rId4" display="https://podminky.urs.cz/item/CS_URS_2022_01/721173402"/>
    <hyperlink ref="F106" r:id="rId5" display="https://podminky.urs.cz/item/CS_URS_2022_01/721173403"/>
    <hyperlink ref="F109" r:id="rId6" display="https://podminky.urs.cz/item/CS_URS_2022_01/721174024"/>
    <hyperlink ref="F112" r:id="rId7" display="https://podminky.urs.cz/item/CS_URS_2022_01/721174025"/>
    <hyperlink ref="F115" r:id="rId8" display="https://podminky.urs.cz/item/CS_URS_2022_01/721174042"/>
    <hyperlink ref="F118" r:id="rId9" display="https://podminky.urs.cz/item/CS_URS_2022_01/721174043"/>
    <hyperlink ref="F121" r:id="rId10" display="https://podminky.urs.cz/item/CS_URS_2022_01/721174044"/>
    <hyperlink ref="F124" r:id="rId11" display="https://podminky.urs.cz/item/CS_URS_2022_01/721174045"/>
    <hyperlink ref="F127" r:id="rId12" display="https://podminky.urs.cz/item/CS_URS_2022_01/721194104"/>
    <hyperlink ref="F130" r:id="rId13" display="https://podminky.urs.cz/item/CS_URS_2022_01/721194105"/>
    <hyperlink ref="F133" r:id="rId14" display="https://podminky.urs.cz/item/CS_URS_2022_01/721194109"/>
    <hyperlink ref="F140" r:id="rId15" display="https://podminky.urs.cz/item/CS_URS_2022_01/721212121"/>
    <hyperlink ref="F143" r:id="rId16" display="https://podminky.urs.cz/item/CS_URS_2022_01/721241102"/>
    <hyperlink ref="F146" r:id="rId17" display="https://podminky.urs.cz/item/CS_URS_2022_01/721273153"/>
    <hyperlink ref="F149" r:id="rId18" display="https://podminky.urs.cz/item/CS_URS_2022_01/721290111"/>
    <hyperlink ref="F152" r:id="rId19" display="https://podminky.urs.cz/item/CS_URS_2022_01/721290112"/>
    <hyperlink ref="F159" r:id="rId20" display="https://podminky.urs.cz/item/CS_URS_2022_01/998721101"/>
    <hyperlink ref="F162" r:id="rId21" display="https://podminky.urs.cz/item/CS_URS_2022_01/722174002"/>
    <hyperlink ref="F165" r:id="rId22" display="https://podminky.urs.cz/item/CS_URS_2022_01/722174003"/>
    <hyperlink ref="F168" r:id="rId23" display="https://podminky.urs.cz/item/CS_URS_2022_01/722174004"/>
    <hyperlink ref="F171" r:id="rId24" display="https://podminky.urs.cz/item/CS_URS_2022_01/722174005"/>
    <hyperlink ref="F174" r:id="rId25" display="https://podminky.urs.cz/item/CS_URS_2022_01/722181231"/>
    <hyperlink ref="F177" r:id="rId26" display="https://podminky.urs.cz/item/CS_URS_2022_01/722181232"/>
    <hyperlink ref="F180" r:id="rId27" display="https://podminky.urs.cz/item/CS_URS_2022_01/722181241"/>
    <hyperlink ref="F183" r:id="rId28" display="https://podminky.urs.cz/item/CS_URS_2022_01/722181242"/>
    <hyperlink ref="F186" r:id="rId29" display="https://podminky.urs.cz/item/CS_URS_2022_01/722220111"/>
    <hyperlink ref="F189" r:id="rId30" display="https://podminky.urs.cz/item/CS_URS_2022_01/722220121"/>
    <hyperlink ref="F192" r:id="rId31" display="https://podminky.urs.cz/item/CS_URS_2022_01/722224115"/>
    <hyperlink ref="F195" r:id="rId32" display="https://podminky.urs.cz/item/CS_URS_2022_01/722224152"/>
    <hyperlink ref="F198" r:id="rId33" display="https://podminky.urs.cz/item/CS_URS_2022_01/722229101"/>
    <hyperlink ref="F203" r:id="rId34" display="https://podminky.urs.cz/item/CS_URS_2022_01/722229102"/>
    <hyperlink ref="F208" r:id="rId35" display="https://podminky.urs.cz/item/CS_URS_2022_01/722231072"/>
    <hyperlink ref="F211" r:id="rId36" display="https://podminky.urs.cz/item/CS_URS_2022_01/722231074"/>
    <hyperlink ref="F214" r:id="rId37" display="https://podminky.urs.cz/item/CS_URS_2022_01/722232043"/>
    <hyperlink ref="F217" r:id="rId38" display="https://podminky.urs.cz/item/CS_URS_2022_01/722232045"/>
    <hyperlink ref="F220" r:id="rId39" display="https://podminky.urs.cz/item/CS_URS_2022_01/722232046"/>
    <hyperlink ref="F223" r:id="rId40" display="https://podminky.urs.cz/item/CS_URS_2022_01/722234263"/>
    <hyperlink ref="F226" r:id="rId41" display="https://podminky.urs.cz/item/CS_URS_2022_01/722239101"/>
    <hyperlink ref="F231" r:id="rId42" display="https://podminky.urs.cz/item/CS_URS_2022_01/722239102"/>
    <hyperlink ref="F236" r:id="rId43" display="https://podminky.urs.cz/item/CS_URS_2022_01/722239104"/>
    <hyperlink ref="F247" r:id="rId44" display="https://podminky.urs.cz/item/CS_URS_2022_01/722290234"/>
    <hyperlink ref="F250" r:id="rId45" display="https://podminky.urs.cz/item/CS_URS_2022_01/725813111"/>
    <hyperlink ref="F257" r:id="rId46" display="https://podminky.urs.cz/item/CS_URS_2022_01/734411101"/>
    <hyperlink ref="F260" r:id="rId47" display="https://podminky.urs.cz/item/CS_URS_2022_01/734421102"/>
    <hyperlink ref="F263" r:id="rId48" display="https://podminky.urs.cz/item/CS_URS_2022_01/732331134"/>
    <hyperlink ref="F266" r:id="rId49" display="https://podminky.urs.cz/item/CS_URS_2022_01/998722101"/>
    <hyperlink ref="F269" r:id="rId50" display="https://podminky.urs.cz/item/CS_URS_2022_01/725119125"/>
    <hyperlink ref="F276" r:id="rId51" display="https://podminky.urs.cz/item/CS_URS_2022_01/725121525"/>
    <hyperlink ref="F281" r:id="rId52" display="https://podminky.urs.cz/item/CS_URS_2022_01/725219102"/>
    <hyperlink ref="F286" r:id="rId53" display="https://podminky.urs.cz/item/CS_URS_2022_01/725319111"/>
    <hyperlink ref="F295" r:id="rId54" display="https://podminky.urs.cz/item/CS_URS_2022_01/725821325"/>
    <hyperlink ref="F298" r:id="rId55" display="https://podminky.urs.cz/item/CS_URS_2022_01/725339111"/>
    <hyperlink ref="F303" r:id="rId56" display="https://podminky.urs.cz/item/CS_URS_2022_01/725821312"/>
    <hyperlink ref="F306" r:id="rId57" display="https://podminky.urs.cz/item/CS_URS_2022_01/725822611"/>
    <hyperlink ref="F309" r:id="rId58" display="https://podminky.urs.cz/item/CS_URS_2022_01/725851325"/>
    <hyperlink ref="F312" r:id="rId59" display="https://podminky.urs.cz/item/CS_URS_2022_01/725869101"/>
    <hyperlink ref="F317" r:id="rId60" display="https://podminky.urs.cz/item/CS_URS_2022_01/725980122"/>
    <hyperlink ref="F322" r:id="rId61" display="https://podminky.urs.cz/item/CS_URS_2022_01/998725101"/>
    <hyperlink ref="F325" r:id="rId62" display="https://podminky.urs.cz/item/CS_URS_2022_01/726121001"/>
    <hyperlink ref="F332" r:id="rId63" display="https://podminky.urs.cz/item/CS_URS_2022_01/998726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65"/>
  <headerFooter>
    <oddFooter>&amp;CStrana &amp;P z &amp;N</oddFooter>
  </headerFooter>
  <drawing r:id="rId6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1610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2149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ROUND((SUM(BE87:BE124)),2)</f>
        <v>0</v>
      </c>
      <c r="G35" s="34"/>
      <c r="H35" s="34"/>
      <c r="I35" s="103">
        <v>0.21</v>
      </c>
      <c r="J35" s="102">
        <f>ROUND(((SUM(BE87:BE124))*I35),2)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ROUND((SUM(BF87:BF124)),2)</f>
        <v>0</v>
      </c>
      <c r="G36" s="34"/>
      <c r="H36" s="34"/>
      <c r="I36" s="103">
        <v>0.15</v>
      </c>
      <c r="J36" s="102">
        <f>ROUND(((SUM(BF87:BF124))*I36),2)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ROUND((SUM(BG87:BG124)),2)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ROUND((SUM(BH87:BH124)),2)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ROUND((SUM(BI87:BI124)),2)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1610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03 - Plynová odběrná zařízení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" customHeight="1">
      <c r="B65" s="117"/>
      <c r="D65" s="118" t="s">
        <v>2150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134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62" t="str">
        <f>E7</f>
        <v>Stavební úpravy, přístavba a nástavba sportovního zázemí v Obratani</v>
      </c>
      <c r="F75" s="363"/>
      <c r="G75" s="363"/>
      <c r="H75" s="363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119</v>
      </c>
      <c r="L76" s="22"/>
    </row>
    <row r="77" spans="1:31" s="2" customFormat="1" ht="16.5" customHeight="1">
      <c r="A77" s="34"/>
      <c r="B77" s="35"/>
      <c r="C77" s="34"/>
      <c r="D77" s="34"/>
      <c r="E77" s="362" t="s">
        <v>1610</v>
      </c>
      <c r="F77" s="361"/>
      <c r="G77" s="361"/>
      <c r="H77" s="361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121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58" t="str">
        <f>E11</f>
        <v>03 - Plynová odběrná zařízení</v>
      </c>
      <c r="F79" s="361"/>
      <c r="G79" s="361"/>
      <c r="H79" s="361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F14</f>
        <v xml:space="preserve"> </v>
      </c>
      <c r="G81" s="34"/>
      <c r="H81" s="34"/>
      <c r="I81" s="29" t="s">
        <v>23</v>
      </c>
      <c r="J81" s="52" t="str">
        <f>IF(J14="","",J14)</f>
        <v>23. 6. 2022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25</v>
      </c>
      <c r="D83" s="34"/>
      <c r="E83" s="34"/>
      <c r="F83" s="27" t="str">
        <f>E17</f>
        <v>Obec Obrataň, č.p. 204, 394 12 Obrataň</v>
      </c>
      <c r="G83" s="34"/>
      <c r="H83" s="34"/>
      <c r="I83" s="29" t="s">
        <v>31</v>
      </c>
      <c r="J83" s="32" t="str">
        <f>E23</f>
        <v>Ing. Patrik Příhoda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4"/>
      <c r="E84" s="34"/>
      <c r="F84" s="27" t="str">
        <f>IF(E20="","",E20)</f>
        <v>Vyplň údaj</v>
      </c>
      <c r="G84" s="34"/>
      <c r="H84" s="34"/>
      <c r="I84" s="29" t="s">
        <v>34</v>
      </c>
      <c r="J84" s="32" t="str">
        <f>E26</f>
        <v xml:space="preserve"> 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135</v>
      </c>
      <c r="D86" s="124" t="s">
        <v>56</v>
      </c>
      <c r="E86" s="124" t="s">
        <v>52</v>
      </c>
      <c r="F86" s="124" t="s">
        <v>53</v>
      </c>
      <c r="G86" s="124" t="s">
        <v>136</v>
      </c>
      <c r="H86" s="124" t="s">
        <v>137</v>
      </c>
      <c r="I86" s="124" t="s">
        <v>138</v>
      </c>
      <c r="J86" s="124" t="s">
        <v>125</v>
      </c>
      <c r="K86" s="125" t="s">
        <v>139</v>
      </c>
      <c r="L86" s="126"/>
      <c r="M86" s="59" t="s">
        <v>3</v>
      </c>
      <c r="N86" s="60" t="s">
        <v>41</v>
      </c>
      <c r="O86" s="60" t="s">
        <v>140</v>
      </c>
      <c r="P86" s="60" t="s">
        <v>141</v>
      </c>
      <c r="Q86" s="60" t="s">
        <v>142</v>
      </c>
      <c r="R86" s="60" t="s">
        <v>143</v>
      </c>
      <c r="S86" s="60" t="s">
        <v>144</v>
      </c>
      <c r="T86" s="61" t="s">
        <v>145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9" customHeight="1">
      <c r="A87" s="34"/>
      <c r="B87" s="35"/>
      <c r="C87" s="66" t="s">
        <v>146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0.02057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70</v>
      </c>
      <c r="AU87" s="19" t="s">
        <v>126</v>
      </c>
      <c r="BK87" s="130">
        <f>BK88</f>
        <v>0</v>
      </c>
    </row>
    <row r="88" spans="2:63" s="12" customFormat="1" ht="25.9" customHeight="1">
      <c r="B88" s="131"/>
      <c r="D88" s="132" t="s">
        <v>70</v>
      </c>
      <c r="E88" s="133" t="s">
        <v>220</v>
      </c>
      <c r="F88" s="133" t="s">
        <v>221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0.02057</v>
      </c>
      <c r="S88" s="137"/>
      <c r="T88" s="139">
        <f>T89</f>
        <v>0</v>
      </c>
      <c r="AR88" s="132" t="s">
        <v>80</v>
      </c>
      <c r="AT88" s="140" t="s">
        <v>70</v>
      </c>
      <c r="AU88" s="140" t="s">
        <v>71</v>
      </c>
      <c r="AY88" s="132" t="s">
        <v>149</v>
      </c>
      <c r="BK88" s="141">
        <f>BK89</f>
        <v>0</v>
      </c>
    </row>
    <row r="89" spans="2:63" s="12" customFormat="1" ht="22.9" customHeight="1">
      <c r="B89" s="131"/>
      <c r="D89" s="132" t="s">
        <v>70</v>
      </c>
      <c r="E89" s="142" t="s">
        <v>2151</v>
      </c>
      <c r="F89" s="142" t="s">
        <v>2152</v>
      </c>
      <c r="I89" s="134"/>
      <c r="J89" s="143">
        <f>BK89</f>
        <v>0</v>
      </c>
      <c r="L89" s="131"/>
      <c r="M89" s="136"/>
      <c r="N89" s="137"/>
      <c r="O89" s="137"/>
      <c r="P89" s="138">
        <f>SUM(P90:P124)</f>
        <v>0</v>
      </c>
      <c r="Q89" s="137"/>
      <c r="R89" s="138">
        <f>SUM(R90:R124)</f>
        <v>0.02057</v>
      </c>
      <c r="S89" s="137"/>
      <c r="T89" s="139">
        <f>SUM(T90:T124)</f>
        <v>0</v>
      </c>
      <c r="AR89" s="132" t="s">
        <v>80</v>
      </c>
      <c r="AT89" s="140" t="s">
        <v>70</v>
      </c>
      <c r="AU89" s="140" t="s">
        <v>78</v>
      </c>
      <c r="AY89" s="132" t="s">
        <v>149</v>
      </c>
      <c r="BK89" s="141">
        <f>SUM(BK90:BK124)</f>
        <v>0</v>
      </c>
    </row>
    <row r="90" spans="1:65" s="2" customFormat="1" ht="16.5" customHeight="1">
      <c r="A90" s="34"/>
      <c r="B90" s="144"/>
      <c r="C90" s="145" t="s">
        <v>78</v>
      </c>
      <c r="D90" s="145" t="s">
        <v>152</v>
      </c>
      <c r="E90" s="146" t="s">
        <v>2153</v>
      </c>
      <c r="F90" s="147" t="s">
        <v>2154</v>
      </c>
      <c r="G90" s="148" t="s">
        <v>243</v>
      </c>
      <c r="H90" s="149">
        <v>1</v>
      </c>
      <c r="I90" s="150"/>
      <c r="J90" s="151">
        <f>ROUND(I90*H90,2)</f>
        <v>0</v>
      </c>
      <c r="K90" s="147" t="s">
        <v>156</v>
      </c>
      <c r="L90" s="35"/>
      <c r="M90" s="152" t="s">
        <v>3</v>
      </c>
      <c r="N90" s="153" t="s">
        <v>42</v>
      </c>
      <c r="O90" s="55"/>
      <c r="P90" s="154">
        <f>O90*H90</f>
        <v>0</v>
      </c>
      <c r="Q90" s="154">
        <v>0.00256</v>
      </c>
      <c r="R90" s="154">
        <f>Q90*H90</f>
        <v>0.00256</v>
      </c>
      <c r="S90" s="154">
        <v>0</v>
      </c>
      <c r="T90" s="15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227</v>
      </c>
      <c r="AT90" s="156" t="s">
        <v>152</v>
      </c>
      <c r="AU90" s="156" t="s">
        <v>80</v>
      </c>
      <c r="AY90" s="19" t="s">
        <v>149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9" t="s">
        <v>78</v>
      </c>
      <c r="BK90" s="157">
        <f>ROUND(I90*H90,2)</f>
        <v>0</v>
      </c>
      <c r="BL90" s="19" t="s">
        <v>227</v>
      </c>
      <c r="BM90" s="156" t="s">
        <v>2155</v>
      </c>
    </row>
    <row r="91" spans="1:47" s="2" customFormat="1" ht="12">
      <c r="A91" s="34"/>
      <c r="B91" s="35"/>
      <c r="C91" s="34"/>
      <c r="D91" s="158" t="s">
        <v>159</v>
      </c>
      <c r="E91" s="34"/>
      <c r="F91" s="159" t="s">
        <v>2156</v>
      </c>
      <c r="G91" s="34"/>
      <c r="H91" s="34"/>
      <c r="I91" s="160"/>
      <c r="J91" s="34"/>
      <c r="K91" s="34"/>
      <c r="L91" s="35"/>
      <c r="M91" s="161"/>
      <c r="N91" s="162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159</v>
      </c>
      <c r="AU91" s="19" t="s">
        <v>80</v>
      </c>
    </row>
    <row r="92" spans="2:51" s="13" customFormat="1" ht="12">
      <c r="B92" s="163"/>
      <c r="D92" s="164" t="s">
        <v>161</v>
      </c>
      <c r="E92" s="165" t="s">
        <v>3</v>
      </c>
      <c r="F92" s="166" t="s">
        <v>78</v>
      </c>
      <c r="H92" s="167">
        <v>1</v>
      </c>
      <c r="I92" s="168"/>
      <c r="L92" s="163"/>
      <c r="M92" s="169"/>
      <c r="N92" s="170"/>
      <c r="O92" s="170"/>
      <c r="P92" s="170"/>
      <c r="Q92" s="170"/>
      <c r="R92" s="170"/>
      <c r="S92" s="170"/>
      <c r="T92" s="171"/>
      <c r="AT92" s="165" t="s">
        <v>161</v>
      </c>
      <c r="AU92" s="165" t="s">
        <v>80</v>
      </c>
      <c r="AV92" s="13" t="s">
        <v>80</v>
      </c>
      <c r="AW92" s="13" t="s">
        <v>33</v>
      </c>
      <c r="AX92" s="13" t="s">
        <v>78</v>
      </c>
      <c r="AY92" s="165" t="s">
        <v>149</v>
      </c>
    </row>
    <row r="93" spans="1:65" s="2" customFormat="1" ht="16.5" customHeight="1">
      <c r="A93" s="34"/>
      <c r="B93" s="144"/>
      <c r="C93" s="145" t="s">
        <v>80</v>
      </c>
      <c r="D93" s="145" t="s">
        <v>152</v>
      </c>
      <c r="E93" s="146" t="s">
        <v>2157</v>
      </c>
      <c r="F93" s="147" t="s">
        <v>2158</v>
      </c>
      <c r="G93" s="148" t="s">
        <v>1621</v>
      </c>
      <c r="H93" s="149">
        <v>1</v>
      </c>
      <c r="I93" s="150"/>
      <c r="J93" s="151">
        <f>ROUND(I93*H93,2)</f>
        <v>0</v>
      </c>
      <c r="K93" s="147" t="s">
        <v>156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0.00338</v>
      </c>
      <c r="R93" s="154">
        <f>Q93*H93</f>
        <v>0.00338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227</v>
      </c>
      <c r="AT93" s="156" t="s">
        <v>152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2159</v>
      </c>
    </row>
    <row r="94" spans="1:47" s="2" customFormat="1" ht="12">
      <c r="A94" s="34"/>
      <c r="B94" s="35"/>
      <c r="C94" s="34"/>
      <c r="D94" s="158" t="s">
        <v>159</v>
      </c>
      <c r="E94" s="34"/>
      <c r="F94" s="159" t="s">
        <v>2160</v>
      </c>
      <c r="G94" s="34"/>
      <c r="H94" s="34"/>
      <c r="I94" s="160"/>
      <c r="J94" s="34"/>
      <c r="K94" s="34"/>
      <c r="L94" s="35"/>
      <c r="M94" s="161"/>
      <c r="N94" s="162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159</v>
      </c>
      <c r="AU94" s="19" t="s">
        <v>80</v>
      </c>
    </row>
    <row r="95" spans="2:51" s="13" customFormat="1" ht="12">
      <c r="B95" s="163"/>
      <c r="D95" s="164" t="s">
        <v>161</v>
      </c>
      <c r="E95" s="165" t="s">
        <v>3</v>
      </c>
      <c r="F95" s="166" t="s">
        <v>78</v>
      </c>
      <c r="H95" s="167">
        <v>1</v>
      </c>
      <c r="I95" s="168"/>
      <c r="L95" s="163"/>
      <c r="M95" s="169"/>
      <c r="N95" s="170"/>
      <c r="O95" s="170"/>
      <c r="P95" s="170"/>
      <c r="Q95" s="170"/>
      <c r="R95" s="170"/>
      <c r="S95" s="170"/>
      <c r="T95" s="171"/>
      <c r="AT95" s="165" t="s">
        <v>161</v>
      </c>
      <c r="AU95" s="165" t="s">
        <v>80</v>
      </c>
      <c r="AV95" s="13" t="s">
        <v>80</v>
      </c>
      <c r="AW95" s="13" t="s">
        <v>33</v>
      </c>
      <c r="AX95" s="13" t="s">
        <v>78</v>
      </c>
      <c r="AY95" s="165" t="s">
        <v>149</v>
      </c>
    </row>
    <row r="96" spans="1:65" s="2" customFormat="1" ht="16.5" customHeight="1">
      <c r="A96" s="34"/>
      <c r="B96" s="144"/>
      <c r="C96" s="145" t="s">
        <v>169</v>
      </c>
      <c r="D96" s="145" t="s">
        <v>152</v>
      </c>
      <c r="E96" s="146" t="s">
        <v>2161</v>
      </c>
      <c r="F96" s="147" t="s">
        <v>2162</v>
      </c>
      <c r="G96" s="148" t="s">
        <v>1621</v>
      </c>
      <c r="H96" s="149">
        <v>1</v>
      </c>
      <c r="I96" s="150"/>
      <c r="J96" s="151">
        <f>ROUND(I96*H96,2)</f>
        <v>0</v>
      </c>
      <c r="K96" s="147" t="s">
        <v>156</v>
      </c>
      <c r="L96" s="35"/>
      <c r="M96" s="152" t="s">
        <v>3</v>
      </c>
      <c r="N96" s="153" t="s">
        <v>42</v>
      </c>
      <c r="O96" s="55"/>
      <c r="P96" s="154">
        <f>O96*H96</f>
        <v>0</v>
      </c>
      <c r="Q96" s="154">
        <v>0.00022</v>
      </c>
      <c r="R96" s="154">
        <f>Q96*H96</f>
        <v>0.00022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2163</v>
      </c>
    </row>
    <row r="97" spans="1:47" s="2" customFormat="1" ht="12">
      <c r="A97" s="34"/>
      <c r="B97" s="35"/>
      <c r="C97" s="34"/>
      <c r="D97" s="158" t="s">
        <v>159</v>
      </c>
      <c r="E97" s="34"/>
      <c r="F97" s="159" t="s">
        <v>2164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159</v>
      </c>
      <c r="AU97" s="19" t="s">
        <v>80</v>
      </c>
    </row>
    <row r="98" spans="2:51" s="13" customFormat="1" ht="12">
      <c r="B98" s="163"/>
      <c r="D98" s="164" t="s">
        <v>161</v>
      </c>
      <c r="E98" s="165" t="s">
        <v>3</v>
      </c>
      <c r="F98" s="166" t="s">
        <v>78</v>
      </c>
      <c r="H98" s="167">
        <v>1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16.5" customHeight="1">
      <c r="A99" s="34"/>
      <c r="B99" s="144"/>
      <c r="C99" s="145" t="s">
        <v>157</v>
      </c>
      <c r="D99" s="145" t="s">
        <v>152</v>
      </c>
      <c r="E99" s="146" t="s">
        <v>2165</v>
      </c>
      <c r="F99" s="147" t="s">
        <v>2166</v>
      </c>
      <c r="G99" s="148" t="s">
        <v>243</v>
      </c>
      <c r="H99" s="149">
        <v>11</v>
      </c>
      <c r="I99" s="150"/>
      <c r="J99" s="151">
        <f>ROUND(I99*H99,2)</f>
        <v>0</v>
      </c>
      <c r="K99" s="147" t="s">
        <v>156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0.00071</v>
      </c>
      <c r="R99" s="154">
        <f>Q99*H99</f>
        <v>0.00781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2167</v>
      </c>
    </row>
    <row r="100" spans="1:47" s="2" customFormat="1" ht="12">
      <c r="A100" s="34"/>
      <c r="B100" s="35"/>
      <c r="C100" s="34"/>
      <c r="D100" s="158" t="s">
        <v>159</v>
      </c>
      <c r="E100" s="34"/>
      <c r="F100" s="159" t="s">
        <v>2168</v>
      </c>
      <c r="G100" s="34"/>
      <c r="H100" s="34"/>
      <c r="I100" s="160"/>
      <c r="J100" s="34"/>
      <c r="K100" s="34"/>
      <c r="L100" s="35"/>
      <c r="M100" s="161"/>
      <c r="N100" s="162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159</v>
      </c>
      <c r="AU100" s="19" t="s">
        <v>80</v>
      </c>
    </row>
    <row r="101" spans="2:51" s="13" customFormat="1" ht="12">
      <c r="B101" s="163"/>
      <c r="D101" s="164" t="s">
        <v>161</v>
      </c>
      <c r="E101" s="165" t="s">
        <v>3</v>
      </c>
      <c r="F101" s="166" t="s">
        <v>215</v>
      </c>
      <c r="H101" s="167">
        <v>11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180</v>
      </c>
      <c r="D102" s="145" t="s">
        <v>152</v>
      </c>
      <c r="E102" s="146" t="s">
        <v>2169</v>
      </c>
      <c r="F102" s="147" t="s">
        <v>2170</v>
      </c>
      <c r="G102" s="148" t="s">
        <v>243</v>
      </c>
      <c r="H102" s="149">
        <v>1</v>
      </c>
      <c r="I102" s="150"/>
      <c r="J102" s="151">
        <f>ROUND(I102*H102,2)</f>
        <v>0</v>
      </c>
      <c r="K102" s="147" t="s">
        <v>156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0.00125</v>
      </c>
      <c r="R102" s="154">
        <f>Q102*H102</f>
        <v>0.00125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2171</v>
      </c>
    </row>
    <row r="103" spans="1:47" s="2" customFormat="1" ht="12">
      <c r="A103" s="34"/>
      <c r="B103" s="35"/>
      <c r="C103" s="34"/>
      <c r="D103" s="158" t="s">
        <v>159</v>
      </c>
      <c r="E103" s="34"/>
      <c r="F103" s="159" t="s">
        <v>2172</v>
      </c>
      <c r="G103" s="34"/>
      <c r="H103" s="34"/>
      <c r="I103" s="160"/>
      <c r="J103" s="34"/>
      <c r="K103" s="34"/>
      <c r="L103" s="35"/>
      <c r="M103" s="161"/>
      <c r="N103" s="162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159</v>
      </c>
      <c r="AU103" s="19" t="s">
        <v>80</v>
      </c>
    </row>
    <row r="104" spans="2:51" s="13" customFormat="1" ht="12">
      <c r="B104" s="163"/>
      <c r="D104" s="164" t="s">
        <v>161</v>
      </c>
      <c r="E104" s="165" t="s">
        <v>3</v>
      </c>
      <c r="F104" s="166" t="s">
        <v>78</v>
      </c>
      <c r="H104" s="167">
        <v>1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45" t="s">
        <v>186</v>
      </c>
      <c r="D105" s="145" t="s">
        <v>152</v>
      </c>
      <c r="E105" s="146" t="s">
        <v>2173</v>
      </c>
      <c r="F105" s="147" t="s">
        <v>2174</v>
      </c>
      <c r="G105" s="148" t="s">
        <v>243</v>
      </c>
      <c r="H105" s="149">
        <v>12</v>
      </c>
      <c r="I105" s="150"/>
      <c r="J105" s="151">
        <f>ROUND(I105*H105,2)</f>
        <v>0</v>
      </c>
      <c r="K105" s="147" t="s">
        <v>156</v>
      </c>
      <c r="L105" s="35"/>
      <c r="M105" s="152" t="s">
        <v>3</v>
      </c>
      <c r="N105" s="153" t="s">
        <v>42</v>
      </c>
      <c r="O105" s="55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2175</v>
      </c>
    </row>
    <row r="106" spans="1:47" s="2" customFormat="1" ht="12">
      <c r="A106" s="34"/>
      <c r="B106" s="35"/>
      <c r="C106" s="34"/>
      <c r="D106" s="158" t="s">
        <v>159</v>
      </c>
      <c r="E106" s="34"/>
      <c r="F106" s="159" t="s">
        <v>2176</v>
      </c>
      <c r="G106" s="34"/>
      <c r="H106" s="34"/>
      <c r="I106" s="160"/>
      <c r="J106" s="34"/>
      <c r="K106" s="34"/>
      <c r="L106" s="35"/>
      <c r="M106" s="161"/>
      <c r="N106" s="162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159</v>
      </c>
      <c r="AU106" s="19" t="s">
        <v>80</v>
      </c>
    </row>
    <row r="107" spans="2:51" s="13" customFormat="1" ht="12">
      <c r="B107" s="163"/>
      <c r="D107" s="164" t="s">
        <v>161</v>
      </c>
      <c r="E107" s="165" t="s">
        <v>3</v>
      </c>
      <c r="F107" s="166" t="s">
        <v>2177</v>
      </c>
      <c r="H107" s="167">
        <v>12</v>
      </c>
      <c r="I107" s="168"/>
      <c r="L107" s="163"/>
      <c r="M107" s="169"/>
      <c r="N107" s="170"/>
      <c r="O107" s="170"/>
      <c r="P107" s="170"/>
      <c r="Q107" s="170"/>
      <c r="R107" s="170"/>
      <c r="S107" s="170"/>
      <c r="T107" s="171"/>
      <c r="AT107" s="165" t="s">
        <v>161</v>
      </c>
      <c r="AU107" s="165" t="s">
        <v>80</v>
      </c>
      <c r="AV107" s="13" t="s">
        <v>80</v>
      </c>
      <c r="AW107" s="13" t="s">
        <v>33</v>
      </c>
      <c r="AX107" s="13" t="s">
        <v>78</v>
      </c>
      <c r="AY107" s="165" t="s">
        <v>149</v>
      </c>
    </row>
    <row r="108" spans="1:65" s="2" customFormat="1" ht="16.5" customHeight="1">
      <c r="A108" s="34"/>
      <c r="B108" s="144"/>
      <c r="C108" s="145" t="s">
        <v>194</v>
      </c>
      <c r="D108" s="145" t="s">
        <v>152</v>
      </c>
      <c r="E108" s="146" t="s">
        <v>2178</v>
      </c>
      <c r="F108" s="147" t="s">
        <v>2179</v>
      </c>
      <c r="G108" s="148" t="s">
        <v>243</v>
      </c>
      <c r="H108" s="149">
        <v>12</v>
      </c>
      <c r="I108" s="150"/>
      <c r="J108" s="151">
        <f>ROUND(I108*H108,2)</f>
        <v>0</v>
      </c>
      <c r="K108" s="147" t="s">
        <v>3</v>
      </c>
      <c r="L108" s="35"/>
      <c r="M108" s="152" t="s">
        <v>3</v>
      </c>
      <c r="N108" s="153" t="s">
        <v>42</v>
      </c>
      <c r="O108" s="55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227</v>
      </c>
      <c r="AT108" s="156" t="s">
        <v>152</v>
      </c>
      <c r="AU108" s="156" t="s">
        <v>80</v>
      </c>
      <c r="AY108" s="19" t="s">
        <v>149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78</v>
      </c>
      <c r="BK108" s="157">
        <f>ROUND(I108*H108,2)</f>
        <v>0</v>
      </c>
      <c r="BL108" s="19" t="s">
        <v>227</v>
      </c>
      <c r="BM108" s="156" t="s">
        <v>2180</v>
      </c>
    </row>
    <row r="109" spans="2:51" s="13" customFormat="1" ht="12">
      <c r="B109" s="163"/>
      <c r="D109" s="164" t="s">
        <v>161</v>
      </c>
      <c r="E109" s="165" t="s">
        <v>3</v>
      </c>
      <c r="F109" s="166" t="s">
        <v>2177</v>
      </c>
      <c r="H109" s="167">
        <v>12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161</v>
      </c>
      <c r="AU109" s="165" t="s">
        <v>80</v>
      </c>
      <c r="AV109" s="13" t="s">
        <v>80</v>
      </c>
      <c r="AW109" s="13" t="s">
        <v>33</v>
      </c>
      <c r="AX109" s="13" t="s">
        <v>78</v>
      </c>
      <c r="AY109" s="165" t="s">
        <v>149</v>
      </c>
    </row>
    <row r="110" spans="1:65" s="2" customFormat="1" ht="16.5" customHeight="1">
      <c r="A110" s="34"/>
      <c r="B110" s="144"/>
      <c r="C110" s="145" t="s">
        <v>200</v>
      </c>
      <c r="D110" s="145" t="s">
        <v>152</v>
      </c>
      <c r="E110" s="146" t="s">
        <v>2181</v>
      </c>
      <c r="F110" s="147" t="s">
        <v>2182</v>
      </c>
      <c r="G110" s="148" t="s">
        <v>183</v>
      </c>
      <c r="H110" s="149">
        <v>1</v>
      </c>
      <c r="I110" s="150"/>
      <c r="J110" s="151">
        <f>ROUND(I110*H110,2)</f>
        <v>0</v>
      </c>
      <c r="K110" s="147" t="s">
        <v>3</v>
      </c>
      <c r="L110" s="35"/>
      <c r="M110" s="152" t="s">
        <v>3</v>
      </c>
      <c r="N110" s="153" t="s">
        <v>42</v>
      </c>
      <c r="O110" s="55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227</v>
      </c>
      <c r="AT110" s="156" t="s">
        <v>152</v>
      </c>
      <c r="AU110" s="156" t="s">
        <v>80</v>
      </c>
      <c r="AY110" s="19" t="s">
        <v>149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78</v>
      </c>
      <c r="BK110" s="157">
        <f>ROUND(I110*H110,2)</f>
        <v>0</v>
      </c>
      <c r="BL110" s="19" t="s">
        <v>227</v>
      </c>
      <c r="BM110" s="156" t="s">
        <v>2183</v>
      </c>
    </row>
    <row r="111" spans="2:51" s="13" customFormat="1" ht="12">
      <c r="B111" s="163"/>
      <c r="D111" s="164" t="s">
        <v>161</v>
      </c>
      <c r="E111" s="165" t="s">
        <v>3</v>
      </c>
      <c r="F111" s="166" t="s">
        <v>78</v>
      </c>
      <c r="H111" s="167">
        <v>1</v>
      </c>
      <c r="I111" s="168"/>
      <c r="L111" s="163"/>
      <c r="M111" s="169"/>
      <c r="N111" s="170"/>
      <c r="O111" s="170"/>
      <c r="P111" s="170"/>
      <c r="Q111" s="170"/>
      <c r="R111" s="170"/>
      <c r="S111" s="170"/>
      <c r="T111" s="171"/>
      <c r="AT111" s="165" t="s">
        <v>161</v>
      </c>
      <c r="AU111" s="165" t="s">
        <v>80</v>
      </c>
      <c r="AV111" s="13" t="s">
        <v>80</v>
      </c>
      <c r="AW111" s="13" t="s">
        <v>33</v>
      </c>
      <c r="AX111" s="13" t="s">
        <v>78</v>
      </c>
      <c r="AY111" s="165" t="s">
        <v>149</v>
      </c>
    </row>
    <row r="112" spans="1:65" s="2" customFormat="1" ht="21.75" customHeight="1">
      <c r="A112" s="34"/>
      <c r="B112" s="144"/>
      <c r="C112" s="145" t="s">
        <v>150</v>
      </c>
      <c r="D112" s="145" t="s">
        <v>152</v>
      </c>
      <c r="E112" s="146" t="s">
        <v>2184</v>
      </c>
      <c r="F112" s="147" t="s">
        <v>2185</v>
      </c>
      <c r="G112" s="148" t="s">
        <v>183</v>
      </c>
      <c r="H112" s="149">
        <v>1</v>
      </c>
      <c r="I112" s="150"/>
      <c r="J112" s="151">
        <f>ROUND(I112*H112,2)</f>
        <v>0</v>
      </c>
      <c r="K112" s="147" t="s">
        <v>156</v>
      </c>
      <c r="L112" s="35"/>
      <c r="M112" s="152" t="s">
        <v>3</v>
      </c>
      <c r="N112" s="153" t="s">
        <v>42</v>
      </c>
      <c r="O112" s="55"/>
      <c r="P112" s="154">
        <f>O112*H112</f>
        <v>0</v>
      </c>
      <c r="Q112" s="154">
        <v>0.00038</v>
      </c>
      <c r="R112" s="154">
        <f>Q112*H112</f>
        <v>0.00038</v>
      </c>
      <c r="S112" s="154">
        <v>0</v>
      </c>
      <c r="T112" s="15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227</v>
      </c>
      <c r="AT112" s="156" t="s">
        <v>152</v>
      </c>
      <c r="AU112" s="156" t="s">
        <v>80</v>
      </c>
      <c r="AY112" s="19" t="s">
        <v>149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9" t="s">
        <v>78</v>
      </c>
      <c r="BK112" s="157">
        <f>ROUND(I112*H112,2)</f>
        <v>0</v>
      </c>
      <c r="BL112" s="19" t="s">
        <v>227</v>
      </c>
      <c r="BM112" s="156" t="s">
        <v>2186</v>
      </c>
    </row>
    <row r="113" spans="1:47" s="2" customFormat="1" ht="12">
      <c r="A113" s="34"/>
      <c r="B113" s="35"/>
      <c r="C113" s="34"/>
      <c r="D113" s="158" t="s">
        <v>159</v>
      </c>
      <c r="E113" s="34"/>
      <c r="F113" s="159" t="s">
        <v>2187</v>
      </c>
      <c r="G113" s="34"/>
      <c r="H113" s="34"/>
      <c r="I113" s="160"/>
      <c r="J113" s="34"/>
      <c r="K113" s="34"/>
      <c r="L113" s="35"/>
      <c r="M113" s="161"/>
      <c r="N113" s="162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159</v>
      </c>
      <c r="AU113" s="19" t="s">
        <v>80</v>
      </c>
    </row>
    <row r="114" spans="2:51" s="13" customFormat="1" ht="12">
      <c r="B114" s="163"/>
      <c r="D114" s="164" t="s">
        <v>161</v>
      </c>
      <c r="E114" s="165" t="s">
        <v>3</v>
      </c>
      <c r="F114" s="166" t="s">
        <v>78</v>
      </c>
      <c r="H114" s="167">
        <v>1</v>
      </c>
      <c r="I114" s="168"/>
      <c r="L114" s="163"/>
      <c r="M114" s="169"/>
      <c r="N114" s="170"/>
      <c r="O114" s="170"/>
      <c r="P114" s="170"/>
      <c r="Q114" s="170"/>
      <c r="R114" s="170"/>
      <c r="S114" s="170"/>
      <c r="T114" s="171"/>
      <c r="AT114" s="165" t="s">
        <v>161</v>
      </c>
      <c r="AU114" s="165" t="s">
        <v>80</v>
      </c>
      <c r="AV114" s="13" t="s">
        <v>80</v>
      </c>
      <c r="AW114" s="13" t="s">
        <v>33</v>
      </c>
      <c r="AX114" s="13" t="s">
        <v>78</v>
      </c>
      <c r="AY114" s="165" t="s">
        <v>149</v>
      </c>
    </row>
    <row r="115" spans="1:65" s="2" customFormat="1" ht="21.75" customHeight="1">
      <c r="A115" s="34"/>
      <c r="B115" s="144"/>
      <c r="C115" s="145" t="s">
        <v>210</v>
      </c>
      <c r="D115" s="145" t="s">
        <v>152</v>
      </c>
      <c r="E115" s="146" t="s">
        <v>2188</v>
      </c>
      <c r="F115" s="147" t="s">
        <v>2189</v>
      </c>
      <c r="G115" s="148" t="s">
        <v>183</v>
      </c>
      <c r="H115" s="149">
        <v>1</v>
      </c>
      <c r="I115" s="150"/>
      <c r="J115" s="151">
        <f>ROUND(I115*H115,2)</f>
        <v>0</v>
      </c>
      <c r="K115" s="147" t="s">
        <v>156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0.00061</v>
      </c>
      <c r="R115" s="154">
        <f>Q115*H115</f>
        <v>0.00061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227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227</v>
      </c>
      <c r="BM115" s="156" t="s">
        <v>2190</v>
      </c>
    </row>
    <row r="116" spans="1:47" s="2" customFormat="1" ht="12">
      <c r="A116" s="34"/>
      <c r="B116" s="35"/>
      <c r="C116" s="34"/>
      <c r="D116" s="158" t="s">
        <v>159</v>
      </c>
      <c r="E116" s="34"/>
      <c r="F116" s="159" t="s">
        <v>2191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159</v>
      </c>
      <c r="AU116" s="19" t="s">
        <v>80</v>
      </c>
    </row>
    <row r="117" spans="2:51" s="13" customFormat="1" ht="12">
      <c r="B117" s="163"/>
      <c r="D117" s="164" t="s">
        <v>161</v>
      </c>
      <c r="E117" s="165" t="s">
        <v>3</v>
      </c>
      <c r="F117" s="166" t="s">
        <v>78</v>
      </c>
      <c r="H117" s="167">
        <v>1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161</v>
      </c>
      <c r="AU117" s="165" t="s">
        <v>80</v>
      </c>
      <c r="AV117" s="13" t="s">
        <v>80</v>
      </c>
      <c r="AW117" s="13" t="s">
        <v>33</v>
      </c>
      <c r="AX117" s="13" t="s">
        <v>78</v>
      </c>
      <c r="AY117" s="165" t="s">
        <v>149</v>
      </c>
    </row>
    <row r="118" spans="1:65" s="2" customFormat="1" ht="21.75" customHeight="1">
      <c r="A118" s="34"/>
      <c r="B118" s="144"/>
      <c r="C118" s="145" t="s">
        <v>215</v>
      </c>
      <c r="D118" s="145" t="s">
        <v>152</v>
      </c>
      <c r="E118" s="146" t="s">
        <v>2192</v>
      </c>
      <c r="F118" s="147" t="s">
        <v>2193</v>
      </c>
      <c r="G118" s="148" t="s">
        <v>1621</v>
      </c>
      <c r="H118" s="149">
        <v>1</v>
      </c>
      <c r="I118" s="150"/>
      <c r="J118" s="151">
        <f>ROUND(I118*H118,2)</f>
        <v>0</v>
      </c>
      <c r="K118" s="147" t="s">
        <v>156</v>
      </c>
      <c r="L118" s="35"/>
      <c r="M118" s="152" t="s">
        <v>3</v>
      </c>
      <c r="N118" s="153" t="s">
        <v>42</v>
      </c>
      <c r="O118" s="55"/>
      <c r="P118" s="154">
        <f>O118*H118</f>
        <v>0</v>
      </c>
      <c r="Q118" s="154">
        <v>0.00328</v>
      </c>
      <c r="R118" s="154">
        <f>Q118*H118</f>
        <v>0.00328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227</v>
      </c>
      <c r="AT118" s="156" t="s">
        <v>152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2194</v>
      </c>
    </row>
    <row r="119" spans="1:47" s="2" customFormat="1" ht="12">
      <c r="A119" s="34"/>
      <c r="B119" s="35"/>
      <c r="C119" s="34"/>
      <c r="D119" s="158" t="s">
        <v>159</v>
      </c>
      <c r="E119" s="34"/>
      <c r="F119" s="159" t="s">
        <v>2195</v>
      </c>
      <c r="G119" s="34"/>
      <c r="H119" s="34"/>
      <c r="I119" s="160"/>
      <c r="J119" s="34"/>
      <c r="K119" s="34"/>
      <c r="L119" s="35"/>
      <c r="M119" s="161"/>
      <c r="N119" s="162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159</v>
      </c>
      <c r="AU119" s="19" t="s">
        <v>80</v>
      </c>
    </row>
    <row r="120" spans="2:51" s="13" customFormat="1" ht="12">
      <c r="B120" s="163"/>
      <c r="D120" s="164" t="s">
        <v>161</v>
      </c>
      <c r="E120" s="165" t="s">
        <v>3</v>
      </c>
      <c r="F120" s="166" t="s">
        <v>78</v>
      </c>
      <c r="H120" s="167">
        <v>1</v>
      </c>
      <c r="I120" s="168"/>
      <c r="L120" s="163"/>
      <c r="M120" s="169"/>
      <c r="N120" s="170"/>
      <c r="O120" s="170"/>
      <c r="P120" s="170"/>
      <c r="Q120" s="170"/>
      <c r="R120" s="170"/>
      <c r="S120" s="170"/>
      <c r="T120" s="171"/>
      <c r="AT120" s="165" t="s">
        <v>161</v>
      </c>
      <c r="AU120" s="165" t="s">
        <v>80</v>
      </c>
      <c r="AV120" s="13" t="s">
        <v>80</v>
      </c>
      <c r="AW120" s="13" t="s">
        <v>33</v>
      </c>
      <c r="AX120" s="13" t="s">
        <v>78</v>
      </c>
      <c r="AY120" s="165" t="s">
        <v>149</v>
      </c>
    </row>
    <row r="121" spans="1:65" s="2" customFormat="1" ht="16.5" customHeight="1">
      <c r="A121" s="34"/>
      <c r="B121" s="144"/>
      <c r="C121" s="145" t="s">
        <v>224</v>
      </c>
      <c r="D121" s="145" t="s">
        <v>152</v>
      </c>
      <c r="E121" s="146" t="s">
        <v>2196</v>
      </c>
      <c r="F121" s="147" t="s">
        <v>2197</v>
      </c>
      <c r="G121" s="148" t="s">
        <v>243</v>
      </c>
      <c r="H121" s="149">
        <v>12</v>
      </c>
      <c r="I121" s="150"/>
      <c r="J121" s="151">
        <f>ROUND(I121*H121,2)</f>
        <v>0</v>
      </c>
      <c r="K121" s="147" t="s">
        <v>3</v>
      </c>
      <c r="L121" s="35"/>
      <c r="M121" s="152" t="s">
        <v>3</v>
      </c>
      <c r="N121" s="153" t="s">
        <v>42</v>
      </c>
      <c r="O121" s="55"/>
      <c r="P121" s="154">
        <f>O121*H121</f>
        <v>0</v>
      </c>
      <c r="Q121" s="154">
        <v>9E-05</v>
      </c>
      <c r="R121" s="154">
        <f>Q121*H121</f>
        <v>0.00108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227</v>
      </c>
      <c r="AT121" s="156" t="s">
        <v>152</v>
      </c>
      <c r="AU121" s="156" t="s">
        <v>80</v>
      </c>
      <c r="AY121" s="19" t="s">
        <v>149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78</v>
      </c>
      <c r="BK121" s="157">
        <f>ROUND(I121*H121,2)</f>
        <v>0</v>
      </c>
      <c r="BL121" s="19" t="s">
        <v>227</v>
      </c>
      <c r="BM121" s="156" t="s">
        <v>2198</v>
      </c>
    </row>
    <row r="122" spans="2:51" s="13" customFormat="1" ht="12">
      <c r="B122" s="163"/>
      <c r="D122" s="164" t="s">
        <v>161</v>
      </c>
      <c r="E122" s="165" t="s">
        <v>3</v>
      </c>
      <c r="F122" s="166" t="s">
        <v>2177</v>
      </c>
      <c r="H122" s="167">
        <v>12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24.2" customHeight="1">
      <c r="A123" s="34"/>
      <c r="B123" s="144"/>
      <c r="C123" s="145" t="s">
        <v>232</v>
      </c>
      <c r="D123" s="145" t="s">
        <v>152</v>
      </c>
      <c r="E123" s="146" t="s">
        <v>2199</v>
      </c>
      <c r="F123" s="147" t="s">
        <v>2200</v>
      </c>
      <c r="G123" s="148" t="s">
        <v>197</v>
      </c>
      <c r="H123" s="149">
        <v>0.021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227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227</v>
      </c>
      <c r="BM123" s="156" t="s">
        <v>2201</v>
      </c>
    </row>
    <row r="124" spans="1:47" s="2" customFormat="1" ht="12">
      <c r="A124" s="34"/>
      <c r="B124" s="35"/>
      <c r="C124" s="34"/>
      <c r="D124" s="158" t="s">
        <v>159</v>
      </c>
      <c r="E124" s="34"/>
      <c r="F124" s="159" t="s">
        <v>2202</v>
      </c>
      <c r="G124" s="34"/>
      <c r="H124" s="34"/>
      <c r="I124" s="160"/>
      <c r="J124" s="34"/>
      <c r="K124" s="34"/>
      <c r="L124" s="35"/>
      <c r="M124" s="208"/>
      <c r="N124" s="209"/>
      <c r="O124" s="210"/>
      <c r="P124" s="210"/>
      <c r="Q124" s="210"/>
      <c r="R124" s="210"/>
      <c r="S124" s="210"/>
      <c r="T124" s="211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1:31" s="2" customFormat="1" ht="6.95" customHeight="1">
      <c r="A125" s="34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5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autoFilter ref="C86:K124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1/723150365"/>
    <hyperlink ref="F94" r:id="rId2" display="https://podminky.urs.cz/item/CS_URS_2022_01/723160204"/>
    <hyperlink ref="F97" r:id="rId3" display="https://podminky.urs.cz/item/CS_URS_2022_01/723160334"/>
    <hyperlink ref="F100" r:id="rId4" display="https://podminky.urs.cz/item/CS_URS_2022_01/723181023"/>
    <hyperlink ref="F103" r:id="rId5" display="https://podminky.urs.cz/item/CS_URS_2022_01/723181024"/>
    <hyperlink ref="F106" r:id="rId6" display="https://podminky.urs.cz/item/CS_URS_2022_01/723190907R"/>
    <hyperlink ref="F113" r:id="rId7" display="https://podminky.urs.cz/item/CS_URS_2022_01/723231163"/>
    <hyperlink ref="F116" r:id="rId8" display="https://podminky.urs.cz/item/CS_URS_2022_01/723231164"/>
    <hyperlink ref="F119" r:id="rId9" display="https://podminky.urs.cz/item/CS_URS_2022_01/723234312"/>
    <hyperlink ref="F124" r:id="rId10" display="https://podminky.urs.cz/item/CS_URS_2022_01/998723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2"/>
  <headerFooter>
    <oddFooter>&amp;CStrana &amp;P z &amp;N</oddFooter>
  </headerFooter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1610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2203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ROUND((SUM(BE87:BE140)),2)</f>
        <v>0</v>
      </c>
      <c r="G35" s="34"/>
      <c r="H35" s="34"/>
      <c r="I35" s="103">
        <v>0.21</v>
      </c>
      <c r="J35" s="102">
        <f>ROUND(((SUM(BE87:BE140))*I35),2)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ROUND((SUM(BF87:BF140)),2)</f>
        <v>0</v>
      </c>
      <c r="G36" s="34"/>
      <c r="H36" s="34"/>
      <c r="I36" s="103">
        <v>0.15</v>
      </c>
      <c r="J36" s="102">
        <f>ROUND(((SUM(BF87:BF140))*I36),2)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ROUND((SUM(BG87:BG140)),2)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ROUND((SUM(BH87:BH140)),2)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ROUND((SUM(BI87:BI140)),2)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1610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04 - Pripojka vody a kanalizace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127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" customHeight="1">
      <c r="B65" s="117"/>
      <c r="D65" s="118" t="s">
        <v>2204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134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62" t="str">
        <f>E7</f>
        <v>Stavební úpravy, přístavba a nástavba sportovního zázemí v Obratani</v>
      </c>
      <c r="F75" s="363"/>
      <c r="G75" s="363"/>
      <c r="H75" s="363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119</v>
      </c>
      <c r="L76" s="22"/>
    </row>
    <row r="77" spans="1:31" s="2" customFormat="1" ht="16.5" customHeight="1">
      <c r="A77" s="34"/>
      <c r="B77" s="35"/>
      <c r="C77" s="34"/>
      <c r="D77" s="34"/>
      <c r="E77" s="362" t="s">
        <v>1610</v>
      </c>
      <c r="F77" s="361"/>
      <c r="G77" s="361"/>
      <c r="H77" s="361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121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58" t="str">
        <f>E11</f>
        <v>04 - Pripojka vody a kanalizace</v>
      </c>
      <c r="F79" s="361"/>
      <c r="G79" s="361"/>
      <c r="H79" s="361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F14</f>
        <v xml:space="preserve"> </v>
      </c>
      <c r="G81" s="34"/>
      <c r="H81" s="34"/>
      <c r="I81" s="29" t="s">
        <v>23</v>
      </c>
      <c r="J81" s="52" t="str">
        <f>IF(J14="","",J14)</f>
        <v>23. 6. 2022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25</v>
      </c>
      <c r="D83" s="34"/>
      <c r="E83" s="34"/>
      <c r="F83" s="27" t="str">
        <f>E17</f>
        <v>Obec Obrataň, č.p. 204, 394 12 Obrataň</v>
      </c>
      <c r="G83" s="34"/>
      <c r="H83" s="34"/>
      <c r="I83" s="29" t="s">
        <v>31</v>
      </c>
      <c r="J83" s="32" t="str">
        <f>E23</f>
        <v>Ing. Patrik Příhoda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4"/>
      <c r="E84" s="34"/>
      <c r="F84" s="27" t="str">
        <f>IF(E20="","",E20)</f>
        <v>Vyplň údaj</v>
      </c>
      <c r="G84" s="34"/>
      <c r="H84" s="34"/>
      <c r="I84" s="29" t="s">
        <v>34</v>
      </c>
      <c r="J84" s="32" t="str">
        <f>E26</f>
        <v xml:space="preserve"> 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135</v>
      </c>
      <c r="D86" s="124" t="s">
        <v>56</v>
      </c>
      <c r="E86" s="124" t="s">
        <v>52</v>
      </c>
      <c r="F86" s="124" t="s">
        <v>53</v>
      </c>
      <c r="G86" s="124" t="s">
        <v>136</v>
      </c>
      <c r="H86" s="124" t="s">
        <v>137</v>
      </c>
      <c r="I86" s="124" t="s">
        <v>138</v>
      </c>
      <c r="J86" s="124" t="s">
        <v>125</v>
      </c>
      <c r="K86" s="125" t="s">
        <v>139</v>
      </c>
      <c r="L86" s="126"/>
      <c r="M86" s="59" t="s">
        <v>3</v>
      </c>
      <c r="N86" s="60" t="s">
        <v>41</v>
      </c>
      <c r="O86" s="60" t="s">
        <v>140</v>
      </c>
      <c r="P86" s="60" t="s">
        <v>141</v>
      </c>
      <c r="Q86" s="60" t="s">
        <v>142</v>
      </c>
      <c r="R86" s="60" t="s">
        <v>143</v>
      </c>
      <c r="S86" s="60" t="s">
        <v>144</v>
      </c>
      <c r="T86" s="61" t="s">
        <v>145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9" customHeight="1">
      <c r="A87" s="34"/>
      <c r="B87" s="35"/>
      <c r="C87" s="66" t="s">
        <v>146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0.11653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70</v>
      </c>
      <c r="AU87" s="19" t="s">
        <v>126</v>
      </c>
      <c r="BK87" s="130">
        <f>BK88</f>
        <v>0</v>
      </c>
    </row>
    <row r="88" spans="2:63" s="12" customFormat="1" ht="25.9" customHeight="1">
      <c r="B88" s="131"/>
      <c r="D88" s="132" t="s">
        <v>70</v>
      </c>
      <c r="E88" s="133" t="s">
        <v>147</v>
      </c>
      <c r="F88" s="133" t="s">
        <v>148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0.11653</v>
      </c>
      <c r="S88" s="137"/>
      <c r="T88" s="139">
        <f>T89</f>
        <v>0</v>
      </c>
      <c r="AR88" s="132" t="s">
        <v>78</v>
      </c>
      <c r="AT88" s="140" t="s">
        <v>70</v>
      </c>
      <c r="AU88" s="140" t="s">
        <v>71</v>
      </c>
      <c r="AY88" s="132" t="s">
        <v>149</v>
      </c>
      <c r="BK88" s="141">
        <f>BK89</f>
        <v>0</v>
      </c>
    </row>
    <row r="89" spans="2:63" s="12" customFormat="1" ht="22.9" customHeight="1">
      <c r="B89" s="131"/>
      <c r="D89" s="132" t="s">
        <v>70</v>
      </c>
      <c r="E89" s="142" t="s">
        <v>200</v>
      </c>
      <c r="F89" s="142" t="s">
        <v>2205</v>
      </c>
      <c r="I89" s="134"/>
      <c r="J89" s="143">
        <f>BK89</f>
        <v>0</v>
      </c>
      <c r="L89" s="131"/>
      <c r="M89" s="136"/>
      <c r="N89" s="137"/>
      <c r="O89" s="137"/>
      <c r="P89" s="138">
        <f>SUM(P90:P140)</f>
        <v>0</v>
      </c>
      <c r="Q89" s="137"/>
      <c r="R89" s="138">
        <f>SUM(R90:R140)</f>
        <v>0.11653</v>
      </c>
      <c r="S89" s="137"/>
      <c r="T89" s="139">
        <f>SUM(T90:T140)</f>
        <v>0</v>
      </c>
      <c r="AR89" s="132" t="s">
        <v>78</v>
      </c>
      <c r="AT89" s="140" t="s">
        <v>70</v>
      </c>
      <c r="AU89" s="140" t="s">
        <v>78</v>
      </c>
      <c r="AY89" s="132" t="s">
        <v>149</v>
      </c>
      <c r="BK89" s="141">
        <f>SUM(BK90:BK140)</f>
        <v>0</v>
      </c>
    </row>
    <row r="90" spans="1:65" s="2" customFormat="1" ht="16.5" customHeight="1">
      <c r="A90" s="34"/>
      <c r="B90" s="144"/>
      <c r="C90" s="145" t="s">
        <v>78</v>
      </c>
      <c r="D90" s="145" t="s">
        <v>152</v>
      </c>
      <c r="E90" s="146" t="s">
        <v>2206</v>
      </c>
      <c r="F90" s="147" t="s">
        <v>2207</v>
      </c>
      <c r="G90" s="148" t="s">
        <v>1621</v>
      </c>
      <c r="H90" s="149">
        <v>1</v>
      </c>
      <c r="I90" s="150"/>
      <c r="J90" s="151">
        <f>ROUND(I90*H90,2)</f>
        <v>0</v>
      </c>
      <c r="K90" s="147" t="s">
        <v>156</v>
      </c>
      <c r="L90" s="35"/>
      <c r="M90" s="152" t="s">
        <v>3</v>
      </c>
      <c r="N90" s="153" t="s">
        <v>42</v>
      </c>
      <c r="O90" s="55"/>
      <c r="P90" s="154">
        <f>O90*H90</f>
        <v>0</v>
      </c>
      <c r="Q90" s="154">
        <v>0.002</v>
      </c>
      <c r="R90" s="154">
        <f>Q90*H90</f>
        <v>0.002</v>
      </c>
      <c r="S90" s="154">
        <v>0</v>
      </c>
      <c r="T90" s="15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227</v>
      </c>
      <c r="AT90" s="156" t="s">
        <v>152</v>
      </c>
      <c r="AU90" s="156" t="s">
        <v>80</v>
      </c>
      <c r="AY90" s="19" t="s">
        <v>149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9" t="s">
        <v>78</v>
      </c>
      <c r="BK90" s="157">
        <f>ROUND(I90*H90,2)</f>
        <v>0</v>
      </c>
      <c r="BL90" s="19" t="s">
        <v>227</v>
      </c>
      <c r="BM90" s="156" t="s">
        <v>2208</v>
      </c>
    </row>
    <row r="91" spans="1:47" s="2" customFormat="1" ht="12">
      <c r="A91" s="34"/>
      <c r="B91" s="35"/>
      <c r="C91" s="34"/>
      <c r="D91" s="158" t="s">
        <v>159</v>
      </c>
      <c r="E91" s="34"/>
      <c r="F91" s="159" t="s">
        <v>2209</v>
      </c>
      <c r="G91" s="34"/>
      <c r="H91" s="34"/>
      <c r="I91" s="160"/>
      <c r="J91" s="34"/>
      <c r="K91" s="34"/>
      <c r="L91" s="35"/>
      <c r="M91" s="161"/>
      <c r="N91" s="162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159</v>
      </c>
      <c r="AU91" s="19" t="s">
        <v>80</v>
      </c>
    </row>
    <row r="92" spans="2:51" s="13" customFormat="1" ht="12">
      <c r="B92" s="163"/>
      <c r="D92" s="164" t="s">
        <v>161</v>
      </c>
      <c r="E92" s="165" t="s">
        <v>3</v>
      </c>
      <c r="F92" s="166" t="s">
        <v>78</v>
      </c>
      <c r="H92" s="167">
        <v>1</v>
      </c>
      <c r="I92" s="168"/>
      <c r="L92" s="163"/>
      <c r="M92" s="169"/>
      <c r="N92" s="170"/>
      <c r="O92" s="170"/>
      <c r="P92" s="170"/>
      <c r="Q92" s="170"/>
      <c r="R92" s="170"/>
      <c r="S92" s="170"/>
      <c r="T92" s="171"/>
      <c r="AT92" s="165" t="s">
        <v>161</v>
      </c>
      <c r="AU92" s="165" t="s">
        <v>80</v>
      </c>
      <c r="AV92" s="13" t="s">
        <v>80</v>
      </c>
      <c r="AW92" s="13" t="s">
        <v>33</v>
      </c>
      <c r="AX92" s="13" t="s">
        <v>78</v>
      </c>
      <c r="AY92" s="165" t="s">
        <v>149</v>
      </c>
    </row>
    <row r="93" spans="1:65" s="2" customFormat="1" ht="24.2" customHeight="1">
      <c r="A93" s="34"/>
      <c r="B93" s="144"/>
      <c r="C93" s="145" t="s">
        <v>80</v>
      </c>
      <c r="D93" s="145" t="s">
        <v>152</v>
      </c>
      <c r="E93" s="146" t="s">
        <v>2210</v>
      </c>
      <c r="F93" s="147" t="s">
        <v>2211</v>
      </c>
      <c r="G93" s="148" t="s">
        <v>243</v>
      </c>
      <c r="H93" s="149">
        <v>10</v>
      </c>
      <c r="I93" s="150"/>
      <c r="J93" s="151">
        <f>ROUND(I93*H93,2)</f>
        <v>0</v>
      </c>
      <c r="K93" s="147" t="s">
        <v>156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157</v>
      </c>
      <c r="AT93" s="156" t="s">
        <v>152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157</v>
      </c>
      <c r="BM93" s="156" t="s">
        <v>2212</v>
      </c>
    </row>
    <row r="94" spans="1:47" s="2" customFormat="1" ht="12">
      <c r="A94" s="34"/>
      <c r="B94" s="35"/>
      <c r="C94" s="34"/>
      <c r="D94" s="158" t="s">
        <v>159</v>
      </c>
      <c r="E94" s="34"/>
      <c r="F94" s="159" t="s">
        <v>2213</v>
      </c>
      <c r="G94" s="34"/>
      <c r="H94" s="34"/>
      <c r="I94" s="160"/>
      <c r="J94" s="34"/>
      <c r="K94" s="34"/>
      <c r="L94" s="35"/>
      <c r="M94" s="161"/>
      <c r="N94" s="162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159</v>
      </c>
      <c r="AU94" s="19" t="s">
        <v>80</v>
      </c>
    </row>
    <row r="95" spans="2:51" s="13" customFormat="1" ht="12">
      <c r="B95" s="163"/>
      <c r="D95" s="164" t="s">
        <v>161</v>
      </c>
      <c r="E95" s="165" t="s">
        <v>3</v>
      </c>
      <c r="F95" s="166" t="s">
        <v>210</v>
      </c>
      <c r="H95" s="167">
        <v>10</v>
      </c>
      <c r="I95" s="168"/>
      <c r="L95" s="163"/>
      <c r="M95" s="169"/>
      <c r="N95" s="170"/>
      <c r="O95" s="170"/>
      <c r="P95" s="170"/>
      <c r="Q95" s="170"/>
      <c r="R95" s="170"/>
      <c r="S95" s="170"/>
      <c r="T95" s="171"/>
      <c r="AT95" s="165" t="s">
        <v>161</v>
      </c>
      <c r="AU95" s="165" t="s">
        <v>80</v>
      </c>
      <c r="AV95" s="13" t="s">
        <v>80</v>
      </c>
      <c r="AW95" s="13" t="s">
        <v>33</v>
      </c>
      <c r="AX95" s="13" t="s">
        <v>78</v>
      </c>
      <c r="AY95" s="165" t="s">
        <v>149</v>
      </c>
    </row>
    <row r="96" spans="1:65" s="2" customFormat="1" ht="16.5" customHeight="1">
      <c r="A96" s="34"/>
      <c r="B96" s="144"/>
      <c r="C96" s="190" t="s">
        <v>169</v>
      </c>
      <c r="D96" s="190" t="s">
        <v>411</v>
      </c>
      <c r="E96" s="191" t="s">
        <v>2214</v>
      </c>
      <c r="F96" s="192" t="s">
        <v>2215</v>
      </c>
      <c r="G96" s="193" t="s">
        <v>243</v>
      </c>
      <c r="H96" s="194">
        <v>10</v>
      </c>
      <c r="I96" s="195"/>
      <c r="J96" s="196">
        <f>ROUND(I96*H96,2)</f>
        <v>0</v>
      </c>
      <c r="K96" s="192" t="s">
        <v>2216</v>
      </c>
      <c r="L96" s="197"/>
      <c r="M96" s="198" t="s">
        <v>3</v>
      </c>
      <c r="N96" s="199" t="s">
        <v>42</v>
      </c>
      <c r="O96" s="55"/>
      <c r="P96" s="154">
        <f>O96*H96</f>
        <v>0</v>
      </c>
      <c r="Q96" s="154">
        <v>0.00028</v>
      </c>
      <c r="R96" s="154">
        <f>Q96*H96</f>
        <v>0.0027999999999999995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200</v>
      </c>
      <c r="AT96" s="156" t="s">
        <v>411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157</v>
      </c>
      <c r="BM96" s="156" t="s">
        <v>2217</v>
      </c>
    </row>
    <row r="97" spans="2:51" s="13" customFormat="1" ht="12">
      <c r="B97" s="163"/>
      <c r="D97" s="164" t="s">
        <v>161</v>
      </c>
      <c r="E97" s="165" t="s">
        <v>3</v>
      </c>
      <c r="F97" s="166" t="s">
        <v>210</v>
      </c>
      <c r="H97" s="167">
        <v>10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1:65" s="2" customFormat="1" ht="24.2" customHeight="1">
      <c r="A98" s="34"/>
      <c r="B98" s="144"/>
      <c r="C98" s="145" t="s">
        <v>157</v>
      </c>
      <c r="D98" s="145" t="s">
        <v>152</v>
      </c>
      <c r="E98" s="146" t="s">
        <v>2218</v>
      </c>
      <c r="F98" s="147" t="s">
        <v>2219</v>
      </c>
      <c r="G98" s="148" t="s">
        <v>183</v>
      </c>
      <c r="H98" s="149">
        <v>2</v>
      </c>
      <c r="I98" s="150"/>
      <c r="J98" s="151">
        <f>ROUND(I98*H98,2)</f>
        <v>0</v>
      </c>
      <c r="K98" s="147" t="s">
        <v>156</v>
      </c>
      <c r="L98" s="35"/>
      <c r="M98" s="152" t="s">
        <v>3</v>
      </c>
      <c r="N98" s="153" t="s">
        <v>42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157</v>
      </c>
      <c r="AT98" s="156" t="s">
        <v>152</v>
      </c>
      <c r="AU98" s="156" t="s">
        <v>80</v>
      </c>
      <c r="AY98" s="19" t="s">
        <v>149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78</v>
      </c>
      <c r="BK98" s="157">
        <f>ROUND(I98*H98,2)</f>
        <v>0</v>
      </c>
      <c r="BL98" s="19" t="s">
        <v>157</v>
      </c>
      <c r="BM98" s="156" t="s">
        <v>2220</v>
      </c>
    </row>
    <row r="99" spans="1:47" s="2" customFormat="1" ht="12">
      <c r="A99" s="34"/>
      <c r="B99" s="35"/>
      <c r="C99" s="34"/>
      <c r="D99" s="158" t="s">
        <v>159</v>
      </c>
      <c r="E99" s="34"/>
      <c r="F99" s="159" t="s">
        <v>2221</v>
      </c>
      <c r="G99" s="34"/>
      <c r="H99" s="34"/>
      <c r="I99" s="160"/>
      <c r="J99" s="34"/>
      <c r="K99" s="34"/>
      <c r="L99" s="35"/>
      <c r="M99" s="161"/>
      <c r="N99" s="162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159</v>
      </c>
      <c r="AU99" s="19" t="s">
        <v>80</v>
      </c>
    </row>
    <row r="100" spans="2:51" s="13" customFormat="1" ht="12">
      <c r="B100" s="163"/>
      <c r="D100" s="164" t="s">
        <v>161</v>
      </c>
      <c r="E100" s="165" t="s">
        <v>3</v>
      </c>
      <c r="F100" s="166" t="s">
        <v>2222</v>
      </c>
      <c r="H100" s="167">
        <v>2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16.5" customHeight="1">
      <c r="A101" s="34"/>
      <c r="B101" s="144"/>
      <c r="C101" s="190" t="s">
        <v>180</v>
      </c>
      <c r="D101" s="190" t="s">
        <v>411</v>
      </c>
      <c r="E101" s="191" t="s">
        <v>2223</v>
      </c>
      <c r="F101" s="192" t="s">
        <v>2224</v>
      </c>
      <c r="G101" s="193" t="s">
        <v>183</v>
      </c>
      <c r="H101" s="194">
        <v>1</v>
      </c>
      <c r="I101" s="195"/>
      <c r="J101" s="196">
        <f>ROUND(I101*H101,2)</f>
        <v>0</v>
      </c>
      <c r="K101" s="192" t="s">
        <v>3</v>
      </c>
      <c r="L101" s="197"/>
      <c r="M101" s="198" t="s">
        <v>3</v>
      </c>
      <c r="N101" s="199" t="s">
        <v>42</v>
      </c>
      <c r="O101" s="55"/>
      <c r="P101" s="154">
        <f>O101*H101</f>
        <v>0</v>
      </c>
      <c r="Q101" s="154">
        <v>5E-05</v>
      </c>
      <c r="R101" s="154">
        <f>Q101*H101</f>
        <v>5E-05</v>
      </c>
      <c r="S101" s="154">
        <v>0</v>
      </c>
      <c r="T101" s="15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200</v>
      </c>
      <c r="AT101" s="156" t="s">
        <v>411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157</v>
      </c>
      <c r="BM101" s="156" t="s">
        <v>2225</v>
      </c>
    </row>
    <row r="102" spans="2:51" s="13" customFormat="1" ht="12">
      <c r="B102" s="163"/>
      <c r="D102" s="164" t="s">
        <v>161</v>
      </c>
      <c r="E102" s="165" t="s">
        <v>3</v>
      </c>
      <c r="F102" s="166" t="s">
        <v>78</v>
      </c>
      <c r="H102" s="167">
        <v>1</v>
      </c>
      <c r="I102" s="168"/>
      <c r="L102" s="163"/>
      <c r="M102" s="169"/>
      <c r="N102" s="170"/>
      <c r="O102" s="170"/>
      <c r="P102" s="170"/>
      <c r="Q102" s="170"/>
      <c r="R102" s="170"/>
      <c r="S102" s="170"/>
      <c r="T102" s="171"/>
      <c r="AT102" s="165" t="s">
        <v>161</v>
      </c>
      <c r="AU102" s="165" t="s">
        <v>80</v>
      </c>
      <c r="AV102" s="13" t="s">
        <v>80</v>
      </c>
      <c r="AW102" s="13" t="s">
        <v>33</v>
      </c>
      <c r="AX102" s="13" t="s">
        <v>78</v>
      </c>
      <c r="AY102" s="165" t="s">
        <v>149</v>
      </c>
    </row>
    <row r="103" spans="1:65" s="2" customFormat="1" ht="16.5" customHeight="1">
      <c r="A103" s="34"/>
      <c r="B103" s="144"/>
      <c r="C103" s="190" t="s">
        <v>186</v>
      </c>
      <c r="D103" s="190" t="s">
        <v>411</v>
      </c>
      <c r="E103" s="191" t="s">
        <v>2226</v>
      </c>
      <c r="F103" s="192" t="s">
        <v>2227</v>
      </c>
      <c r="G103" s="193" t="s">
        <v>183</v>
      </c>
      <c r="H103" s="194">
        <v>1</v>
      </c>
      <c r="I103" s="195"/>
      <c r="J103" s="196">
        <f>ROUND(I103*H103,2)</f>
        <v>0</v>
      </c>
      <c r="K103" s="192" t="s">
        <v>156</v>
      </c>
      <c r="L103" s="197"/>
      <c r="M103" s="198" t="s">
        <v>3</v>
      </c>
      <c r="N103" s="199" t="s">
        <v>42</v>
      </c>
      <c r="O103" s="55"/>
      <c r="P103" s="154">
        <f>O103*H103</f>
        <v>0</v>
      </c>
      <c r="Q103" s="154">
        <v>0.00042</v>
      </c>
      <c r="R103" s="154">
        <f>Q103*H103</f>
        <v>0.00042</v>
      </c>
      <c r="S103" s="154">
        <v>0</v>
      </c>
      <c r="T103" s="15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200</v>
      </c>
      <c r="AT103" s="156" t="s">
        <v>411</v>
      </c>
      <c r="AU103" s="156" t="s">
        <v>80</v>
      </c>
      <c r="AY103" s="19" t="s">
        <v>149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9" t="s">
        <v>78</v>
      </c>
      <c r="BK103" s="157">
        <f>ROUND(I103*H103,2)</f>
        <v>0</v>
      </c>
      <c r="BL103" s="19" t="s">
        <v>157</v>
      </c>
      <c r="BM103" s="156" t="s">
        <v>2228</v>
      </c>
    </row>
    <row r="104" spans="2:51" s="13" customFormat="1" ht="12">
      <c r="B104" s="163"/>
      <c r="D104" s="164" t="s">
        <v>161</v>
      </c>
      <c r="E104" s="165" t="s">
        <v>3</v>
      </c>
      <c r="F104" s="166" t="s">
        <v>78</v>
      </c>
      <c r="H104" s="167">
        <v>1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45" t="s">
        <v>194</v>
      </c>
      <c r="D105" s="145" t="s">
        <v>152</v>
      </c>
      <c r="E105" s="146" t="s">
        <v>2229</v>
      </c>
      <c r="F105" s="147" t="s">
        <v>2230</v>
      </c>
      <c r="G105" s="148" t="s">
        <v>243</v>
      </c>
      <c r="H105" s="149">
        <v>10</v>
      </c>
      <c r="I105" s="150"/>
      <c r="J105" s="151">
        <f>ROUND(I105*H105,2)</f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2231</v>
      </c>
    </row>
    <row r="106" spans="2:51" s="13" customFormat="1" ht="12">
      <c r="B106" s="163"/>
      <c r="D106" s="164" t="s">
        <v>161</v>
      </c>
      <c r="E106" s="165" t="s">
        <v>3</v>
      </c>
      <c r="F106" s="166" t="s">
        <v>210</v>
      </c>
      <c r="H106" s="167">
        <v>10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16.5" customHeight="1">
      <c r="A107" s="34"/>
      <c r="B107" s="144"/>
      <c r="C107" s="145" t="s">
        <v>200</v>
      </c>
      <c r="D107" s="145" t="s">
        <v>152</v>
      </c>
      <c r="E107" s="146" t="s">
        <v>2232</v>
      </c>
      <c r="F107" s="147" t="s">
        <v>2233</v>
      </c>
      <c r="G107" s="148" t="s">
        <v>243</v>
      </c>
      <c r="H107" s="149">
        <v>10</v>
      </c>
      <c r="I107" s="150"/>
      <c r="J107" s="151">
        <f>ROUND(I107*H107,2)</f>
        <v>0</v>
      </c>
      <c r="K107" s="147" t="s">
        <v>3</v>
      </c>
      <c r="L107" s="35"/>
      <c r="M107" s="152" t="s">
        <v>3</v>
      </c>
      <c r="N107" s="153" t="s">
        <v>42</v>
      </c>
      <c r="O107" s="55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227</v>
      </c>
      <c r="AT107" s="156" t="s">
        <v>152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2234</v>
      </c>
    </row>
    <row r="108" spans="2:51" s="13" customFormat="1" ht="12">
      <c r="B108" s="163"/>
      <c r="D108" s="164" t="s">
        <v>161</v>
      </c>
      <c r="E108" s="165" t="s">
        <v>3</v>
      </c>
      <c r="F108" s="166" t="s">
        <v>210</v>
      </c>
      <c r="H108" s="167">
        <v>10</v>
      </c>
      <c r="I108" s="168"/>
      <c r="L108" s="163"/>
      <c r="M108" s="169"/>
      <c r="N108" s="170"/>
      <c r="O108" s="170"/>
      <c r="P108" s="170"/>
      <c r="Q108" s="170"/>
      <c r="R108" s="170"/>
      <c r="S108" s="170"/>
      <c r="T108" s="171"/>
      <c r="AT108" s="165" t="s">
        <v>161</v>
      </c>
      <c r="AU108" s="165" t="s">
        <v>80</v>
      </c>
      <c r="AV108" s="13" t="s">
        <v>80</v>
      </c>
      <c r="AW108" s="13" t="s">
        <v>33</v>
      </c>
      <c r="AX108" s="13" t="s">
        <v>78</v>
      </c>
      <c r="AY108" s="165" t="s">
        <v>149</v>
      </c>
    </row>
    <row r="109" spans="1:65" s="2" customFormat="1" ht="16.5" customHeight="1">
      <c r="A109" s="34"/>
      <c r="B109" s="144"/>
      <c r="C109" s="145" t="s">
        <v>150</v>
      </c>
      <c r="D109" s="145" t="s">
        <v>152</v>
      </c>
      <c r="E109" s="146" t="s">
        <v>2235</v>
      </c>
      <c r="F109" s="147" t="s">
        <v>2236</v>
      </c>
      <c r="G109" s="148" t="s">
        <v>243</v>
      </c>
      <c r="H109" s="149">
        <v>10</v>
      </c>
      <c r="I109" s="150"/>
      <c r="J109" s="151">
        <f>ROUND(I109*H109,2)</f>
        <v>0</v>
      </c>
      <c r="K109" s="147" t="s">
        <v>3</v>
      </c>
      <c r="L109" s="35"/>
      <c r="M109" s="152" t="s">
        <v>3</v>
      </c>
      <c r="N109" s="153" t="s">
        <v>42</v>
      </c>
      <c r="O109" s="55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157</v>
      </c>
      <c r="AT109" s="156" t="s">
        <v>152</v>
      </c>
      <c r="AU109" s="156" t="s">
        <v>80</v>
      </c>
      <c r="AY109" s="19" t="s">
        <v>149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78</v>
      </c>
      <c r="BK109" s="157">
        <f>ROUND(I109*H109,2)</f>
        <v>0</v>
      </c>
      <c r="BL109" s="19" t="s">
        <v>157</v>
      </c>
      <c r="BM109" s="156" t="s">
        <v>2237</v>
      </c>
    </row>
    <row r="110" spans="2:51" s="13" customFormat="1" ht="12">
      <c r="B110" s="163"/>
      <c r="D110" s="164" t="s">
        <v>161</v>
      </c>
      <c r="E110" s="165" t="s">
        <v>3</v>
      </c>
      <c r="F110" s="166" t="s">
        <v>210</v>
      </c>
      <c r="H110" s="167">
        <v>10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161</v>
      </c>
      <c r="AU110" s="165" t="s">
        <v>80</v>
      </c>
      <c r="AV110" s="13" t="s">
        <v>80</v>
      </c>
      <c r="AW110" s="13" t="s">
        <v>33</v>
      </c>
      <c r="AX110" s="13" t="s">
        <v>78</v>
      </c>
      <c r="AY110" s="165" t="s">
        <v>149</v>
      </c>
    </row>
    <row r="111" spans="1:65" s="2" customFormat="1" ht="16.5" customHeight="1">
      <c r="A111" s="34"/>
      <c r="B111" s="144"/>
      <c r="C111" s="145" t="s">
        <v>210</v>
      </c>
      <c r="D111" s="145" t="s">
        <v>152</v>
      </c>
      <c r="E111" s="146" t="s">
        <v>2238</v>
      </c>
      <c r="F111" s="147" t="s">
        <v>2239</v>
      </c>
      <c r="G111" s="148" t="s">
        <v>243</v>
      </c>
      <c r="H111" s="149">
        <v>10</v>
      </c>
      <c r="I111" s="150"/>
      <c r="J111" s="151">
        <f>ROUND(I111*H111,2)</f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157</v>
      </c>
      <c r="BM111" s="156" t="s">
        <v>2240</v>
      </c>
    </row>
    <row r="112" spans="2:51" s="13" customFormat="1" ht="12">
      <c r="B112" s="163"/>
      <c r="D112" s="164" t="s">
        <v>161</v>
      </c>
      <c r="E112" s="165" t="s">
        <v>3</v>
      </c>
      <c r="F112" s="166" t="s">
        <v>210</v>
      </c>
      <c r="H112" s="167">
        <v>10</v>
      </c>
      <c r="I112" s="168"/>
      <c r="L112" s="163"/>
      <c r="M112" s="169"/>
      <c r="N112" s="170"/>
      <c r="O112" s="170"/>
      <c r="P112" s="170"/>
      <c r="Q112" s="170"/>
      <c r="R112" s="170"/>
      <c r="S112" s="170"/>
      <c r="T112" s="171"/>
      <c r="AT112" s="165" t="s">
        <v>161</v>
      </c>
      <c r="AU112" s="165" t="s">
        <v>80</v>
      </c>
      <c r="AV112" s="13" t="s">
        <v>80</v>
      </c>
      <c r="AW112" s="13" t="s">
        <v>33</v>
      </c>
      <c r="AX112" s="13" t="s">
        <v>78</v>
      </c>
      <c r="AY112" s="165" t="s">
        <v>149</v>
      </c>
    </row>
    <row r="113" spans="1:65" s="2" customFormat="1" ht="24.2" customHeight="1">
      <c r="A113" s="34"/>
      <c r="B113" s="144"/>
      <c r="C113" s="145" t="s">
        <v>215</v>
      </c>
      <c r="D113" s="145" t="s">
        <v>152</v>
      </c>
      <c r="E113" s="146" t="s">
        <v>2241</v>
      </c>
      <c r="F113" s="147" t="s">
        <v>2242</v>
      </c>
      <c r="G113" s="148" t="s">
        <v>243</v>
      </c>
      <c r="H113" s="149">
        <v>6</v>
      </c>
      <c r="I113" s="150"/>
      <c r="J113" s="151">
        <f>ROUND(I113*H113,2)</f>
        <v>0</v>
      </c>
      <c r="K113" s="147" t="s">
        <v>156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0.00276</v>
      </c>
      <c r="R113" s="154">
        <f>Q113*H113</f>
        <v>0.01656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157</v>
      </c>
      <c r="BM113" s="156" t="s">
        <v>2243</v>
      </c>
    </row>
    <row r="114" spans="1:47" s="2" customFormat="1" ht="12">
      <c r="A114" s="34"/>
      <c r="B114" s="35"/>
      <c r="C114" s="34"/>
      <c r="D114" s="158" t="s">
        <v>159</v>
      </c>
      <c r="E114" s="34"/>
      <c r="F114" s="159" t="s">
        <v>2244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159</v>
      </c>
      <c r="AU114" s="19" t="s">
        <v>80</v>
      </c>
    </row>
    <row r="115" spans="2:51" s="13" customFormat="1" ht="12">
      <c r="B115" s="163"/>
      <c r="D115" s="164" t="s">
        <v>161</v>
      </c>
      <c r="E115" s="165" t="s">
        <v>3</v>
      </c>
      <c r="F115" s="166" t="s">
        <v>2245</v>
      </c>
      <c r="H115" s="167">
        <v>6</v>
      </c>
      <c r="I115" s="168"/>
      <c r="L115" s="163"/>
      <c r="M115" s="169"/>
      <c r="N115" s="170"/>
      <c r="O115" s="170"/>
      <c r="P115" s="170"/>
      <c r="Q115" s="170"/>
      <c r="R115" s="170"/>
      <c r="S115" s="170"/>
      <c r="T115" s="171"/>
      <c r="AT115" s="165" t="s">
        <v>161</v>
      </c>
      <c r="AU115" s="165" t="s">
        <v>80</v>
      </c>
      <c r="AV115" s="13" t="s">
        <v>80</v>
      </c>
      <c r="AW115" s="13" t="s">
        <v>33</v>
      </c>
      <c r="AX115" s="13" t="s">
        <v>78</v>
      </c>
      <c r="AY115" s="165" t="s">
        <v>149</v>
      </c>
    </row>
    <row r="116" spans="1:65" s="2" customFormat="1" ht="21.75" customHeight="1">
      <c r="A116" s="34"/>
      <c r="B116" s="144"/>
      <c r="C116" s="145" t="s">
        <v>224</v>
      </c>
      <c r="D116" s="145" t="s">
        <v>152</v>
      </c>
      <c r="E116" s="146" t="s">
        <v>2246</v>
      </c>
      <c r="F116" s="147" t="s">
        <v>2247</v>
      </c>
      <c r="G116" s="148" t="s">
        <v>183</v>
      </c>
      <c r="H116" s="149">
        <v>2</v>
      </c>
      <c r="I116" s="150"/>
      <c r="J116" s="151">
        <f>ROUND(I116*H116,2)</f>
        <v>0</v>
      </c>
      <c r="K116" s="147" t="s">
        <v>156</v>
      </c>
      <c r="L116" s="35"/>
      <c r="M116" s="152" t="s">
        <v>3</v>
      </c>
      <c r="N116" s="153" t="s">
        <v>42</v>
      </c>
      <c r="O116" s="55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157</v>
      </c>
      <c r="AT116" s="156" t="s">
        <v>152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157</v>
      </c>
      <c r="BM116" s="156" t="s">
        <v>2248</v>
      </c>
    </row>
    <row r="117" spans="1:47" s="2" customFormat="1" ht="12">
      <c r="A117" s="34"/>
      <c r="B117" s="35"/>
      <c r="C117" s="34"/>
      <c r="D117" s="158" t="s">
        <v>159</v>
      </c>
      <c r="E117" s="34"/>
      <c r="F117" s="159" t="s">
        <v>2249</v>
      </c>
      <c r="G117" s="34"/>
      <c r="H117" s="34"/>
      <c r="I117" s="160"/>
      <c r="J117" s="34"/>
      <c r="K117" s="34"/>
      <c r="L117" s="35"/>
      <c r="M117" s="161"/>
      <c r="N117" s="162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159</v>
      </c>
      <c r="AU117" s="19" t="s">
        <v>80</v>
      </c>
    </row>
    <row r="118" spans="2:51" s="13" customFormat="1" ht="12">
      <c r="B118" s="163"/>
      <c r="D118" s="164" t="s">
        <v>161</v>
      </c>
      <c r="E118" s="165" t="s">
        <v>3</v>
      </c>
      <c r="F118" s="166" t="s">
        <v>80</v>
      </c>
      <c r="H118" s="167">
        <v>2</v>
      </c>
      <c r="I118" s="168"/>
      <c r="L118" s="163"/>
      <c r="M118" s="169"/>
      <c r="N118" s="170"/>
      <c r="O118" s="170"/>
      <c r="P118" s="170"/>
      <c r="Q118" s="170"/>
      <c r="R118" s="170"/>
      <c r="S118" s="170"/>
      <c r="T118" s="171"/>
      <c r="AT118" s="165" t="s">
        <v>161</v>
      </c>
      <c r="AU118" s="165" t="s">
        <v>80</v>
      </c>
      <c r="AV118" s="13" t="s">
        <v>80</v>
      </c>
      <c r="AW118" s="13" t="s">
        <v>33</v>
      </c>
      <c r="AX118" s="13" t="s">
        <v>78</v>
      </c>
      <c r="AY118" s="165" t="s">
        <v>149</v>
      </c>
    </row>
    <row r="119" spans="1:65" s="2" customFormat="1" ht="16.5" customHeight="1">
      <c r="A119" s="34"/>
      <c r="B119" s="144"/>
      <c r="C119" s="190" t="s">
        <v>232</v>
      </c>
      <c r="D119" s="190" t="s">
        <v>411</v>
      </c>
      <c r="E119" s="191" t="s">
        <v>2250</v>
      </c>
      <c r="F119" s="192" t="s">
        <v>2251</v>
      </c>
      <c r="G119" s="193" t="s">
        <v>183</v>
      </c>
      <c r="H119" s="194">
        <v>1</v>
      </c>
      <c r="I119" s="195"/>
      <c r="J119" s="196">
        <f>ROUND(I119*H119,2)</f>
        <v>0</v>
      </c>
      <c r="K119" s="192" t="s">
        <v>156</v>
      </c>
      <c r="L119" s="197"/>
      <c r="M119" s="198" t="s">
        <v>3</v>
      </c>
      <c r="N119" s="199" t="s">
        <v>42</v>
      </c>
      <c r="O119" s="55"/>
      <c r="P119" s="154">
        <f>O119*H119</f>
        <v>0</v>
      </c>
      <c r="Q119" s="154">
        <v>0.0012</v>
      </c>
      <c r="R119" s="154">
        <f>Q119*H119</f>
        <v>0.0012</v>
      </c>
      <c r="S119" s="154">
        <v>0</v>
      </c>
      <c r="T119" s="15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200</v>
      </c>
      <c r="AT119" s="156" t="s">
        <v>411</v>
      </c>
      <c r="AU119" s="156" t="s">
        <v>80</v>
      </c>
      <c r="AY119" s="19" t="s">
        <v>149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9" t="s">
        <v>78</v>
      </c>
      <c r="BK119" s="157">
        <f>ROUND(I119*H119,2)</f>
        <v>0</v>
      </c>
      <c r="BL119" s="19" t="s">
        <v>157</v>
      </c>
      <c r="BM119" s="156" t="s">
        <v>2252</v>
      </c>
    </row>
    <row r="120" spans="2:51" s="13" customFormat="1" ht="12">
      <c r="B120" s="163"/>
      <c r="D120" s="164" t="s">
        <v>161</v>
      </c>
      <c r="E120" s="165" t="s">
        <v>3</v>
      </c>
      <c r="F120" s="166" t="s">
        <v>78</v>
      </c>
      <c r="H120" s="167">
        <v>1</v>
      </c>
      <c r="I120" s="168"/>
      <c r="L120" s="163"/>
      <c r="M120" s="169"/>
      <c r="N120" s="170"/>
      <c r="O120" s="170"/>
      <c r="P120" s="170"/>
      <c r="Q120" s="170"/>
      <c r="R120" s="170"/>
      <c r="S120" s="170"/>
      <c r="T120" s="171"/>
      <c r="AT120" s="165" t="s">
        <v>161</v>
      </c>
      <c r="AU120" s="165" t="s">
        <v>80</v>
      </c>
      <c r="AV120" s="13" t="s">
        <v>80</v>
      </c>
      <c r="AW120" s="13" t="s">
        <v>33</v>
      </c>
      <c r="AX120" s="13" t="s">
        <v>78</v>
      </c>
      <c r="AY120" s="165" t="s">
        <v>149</v>
      </c>
    </row>
    <row r="121" spans="1:65" s="2" customFormat="1" ht="16.5" customHeight="1">
      <c r="A121" s="34"/>
      <c r="B121" s="144"/>
      <c r="C121" s="190" t="s">
        <v>240</v>
      </c>
      <c r="D121" s="190" t="s">
        <v>411</v>
      </c>
      <c r="E121" s="191" t="s">
        <v>2253</v>
      </c>
      <c r="F121" s="192" t="s">
        <v>2254</v>
      </c>
      <c r="G121" s="193" t="s">
        <v>183</v>
      </c>
      <c r="H121" s="194">
        <v>1</v>
      </c>
      <c r="I121" s="195"/>
      <c r="J121" s="196">
        <f>ROUND(I121*H121,2)</f>
        <v>0</v>
      </c>
      <c r="K121" s="192" t="s">
        <v>156</v>
      </c>
      <c r="L121" s="197"/>
      <c r="M121" s="198" t="s">
        <v>3</v>
      </c>
      <c r="N121" s="199" t="s">
        <v>42</v>
      </c>
      <c r="O121" s="55"/>
      <c r="P121" s="154">
        <f>O121*H121</f>
        <v>0</v>
      </c>
      <c r="Q121" s="154">
        <v>0.0014</v>
      </c>
      <c r="R121" s="154">
        <f>Q121*H121</f>
        <v>0.0014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200</v>
      </c>
      <c r="AT121" s="156" t="s">
        <v>411</v>
      </c>
      <c r="AU121" s="156" t="s">
        <v>80</v>
      </c>
      <c r="AY121" s="19" t="s">
        <v>149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78</v>
      </c>
      <c r="BK121" s="157">
        <f>ROUND(I121*H121,2)</f>
        <v>0</v>
      </c>
      <c r="BL121" s="19" t="s">
        <v>157</v>
      </c>
      <c r="BM121" s="156" t="s">
        <v>2255</v>
      </c>
    </row>
    <row r="122" spans="2:51" s="13" customFormat="1" ht="12">
      <c r="B122" s="163"/>
      <c r="D122" s="164" t="s">
        <v>161</v>
      </c>
      <c r="E122" s="165" t="s">
        <v>3</v>
      </c>
      <c r="F122" s="166" t="s">
        <v>78</v>
      </c>
      <c r="H122" s="167">
        <v>1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24.2" customHeight="1">
      <c r="A123" s="34"/>
      <c r="B123" s="144"/>
      <c r="C123" s="145" t="s">
        <v>9</v>
      </c>
      <c r="D123" s="145" t="s">
        <v>152</v>
      </c>
      <c r="E123" s="146" t="s">
        <v>2256</v>
      </c>
      <c r="F123" s="147" t="s">
        <v>2257</v>
      </c>
      <c r="G123" s="148" t="s">
        <v>183</v>
      </c>
      <c r="H123" s="149">
        <v>2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157</v>
      </c>
      <c r="BM123" s="156" t="s">
        <v>2258</v>
      </c>
    </row>
    <row r="124" spans="1:47" s="2" customFormat="1" ht="12">
      <c r="A124" s="34"/>
      <c r="B124" s="35"/>
      <c r="C124" s="34"/>
      <c r="D124" s="158" t="s">
        <v>159</v>
      </c>
      <c r="E124" s="34"/>
      <c r="F124" s="159" t="s">
        <v>2259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2:51" s="13" customFormat="1" ht="12">
      <c r="B125" s="163"/>
      <c r="D125" s="164" t="s">
        <v>161</v>
      </c>
      <c r="E125" s="165" t="s">
        <v>3</v>
      </c>
      <c r="F125" s="166" t="s">
        <v>80</v>
      </c>
      <c r="H125" s="167">
        <v>2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90" t="s">
        <v>227</v>
      </c>
      <c r="D126" s="190" t="s">
        <v>411</v>
      </c>
      <c r="E126" s="191" t="s">
        <v>2260</v>
      </c>
      <c r="F126" s="192" t="s">
        <v>2261</v>
      </c>
      <c r="G126" s="193" t="s">
        <v>183</v>
      </c>
      <c r="H126" s="194">
        <v>2</v>
      </c>
      <c r="I126" s="195"/>
      <c r="J126" s="196">
        <f>ROUND(I126*H126,2)</f>
        <v>0</v>
      </c>
      <c r="K126" s="192" t="s">
        <v>156</v>
      </c>
      <c r="L126" s="197"/>
      <c r="M126" s="198" t="s">
        <v>3</v>
      </c>
      <c r="N126" s="199" t="s">
        <v>42</v>
      </c>
      <c r="O126" s="55"/>
      <c r="P126" s="154">
        <f>O126*H126</f>
        <v>0</v>
      </c>
      <c r="Q126" s="154">
        <v>0.00065</v>
      </c>
      <c r="R126" s="154">
        <f>Q126*H126</f>
        <v>0.0013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200</v>
      </c>
      <c r="AT126" s="156" t="s">
        <v>411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157</v>
      </c>
      <c r="BM126" s="156" t="s">
        <v>2262</v>
      </c>
    </row>
    <row r="127" spans="2:51" s="13" customFormat="1" ht="12">
      <c r="B127" s="163"/>
      <c r="D127" s="164" t="s">
        <v>161</v>
      </c>
      <c r="E127" s="165" t="s">
        <v>3</v>
      </c>
      <c r="F127" s="166" t="s">
        <v>80</v>
      </c>
      <c r="H127" s="167">
        <v>2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78</v>
      </c>
      <c r="AY127" s="165" t="s">
        <v>149</v>
      </c>
    </row>
    <row r="128" spans="1:65" s="2" customFormat="1" ht="16.5" customHeight="1">
      <c r="A128" s="34"/>
      <c r="B128" s="144"/>
      <c r="C128" s="145" t="s">
        <v>354</v>
      </c>
      <c r="D128" s="145" t="s">
        <v>152</v>
      </c>
      <c r="E128" s="146" t="s">
        <v>2263</v>
      </c>
      <c r="F128" s="147" t="s">
        <v>2264</v>
      </c>
      <c r="G128" s="148" t="s">
        <v>2265</v>
      </c>
      <c r="H128" s="149">
        <v>2</v>
      </c>
      <c r="I128" s="150"/>
      <c r="J128" s="151">
        <f>ROUND(I128*H128,2)</f>
        <v>0</v>
      </c>
      <c r="K128" s="147" t="s">
        <v>156</v>
      </c>
      <c r="L128" s="35"/>
      <c r="M128" s="152" t="s">
        <v>3</v>
      </c>
      <c r="N128" s="153" t="s">
        <v>42</v>
      </c>
      <c r="O128" s="55"/>
      <c r="P128" s="154">
        <f>O128*H128</f>
        <v>0</v>
      </c>
      <c r="Q128" s="154">
        <v>0.0001</v>
      </c>
      <c r="R128" s="154">
        <f>Q128*H128</f>
        <v>0.0002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157</v>
      </c>
      <c r="AT128" s="156" t="s">
        <v>152</v>
      </c>
      <c r="AU128" s="156" t="s">
        <v>80</v>
      </c>
      <c r="AY128" s="19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78</v>
      </c>
      <c r="BK128" s="157">
        <f>ROUND(I128*H128,2)</f>
        <v>0</v>
      </c>
      <c r="BL128" s="19" t="s">
        <v>157</v>
      </c>
      <c r="BM128" s="156" t="s">
        <v>2266</v>
      </c>
    </row>
    <row r="129" spans="1:47" s="2" customFormat="1" ht="12">
      <c r="A129" s="34"/>
      <c r="B129" s="35"/>
      <c r="C129" s="34"/>
      <c r="D129" s="158" t="s">
        <v>159</v>
      </c>
      <c r="E129" s="34"/>
      <c r="F129" s="159" t="s">
        <v>2267</v>
      </c>
      <c r="G129" s="34"/>
      <c r="H129" s="34"/>
      <c r="I129" s="160"/>
      <c r="J129" s="34"/>
      <c r="K129" s="34"/>
      <c r="L129" s="35"/>
      <c r="M129" s="161"/>
      <c r="N129" s="162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159</v>
      </c>
      <c r="AU129" s="19" t="s">
        <v>80</v>
      </c>
    </row>
    <row r="130" spans="2:51" s="13" customFormat="1" ht="12">
      <c r="B130" s="163"/>
      <c r="D130" s="164" t="s">
        <v>161</v>
      </c>
      <c r="E130" s="165" t="s">
        <v>3</v>
      </c>
      <c r="F130" s="166" t="s">
        <v>80</v>
      </c>
      <c r="H130" s="167">
        <v>2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161</v>
      </c>
      <c r="AU130" s="165" t="s">
        <v>80</v>
      </c>
      <c r="AV130" s="13" t="s">
        <v>80</v>
      </c>
      <c r="AW130" s="13" t="s">
        <v>33</v>
      </c>
      <c r="AX130" s="13" t="s">
        <v>78</v>
      </c>
      <c r="AY130" s="165" t="s">
        <v>149</v>
      </c>
    </row>
    <row r="131" spans="1:65" s="2" customFormat="1" ht="24.2" customHeight="1">
      <c r="A131" s="34"/>
      <c r="B131" s="144"/>
      <c r="C131" s="145" t="s">
        <v>359</v>
      </c>
      <c r="D131" s="145" t="s">
        <v>152</v>
      </c>
      <c r="E131" s="146" t="s">
        <v>2268</v>
      </c>
      <c r="F131" s="147" t="s">
        <v>2269</v>
      </c>
      <c r="G131" s="148" t="s">
        <v>183</v>
      </c>
      <c r="H131" s="149">
        <v>1</v>
      </c>
      <c r="I131" s="150"/>
      <c r="J131" s="151">
        <f>ROUND(I131*H131,2)</f>
        <v>0</v>
      </c>
      <c r="K131" s="147" t="s">
        <v>156</v>
      </c>
      <c r="L131" s="35"/>
      <c r="M131" s="152" t="s">
        <v>3</v>
      </c>
      <c r="N131" s="153" t="s">
        <v>42</v>
      </c>
      <c r="O131" s="55"/>
      <c r="P131" s="154">
        <f>O131*H131</f>
        <v>0</v>
      </c>
      <c r="Q131" s="154">
        <v>0.04507</v>
      </c>
      <c r="R131" s="154">
        <f>Q131*H131</f>
        <v>0.04507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157</v>
      </c>
      <c r="AT131" s="156" t="s">
        <v>152</v>
      </c>
      <c r="AU131" s="156" t="s">
        <v>80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157</v>
      </c>
      <c r="BM131" s="156" t="s">
        <v>2270</v>
      </c>
    </row>
    <row r="132" spans="1:47" s="2" customFormat="1" ht="12">
      <c r="A132" s="34"/>
      <c r="B132" s="35"/>
      <c r="C132" s="34"/>
      <c r="D132" s="158" t="s">
        <v>159</v>
      </c>
      <c r="E132" s="34"/>
      <c r="F132" s="159" t="s">
        <v>2271</v>
      </c>
      <c r="G132" s="34"/>
      <c r="H132" s="34"/>
      <c r="I132" s="160"/>
      <c r="J132" s="34"/>
      <c r="K132" s="34"/>
      <c r="L132" s="35"/>
      <c r="M132" s="161"/>
      <c r="N132" s="162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159</v>
      </c>
      <c r="AU132" s="19" t="s">
        <v>80</v>
      </c>
    </row>
    <row r="133" spans="2:51" s="13" customFormat="1" ht="12">
      <c r="B133" s="163"/>
      <c r="D133" s="164" t="s">
        <v>161</v>
      </c>
      <c r="E133" s="165" t="s">
        <v>3</v>
      </c>
      <c r="F133" s="166" t="s">
        <v>78</v>
      </c>
      <c r="H133" s="167">
        <v>1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161</v>
      </c>
      <c r="AU133" s="165" t="s">
        <v>80</v>
      </c>
      <c r="AV133" s="13" t="s">
        <v>80</v>
      </c>
      <c r="AW133" s="13" t="s">
        <v>33</v>
      </c>
      <c r="AX133" s="13" t="s">
        <v>78</v>
      </c>
      <c r="AY133" s="165" t="s">
        <v>149</v>
      </c>
    </row>
    <row r="134" spans="1:65" s="2" customFormat="1" ht="24.2" customHeight="1">
      <c r="A134" s="34"/>
      <c r="B134" s="144"/>
      <c r="C134" s="145" t="s">
        <v>366</v>
      </c>
      <c r="D134" s="145" t="s">
        <v>152</v>
      </c>
      <c r="E134" s="146" t="s">
        <v>2272</v>
      </c>
      <c r="F134" s="147" t="s">
        <v>2273</v>
      </c>
      <c r="G134" s="148" t="s">
        <v>183</v>
      </c>
      <c r="H134" s="149">
        <v>1</v>
      </c>
      <c r="I134" s="150"/>
      <c r="J134" s="151">
        <f>ROUND(I134*H134,2)</f>
        <v>0</v>
      </c>
      <c r="K134" s="147" t="s">
        <v>156</v>
      </c>
      <c r="L134" s="35"/>
      <c r="M134" s="152" t="s">
        <v>3</v>
      </c>
      <c r="N134" s="153" t="s">
        <v>42</v>
      </c>
      <c r="O134" s="55"/>
      <c r="P134" s="154">
        <f>O134*H134</f>
        <v>0</v>
      </c>
      <c r="Q134" s="154">
        <v>0.04553</v>
      </c>
      <c r="R134" s="154">
        <f>Q134*H134</f>
        <v>0.04553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157</v>
      </c>
      <c r="AT134" s="156" t="s">
        <v>152</v>
      </c>
      <c r="AU134" s="156" t="s">
        <v>80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157</v>
      </c>
      <c r="BM134" s="156" t="s">
        <v>2274</v>
      </c>
    </row>
    <row r="135" spans="1:47" s="2" customFormat="1" ht="12">
      <c r="A135" s="34"/>
      <c r="B135" s="35"/>
      <c r="C135" s="34"/>
      <c r="D135" s="158" t="s">
        <v>159</v>
      </c>
      <c r="E135" s="34"/>
      <c r="F135" s="159" t="s">
        <v>2275</v>
      </c>
      <c r="G135" s="34"/>
      <c r="H135" s="34"/>
      <c r="I135" s="160"/>
      <c r="J135" s="34"/>
      <c r="K135" s="34"/>
      <c r="L135" s="35"/>
      <c r="M135" s="161"/>
      <c r="N135" s="162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159</v>
      </c>
      <c r="AU135" s="19" t="s">
        <v>80</v>
      </c>
    </row>
    <row r="136" spans="2:51" s="13" customFormat="1" ht="12">
      <c r="B136" s="163"/>
      <c r="D136" s="164" t="s">
        <v>161</v>
      </c>
      <c r="E136" s="165" t="s">
        <v>3</v>
      </c>
      <c r="F136" s="166" t="s">
        <v>78</v>
      </c>
      <c r="H136" s="167">
        <v>1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65" t="s">
        <v>161</v>
      </c>
      <c r="AU136" s="165" t="s">
        <v>80</v>
      </c>
      <c r="AV136" s="13" t="s">
        <v>80</v>
      </c>
      <c r="AW136" s="13" t="s">
        <v>33</v>
      </c>
      <c r="AX136" s="13" t="s">
        <v>78</v>
      </c>
      <c r="AY136" s="165" t="s">
        <v>149</v>
      </c>
    </row>
    <row r="137" spans="1:65" s="2" customFormat="1" ht="16.5" customHeight="1">
      <c r="A137" s="34"/>
      <c r="B137" s="144"/>
      <c r="C137" s="145" t="s">
        <v>377</v>
      </c>
      <c r="D137" s="145" t="s">
        <v>152</v>
      </c>
      <c r="E137" s="146" t="s">
        <v>2276</v>
      </c>
      <c r="F137" s="147" t="s">
        <v>2277</v>
      </c>
      <c r="G137" s="148" t="s">
        <v>2278</v>
      </c>
      <c r="H137" s="149">
        <v>1</v>
      </c>
      <c r="I137" s="150"/>
      <c r="J137" s="151">
        <f>ROUND(I137*H137,2)</f>
        <v>0</v>
      </c>
      <c r="K137" s="147" t="s">
        <v>3</v>
      </c>
      <c r="L137" s="35"/>
      <c r="M137" s="152" t="s">
        <v>3</v>
      </c>
      <c r="N137" s="153" t="s">
        <v>42</v>
      </c>
      <c r="O137" s="55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2126</v>
      </c>
      <c r="AT137" s="156" t="s">
        <v>152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2126</v>
      </c>
      <c r="BM137" s="156" t="s">
        <v>2279</v>
      </c>
    </row>
    <row r="138" spans="1:65" s="2" customFormat="1" ht="16.5" customHeight="1">
      <c r="A138" s="34"/>
      <c r="B138" s="144"/>
      <c r="C138" s="145" t="s">
        <v>8</v>
      </c>
      <c r="D138" s="145" t="s">
        <v>152</v>
      </c>
      <c r="E138" s="146" t="s">
        <v>2280</v>
      </c>
      <c r="F138" s="147" t="s">
        <v>2281</v>
      </c>
      <c r="G138" s="148" t="s">
        <v>2278</v>
      </c>
      <c r="H138" s="149">
        <v>1</v>
      </c>
      <c r="I138" s="150"/>
      <c r="J138" s="151">
        <f>ROUND(I138*H138,2)</f>
        <v>0</v>
      </c>
      <c r="K138" s="147" t="s">
        <v>3</v>
      </c>
      <c r="L138" s="35"/>
      <c r="M138" s="152" t="s">
        <v>3</v>
      </c>
      <c r="N138" s="153" t="s">
        <v>42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2126</v>
      </c>
      <c r="AT138" s="156" t="s">
        <v>152</v>
      </c>
      <c r="AU138" s="156" t="s">
        <v>80</v>
      </c>
      <c r="AY138" s="19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78</v>
      </c>
      <c r="BK138" s="157">
        <f>ROUND(I138*H138,2)</f>
        <v>0</v>
      </c>
      <c r="BL138" s="19" t="s">
        <v>2126</v>
      </c>
      <c r="BM138" s="156" t="s">
        <v>2282</v>
      </c>
    </row>
    <row r="139" spans="1:65" s="2" customFormat="1" ht="24.2" customHeight="1">
      <c r="A139" s="34"/>
      <c r="B139" s="144"/>
      <c r="C139" s="145" t="s">
        <v>386</v>
      </c>
      <c r="D139" s="145" t="s">
        <v>152</v>
      </c>
      <c r="E139" s="146" t="s">
        <v>2283</v>
      </c>
      <c r="F139" s="147" t="s">
        <v>2284</v>
      </c>
      <c r="G139" s="148" t="s">
        <v>197</v>
      </c>
      <c r="H139" s="149">
        <v>0.115</v>
      </c>
      <c r="I139" s="150"/>
      <c r="J139" s="151">
        <f>ROUND(I139*H139,2)</f>
        <v>0</v>
      </c>
      <c r="K139" s="147" t="s">
        <v>156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157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157</v>
      </c>
      <c r="BM139" s="156" t="s">
        <v>2285</v>
      </c>
    </row>
    <row r="140" spans="1:47" s="2" customFormat="1" ht="12">
      <c r="A140" s="34"/>
      <c r="B140" s="35"/>
      <c r="C140" s="34"/>
      <c r="D140" s="158" t="s">
        <v>159</v>
      </c>
      <c r="E140" s="34"/>
      <c r="F140" s="159" t="s">
        <v>2286</v>
      </c>
      <c r="G140" s="34"/>
      <c r="H140" s="34"/>
      <c r="I140" s="160"/>
      <c r="J140" s="34"/>
      <c r="K140" s="34"/>
      <c r="L140" s="35"/>
      <c r="M140" s="208"/>
      <c r="N140" s="209"/>
      <c r="O140" s="210"/>
      <c r="P140" s="210"/>
      <c r="Q140" s="210"/>
      <c r="R140" s="210"/>
      <c r="S140" s="210"/>
      <c r="T140" s="211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159</v>
      </c>
      <c r="AU140" s="19" t="s">
        <v>80</v>
      </c>
    </row>
    <row r="141" spans="1:31" s="2" customFormat="1" ht="6.95" customHeight="1">
      <c r="A141" s="34"/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86:K14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1/722270102"/>
    <hyperlink ref="F94" r:id="rId2" display="https://podminky.urs.cz/item/CS_URS_2022_01/871161141"/>
    <hyperlink ref="F99" r:id="rId3" display="https://podminky.urs.cz/item/CS_URS_2022_01/877161101"/>
    <hyperlink ref="F114" r:id="rId4" display="https://podminky.urs.cz/item/CS_URS_2022_01/871315221"/>
    <hyperlink ref="F117" r:id="rId5" display="https://podminky.urs.cz/item/CS_URS_2022_01/877310310"/>
    <hyperlink ref="F124" r:id="rId6" display="https://podminky.urs.cz/item/CS_URS_2022_01/877310330"/>
    <hyperlink ref="F129" r:id="rId7" display="https://podminky.urs.cz/item/CS_URS_2022_01/892312121"/>
    <hyperlink ref="F132" r:id="rId8" display="https://podminky.urs.cz/item/CS_URS_2022_01/894811143"/>
    <hyperlink ref="F135" r:id="rId9" display="https://podminky.urs.cz/item/CS_URS_2022_01/894811243"/>
    <hyperlink ref="F140" r:id="rId10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2"/>
  <headerFooter>
    <oddFooter>&amp;CStrana &amp;P z &amp;N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07"/>
  <sheetViews>
    <sheetView showGridLines="0" workbookViewId="0" topLeftCell="A1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103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2287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2288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ROUND((SUM(BE87:BE106)),2)</f>
        <v>0</v>
      </c>
      <c r="G35" s="34"/>
      <c r="H35" s="34"/>
      <c r="I35" s="103">
        <v>0.21</v>
      </c>
      <c r="J35" s="102">
        <f>ROUND(((SUM(BE87:BE106))*I35),2)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ROUND((SUM(BF87:BF106)),2)</f>
        <v>0</v>
      </c>
      <c r="G36" s="34"/>
      <c r="H36" s="34"/>
      <c r="I36" s="103">
        <v>0.15</v>
      </c>
      <c r="J36" s="102">
        <f>ROUND(((SUM(BF87:BF106))*I36),2)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ROUND((SUM(BG87:BG106)),2)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ROUND((SUM(BH87:BH106)),2)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ROUND((SUM(BI87:BI106)),2)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2287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01 - Větrání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" customHeight="1">
      <c r="B65" s="117"/>
      <c r="D65" s="118" t="s">
        <v>2289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134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62" t="str">
        <f>E7</f>
        <v>Stavební úpravy, přístavba a nástavba sportovního zázemí v Obratani</v>
      </c>
      <c r="F75" s="363"/>
      <c r="G75" s="363"/>
      <c r="H75" s="363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119</v>
      </c>
      <c r="L76" s="22"/>
    </row>
    <row r="77" spans="1:31" s="2" customFormat="1" ht="16.5" customHeight="1">
      <c r="A77" s="34"/>
      <c r="B77" s="35"/>
      <c r="C77" s="34"/>
      <c r="D77" s="34"/>
      <c r="E77" s="362" t="s">
        <v>2287</v>
      </c>
      <c r="F77" s="361"/>
      <c r="G77" s="361"/>
      <c r="H77" s="361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121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58" t="str">
        <f>E11</f>
        <v>01 - Větrání</v>
      </c>
      <c r="F79" s="361"/>
      <c r="G79" s="361"/>
      <c r="H79" s="361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F14</f>
        <v xml:space="preserve"> </v>
      </c>
      <c r="G81" s="34"/>
      <c r="H81" s="34"/>
      <c r="I81" s="29" t="s">
        <v>23</v>
      </c>
      <c r="J81" s="52" t="str">
        <f>IF(J14="","",J14)</f>
        <v>23. 6. 2022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25</v>
      </c>
      <c r="D83" s="34"/>
      <c r="E83" s="34"/>
      <c r="F83" s="27" t="str">
        <f>E17</f>
        <v>Obec Obrataň, č.p. 204, 394 12 Obrataň</v>
      </c>
      <c r="G83" s="34"/>
      <c r="H83" s="34"/>
      <c r="I83" s="29" t="s">
        <v>31</v>
      </c>
      <c r="J83" s="32" t="str">
        <f>E23</f>
        <v>Ing. Patrik Příhoda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4"/>
      <c r="E84" s="34"/>
      <c r="F84" s="27" t="str">
        <f>IF(E20="","",E20)</f>
        <v>Vyplň údaj</v>
      </c>
      <c r="G84" s="34"/>
      <c r="H84" s="34"/>
      <c r="I84" s="29" t="s">
        <v>34</v>
      </c>
      <c r="J84" s="32" t="str">
        <f>E26</f>
        <v xml:space="preserve"> 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135</v>
      </c>
      <c r="D86" s="124" t="s">
        <v>56</v>
      </c>
      <c r="E86" s="124" t="s">
        <v>52</v>
      </c>
      <c r="F86" s="124" t="s">
        <v>53</v>
      </c>
      <c r="G86" s="124" t="s">
        <v>136</v>
      </c>
      <c r="H86" s="124" t="s">
        <v>137</v>
      </c>
      <c r="I86" s="124" t="s">
        <v>138</v>
      </c>
      <c r="J86" s="124" t="s">
        <v>125</v>
      </c>
      <c r="K86" s="125" t="s">
        <v>139</v>
      </c>
      <c r="L86" s="126"/>
      <c r="M86" s="59" t="s">
        <v>3</v>
      </c>
      <c r="N86" s="60" t="s">
        <v>41</v>
      </c>
      <c r="O86" s="60" t="s">
        <v>140</v>
      </c>
      <c r="P86" s="60" t="s">
        <v>141</v>
      </c>
      <c r="Q86" s="60" t="s">
        <v>142</v>
      </c>
      <c r="R86" s="60" t="s">
        <v>143</v>
      </c>
      <c r="S86" s="60" t="s">
        <v>144</v>
      </c>
      <c r="T86" s="61" t="s">
        <v>145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9" customHeight="1">
      <c r="A87" s="34"/>
      <c r="B87" s="35"/>
      <c r="C87" s="66" t="s">
        <v>146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0.12593000000000001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70</v>
      </c>
      <c r="AU87" s="19" t="s">
        <v>126</v>
      </c>
      <c r="BK87" s="130">
        <f>BK88</f>
        <v>0</v>
      </c>
    </row>
    <row r="88" spans="2:63" s="12" customFormat="1" ht="25.9" customHeight="1">
      <c r="B88" s="131"/>
      <c r="D88" s="132" t="s">
        <v>70</v>
      </c>
      <c r="E88" s="133" t="s">
        <v>220</v>
      </c>
      <c r="F88" s="133" t="s">
        <v>221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0.12593000000000001</v>
      </c>
      <c r="S88" s="137"/>
      <c r="T88" s="139">
        <f>T89</f>
        <v>0</v>
      </c>
      <c r="AR88" s="132" t="s">
        <v>80</v>
      </c>
      <c r="AT88" s="140" t="s">
        <v>70</v>
      </c>
      <c r="AU88" s="140" t="s">
        <v>71</v>
      </c>
      <c r="AY88" s="132" t="s">
        <v>149</v>
      </c>
      <c r="BK88" s="141">
        <f>BK89</f>
        <v>0</v>
      </c>
    </row>
    <row r="89" spans="2:63" s="12" customFormat="1" ht="22.9" customHeight="1">
      <c r="B89" s="131"/>
      <c r="D89" s="132" t="s">
        <v>70</v>
      </c>
      <c r="E89" s="142" t="s">
        <v>2290</v>
      </c>
      <c r="F89" s="142" t="s">
        <v>100</v>
      </c>
      <c r="I89" s="134"/>
      <c r="J89" s="143">
        <f>BK89</f>
        <v>0</v>
      </c>
      <c r="L89" s="131"/>
      <c r="M89" s="136"/>
      <c r="N89" s="137"/>
      <c r="O89" s="137"/>
      <c r="P89" s="138">
        <f>SUM(P90:P106)</f>
        <v>0</v>
      </c>
      <c r="Q89" s="137"/>
      <c r="R89" s="138">
        <f>SUM(R90:R106)</f>
        <v>0.12593000000000001</v>
      </c>
      <c r="S89" s="137"/>
      <c r="T89" s="139">
        <f>SUM(T90:T106)</f>
        <v>0</v>
      </c>
      <c r="AR89" s="132" t="s">
        <v>80</v>
      </c>
      <c r="AT89" s="140" t="s">
        <v>70</v>
      </c>
      <c r="AU89" s="140" t="s">
        <v>78</v>
      </c>
      <c r="AY89" s="132" t="s">
        <v>149</v>
      </c>
      <c r="BK89" s="141">
        <f>SUM(BK90:BK106)</f>
        <v>0</v>
      </c>
    </row>
    <row r="90" spans="1:65" s="2" customFormat="1" ht="16.5" customHeight="1">
      <c r="A90" s="34"/>
      <c r="B90" s="144"/>
      <c r="C90" s="145" t="s">
        <v>78</v>
      </c>
      <c r="D90" s="145" t="s">
        <v>152</v>
      </c>
      <c r="E90" s="146" t="s">
        <v>2291</v>
      </c>
      <c r="F90" s="147" t="s">
        <v>2292</v>
      </c>
      <c r="G90" s="148" t="s">
        <v>183</v>
      </c>
      <c r="H90" s="149">
        <v>1</v>
      </c>
      <c r="I90" s="150"/>
      <c r="J90" s="151">
        <f aca="true" t="shared" si="0" ref="J90:J106">ROUND(I90*H90,2)</f>
        <v>0</v>
      </c>
      <c r="K90" s="147" t="s">
        <v>3</v>
      </c>
      <c r="L90" s="35"/>
      <c r="M90" s="152" t="s">
        <v>3</v>
      </c>
      <c r="N90" s="153" t="s">
        <v>42</v>
      </c>
      <c r="O90" s="55"/>
      <c r="P90" s="154">
        <f aca="true" t="shared" si="1" ref="P90:P106">O90*H90</f>
        <v>0</v>
      </c>
      <c r="Q90" s="154">
        <v>0</v>
      </c>
      <c r="R90" s="154">
        <f aca="true" t="shared" si="2" ref="R90:R106">Q90*H90</f>
        <v>0</v>
      </c>
      <c r="S90" s="154">
        <v>0</v>
      </c>
      <c r="T90" s="155">
        <f aca="true" t="shared" si="3" ref="T90:T106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227</v>
      </c>
      <c r="AT90" s="156" t="s">
        <v>152</v>
      </c>
      <c r="AU90" s="156" t="s">
        <v>80</v>
      </c>
      <c r="AY90" s="19" t="s">
        <v>149</v>
      </c>
      <c r="BE90" s="157">
        <f aca="true" t="shared" si="4" ref="BE90:BE106">IF(N90="základní",J90,0)</f>
        <v>0</v>
      </c>
      <c r="BF90" s="157">
        <f aca="true" t="shared" si="5" ref="BF90:BF106">IF(N90="snížená",J90,0)</f>
        <v>0</v>
      </c>
      <c r="BG90" s="157">
        <f aca="true" t="shared" si="6" ref="BG90:BG106">IF(N90="zákl. přenesená",J90,0)</f>
        <v>0</v>
      </c>
      <c r="BH90" s="157">
        <f aca="true" t="shared" si="7" ref="BH90:BH106">IF(N90="sníž. přenesená",J90,0)</f>
        <v>0</v>
      </c>
      <c r="BI90" s="157">
        <f aca="true" t="shared" si="8" ref="BI90:BI106">IF(N90="nulová",J90,0)</f>
        <v>0</v>
      </c>
      <c r="BJ90" s="19" t="s">
        <v>78</v>
      </c>
      <c r="BK90" s="157">
        <f aca="true" t="shared" si="9" ref="BK90:BK106">ROUND(I90*H90,2)</f>
        <v>0</v>
      </c>
      <c r="BL90" s="19" t="s">
        <v>227</v>
      </c>
      <c r="BM90" s="156" t="s">
        <v>2293</v>
      </c>
    </row>
    <row r="91" spans="1:65" s="2" customFormat="1" ht="16.5" customHeight="1">
      <c r="A91" s="34"/>
      <c r="B91" s="144"/>
      <c r="C91" s="145" t="s">
        <v>80</v>
      </c>
      <c r="D91" s="145" t="s">
        <v>152</v>
      </c>
      <c r="E91" s="146" t="s">
        <v>2294</v>
      </c>
      <c r="F91" s="147" t="s">
        <v>2292</v>
      </c>
      <c r="G91" s="148" t="s">
        <v>183</v>
      </c>
      <c r="H91" s="149">
        <v>1</v>
      </c>
      <c r="I91" s="150"/>
      <c r="J91" s="151">
        <f t="shared" si="0"/>
        <v>0</v>
      </c>
      <c r="K91" s="147" t="s">
        <v>3</v>
      </c>
      <c r="L91" s="35"/>
      <c r="M91" s="152" t="s">
        <v>3</v>
      </c>
      <c r="N91" s="153" t="s">
        <v>42</v>
      </c>
      <c r="O91" s="55"/>
      <c r="P91" s="154">
        <f t="shared" si="1"/>
        <v>0</v>
      </c>
      <c r="Q91" s="154">
        <v>0</v>
      </c>
      <c r="R91" s="154">
        <f t="shared" si="2"/>
        <v>0</v>
      </c>
      <c r="S91" s="154">
        <v>0</v>
      </c>
      <c r="T91" s="155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227</v>
      </c>
      <c r="AT91" s="156" t="s">
        <v>152</v>
      </c>
      <c r="AU91" s="156" t="s">
        <v>80</v>
      </c>
      <c r="AY91" s="19" t="s">
        <v>149</v>
      </c>
      <c r="BE91" s="157">
        <f t="shared" si="4"/>
        <v>0</v>
      </c>
      <c r="BF91" s="157">
        <f t="shared" si="5"/>
        <v>0</v>
      </c>
      <c r="BG91" s="157">
        <f t="shared" si="6"/>
        <v>0</v>
      </c>
      <c r="BH91" s="157">
        <f t="shared" si="7"/>
        <v>0</v>
      </c>
      <c r="BI91" s="157">
        <f t="shared" si="8"/>
        <v>0</v>
      </c>
      <c r="BJ91" s="19" t="s">
        <v>78</v>
      </c>
      <c r="BK91" s="157">
        <f t="shared" si="9"/>
        <v>0</v>
      </c>
      <c r="BL91" s="19" t="s">
        <v>227</v>
      </c>
      <c r="BM91" s="156" t="s">
        <v>2295</v>
      </c>
    </row>
    <row r="92" spans="1:65" s="2" customFormat="1" ht="16.5" customHeight="1">
      <c r="A92" s="34"/>
      <c r="B92" s="144"/>
      <c r="C92" s="145" t="s">
        <v>169</v>
      </c>
      <c r="D92" s="145" t="s">
        <v>152</v>
      </c>
      <c r="E92" s="146" t="s">
        <v>2296</v>
      </c>
      <c r="F92" s="147" t="s">
        <v>2292</v>
      </c>
      <c r="G92" s="148" t="s">
        <v>183</v>
      </c>
      <c r="H92" s="149">
        <v>2</v>
      </c>
      <c r="I92" s="150"/>
      <c r="J92" s="151">
        <f t="shared" si="0"/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227</v>
      </c>
      <c r="AT92" s="156" t="s">
        <v>152</v>
      </c>
      <c r="AU92" s="156" t="s">
        <v>80</v>
      </c>
      <c r="AY92" s="19" t="s">
        <v>149</v>
      </c>
      <c r="BE92" s="157">
        <f t="shared" si="4"/>
        <v>0</v>
      </c>
      <c r="BF92" s="157">
        <f t="shared" si="5"/>
        <v>0</v>
      </c>
      <c r="BG92" s="157">
        <f t="shared" si="6"/>
        <v>0</v>
      </c>
      <c r="BH92" s="157">
        <f t="shared" si="7"/>
        <v>0</v>
      </c>
      <c r="BI92" s="157">
        <f t="shared" si="8"/>
        <v>0</v>
      </c>
      <c r="BJ92" s="19" t="s">
        <v>78</v>
      </c>
      <c r="BK92" s="157">
        <f t="shared" si="9"/>
        <v>0</v>
      </c>
      <c r="BL92" s="19" t="s">
        <v>227</v>
      </c>
      <c r="BM92" s="156" t="s">
        <v>2297</v>
      </c>
    </row>
    <row r="93" spans="1:65" s="2" customFormat="1" ht="16.5" customHeight="1">
      <c r="A93" s="34"/>
      <c r="B93" s="144"/>
      <c r="C93" s="145" t="s">
        <v>157</v>
      </c>
      <c r="D93" s="145" t="s">
        <v>152</v>
      </c>
      <c r="E93" s="146" t="s">
        <v>2298</v>
      </c>
      <c r="F93" s="147" t="s">
        <v>2299</v>
      </c>
      <c r="G93" s="148" t="s">
        <v>183</v>
      </c>
      <c r="H93" s="149">
        <v>4</v>
      </c>
      <c r="I93" s="150"/>
      <c r="J93" s="151">
        <f t="shared" si="0"/>
        <v>0</v>
      </c>
      <c r="K93" s="147" t="s">
        <v>3</v>
      </c>
      <c r="L93" s="35"/>
      <c r="M93" s="152" t="s">
        <v>3</v>
      </c>
      <c r="N93" s="153" t="s">
        <v>42</v>
      </c>
      <c r="O93" s="55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227</v>
      </c>
      <c r="AT93" s="156" t="s">
        <v>152</v>
      </c>
      <c r="AU93" s="156" t="s">
        <v>80</v>
      </c>
      <c r="AY93" s="19" t="s">
        <v>149</v>
      </c>
      <c r="BE93" s="157">
        <f t="shared" si="4"/>
        <v>0</v>
      </c>
      <c r="BF93" s="157">
        <f t="shared" si="5"/>
        <v>0</v>
      </c>
      <c r="BG93" s="157">
        <f t="shared" si="6"/>
        <v>0</v>
      </c>
      <c r="BH93" s="157">
        <f t="shared" si="7"/>
        <v>0</v>
      </c>
      <c r="BI93" s="157">
        <f t="shared" si="8"/>
        <v>0</v>
      </c>
      <c r="BJ93" s="19" t="s">
        <v>78</v>
      </c>
      <c r="BK93" s="157">
        <f t="shared" si="9"/>
        <v>0</v>
      </c>
      <c r="BL93" s="19" t="s">
        <v>227</v>
      </c>
      <c r="BM93" s="156" t="s">
        <v>2300</v>
      </c>
    </row>
    <row r="94" spans="1:65" s="2" customFormat="1" ht="16.5" customHeight="1">
      <c r="A94" s="34"/>
      <c r="B94" s="144"/>
      <c r="C94" s="145" t="s">
        <v>180</v>
      </c>
      <c r="D94" s="145" t="s">
        <v>152</v>
      </c>
      <c r="E94" s="146" t="s">
        <v>2301</v>
      </c>
      <c r="F94" s="147" t="s">
        <v>2302</v>
      </c>
      <c r="G94" s="148" t="s">
        <v>183</v>
      </c>
      <c r="H94" s="149">
        <v>10</v>
      </c>
      <c r="I94" s="150"/>
      <c r="J94" s="151">
        <f t="shared" si="0"/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227</v>
      </c>
      <c r="AT94" s="156" t="s">
        <v>152</v>
      </c>
      <c r="AU94" s="156" t="s">
        <v>80</v>
      </c>
      <c r="AY94" s="19" t="s">
        <v>149</v>
      </c>
      <c r="BE94" s="157">
        <f t="shared" si="4"/>
        <v>0</v>
      </c>
      <c r="BF94" s="157">
        <f t="shared" si="5"/>
        <v>0</v>
      </c>
      <c r="BG94" s="157">
        <f t="shared" si="6"/>
        <v>0</v>
      </c>
      <c r="BH94" s="157">
        <f t="shared" si="7"/>
        <v>0</v>
      </c>
      <c r="BI94" s="157">
        <f t="shared" si="8"/>
        <v>0</v>
      </c>
      <c r="BJ94" s="19" t="s">
        <v>78</v>
      </c>
      <c r="BK94" s="157">
        <f t="shared" si="9"/>
        <v>0</v>
      </c>
      <c r="BL94" s="19" t="s">
        <v>227</v>
      </c>
      <c r="BM94" s="156" t="s">
        <v>2303</v>
      </c>
    </row>
    <row r="95" spans="1:65" s="2" customFormat="1" ht="24.2" customHeight="1">
      <c r="A95" s="34"/>
      <c r="B95" s="144"/>
      <c r="C95" s="145" t="s">
        <v>186</v>
      </c>
      <c r="D95" s="145" t="s">
        <v>152</v>
      </c>
      <c r="E95" s="146" t="s">
        <v>2304</v>
      </c>
      <c r="F95" s="147" t="s">
        <v>2305</v>
      </c>
      <c r="G95" s="148" t="s">
        <v>183</v>
      </c>
      <c r="H95" s="149">
        <v>2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 t="shared" si="1"/>
        <v>0</v>
      </c>
      <c r="Q95" s="154">
        <v>0.00175</v>
      </c>
      <c r="R95" s="154">
        <f t="shared" si="2"/>
        <v>0.0035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227</v>
      </c>
      <c r="AT95" s="156" t="s">
        <v>152</v>
      </c>
      <c r="AU95" s="156" t="s">
        <v>80</v>
      </c>
      <c r="AY95" s="19" t="s">
        <v>149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78</v>
      </c>
      <c r="BK95" s="157">
        <f t="shared" si="9"/>
        <v>0</v>
      </c>
      <c r="BL95" s="19" t="s">
        <v>227</v>
      </c>
      <c r="BM95" s="156" t="s">
        <v>2306</v>
      </c>
    </row>
    <row r="96" spans="1:65" s="2" customFormat="1" ht="24.2" customHeight="1">
      <c r="A96" s="34"/>
      <c r="B96" s="144"/>
      <c r="C96" s="145" t="s">
        <v>194</v>
      </c>
      <c r="D96" s="145" t="s">
        <v>152</v>
      </c>
      <c r="E96" s="146" t="s">
        <v>2307</v>
      </c>
      <c r="F96" s="147" t="s">
        <v>2305</v>
      </c>
      <c r="G96" s="148" t="s">
        <v>183</v>
      </c>
      <c r="H96" s="149">
        <v>1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42</v>
      </c>
      <c r="O96" s="55"/>
      <c r="P96" s="154">
        <f t="shared" si="1"/>
        <v>0</v>
      </c>
      <c r="Q96" s="154">
        <v>0.00175</v>
      </c>
      <c r="R96" s="154">
        <f t="shared" si="2"/>
        <v>0.00175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78</v>
      </c>
      <c r="BK96" s="157">
        <f t="shared" si="9"/>
        <v>0</v>
      </c>
      <c r="BL96" s="19" t="s">
        <v>227</v>
      </c>
      <c r="BM96" s="156" t="s">
        <v>2308</v>
      </c>
    </row>
    <row r="97" spans="1:65" s="2" customFormat="1" ht="24.2" customHeight="1">
      <c r="A97" s="34"/>
      <c r="B97" s="144"/>
      <c r="C97" s="145" t="s">
        <v>200</v>
      </c>
      <c r="D97" s="145" t="s">
        <v>152</v>
      </c>
      <c r="E97" s="146" t="s">
        <v>2309</v>
      </c>
      <c r="F97" s="147" t="s">
        <v>2305</v>
      </c>
      <c r="G97" s="148" t="s">
        <v>183</v>
      </c>
      <c r="H97" s="149">
        <v>1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42</v>
      </c>
      <c r="O97" s="55"/>
      <c r="P97" s="154">
        <f t="shared" si="1"/>
        <v>0</v>
      </c>
      <c r="Q97" s="154">
        <v>0.00175</v>
      </c>
      <c r="R97" s="154">
        <f t="shared" si="2"/>
        <v>0.00175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227</v>
      </c>
      <c r="AT97" s="156" t="s">
        <v>152</v>
      </c>
      <c r="AU97" s="156" t="s">
        <v>80</v>
      </c>
      <c r="AY97" s="19" t="s">
        <v>149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78</v>
      </c>
      <c r="BK97" s="157">
        <f t="shared" si="9"/>
        <v>0</v>
      </c>
      <c r="BL97" s="19" t="s">
        <v>227</v>
      </c>
      <c r="BM97" s="156" t="s">
        <v>2310</v>
      </c>
    </row>
    <row r="98" spans="1:65" s="2" customFormat="1" ht="16.5" customHeight="1">
      <c r="A98" s="34"/>
      <c r="B98" s="144"/>
      <c r="C98" s="145" t="s">
        <v>150</v>
      </c>
      <c r="D98" s="145" t="s">
        <v>152</v>
      </c>
      <c r="E98" s="146" t="s">
        <v>2311</v>
      </c>
      <c r="F98" s="147" t="s">
        <v>2312</v>
      </c>
      <c r="G98" s="148" t="s">
        <v>2278</v>
      </c>
      <c r="H98" s="149">
        <v>1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42</v>
      </c>
      <c r="O98" s="55"/>
      <c r="P98" s="154">
        <f t="shared" si="1"/>
        <v>0</v>
      </c>
      <c r="Q98" s="154">
        <v>0.00175</v>
      </c>
      <c r="R98" s="154">
        <f t="shared" si="2"/>
        <v>0.00175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227</v>
      </c>
      <c r="AT98" s="156" t="s">
        <v>152</v>
      </c>
      <c r="AU98" s="156" t="s">
        <v>80</v>
      </c>
      <c r="AY98" s="19" t="s">
        <v>149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78</v>
      </c>
      <c r="BK98" s="157">
        <f t="shared" si="9"/>
        <v>0</v>
      </c>
      <c r="BL98" s="19" t="s">
        <v>227</v>
      </c>
      <c r="BM98" s="156" t="s">
        <v>2313</v>
      </c>
    </row>
    <row r="99" spans="1:65" s="2" customFormat="1" ht="16.5" customHeight="1">
      <c r="A99" s="34"/>
      <c r="B99" s="144"/>
      <c r="C99" s="145" t="s">
        <v>210</v>
      </c>
      <c r="D99" s="145" t="s">
        <v>152</v>
      </c>
      <c r="E99" s="146" t="s">
        <v>2314</v>
      </c>
      <c r="F99" s="147" t="s">
        <v>2315</v>
      </c>
      <c r="G99" s="148" t="s">
        <v>243</v>
      </c>
      <c r="H99" s="149">
        <v>24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 t="shared" si="1"/>
        <v>0</v>
      </c>
      <c r="Q99" s="154">
        <v>0.00175</v>
      </c>
      <c r="R99" s="154">
        <f t="shared" si="2"/>
        <v>0.042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78</v>
      </c>
      <c r="BK99" s="157">
        <f t="shared" si="9"/>
        <v>0</v>
      </c>
      <c r="BL99" s="19" t="s">
        <v>227</v>
      </c>
      <c r="BM99" s="156" t="s">
        <v>2316</v>
      </c>
    </row>
    <row r="100" spans="1:65" s="2" customFormat="1" ht="16.5" customHeight="1">
      <c r="A100" s="34"/>
      <c r="B100" s="144"/>
      <c r="C100" s="145" t="s">
        <v>215</v>
      </c>
      <c r="D100" s="145" t="s">
        <v>152</v>
      </c>
      <c r="E100" s="146" t="s">
        <v>2317</v>
      </c>
      <c r="F100" s="147" t="s">
        <v>2318</v>
      </c>
      <c r="G100" s="148" t="s">
        <v>243</v>
      </c>
      <c r="H100" s="149">
        <v>14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42</v>
      </c>
      <c r="O100" s="55"/>
      <c r="P100" s="154">
        <f t="shared" si="1"/>
        <v>0</v>
      </c>
      <c r="Q100" s="154">
        <v>0.00312</v>
      </c>
      <c r="R100" s="154">
        <f t="shared" si="2"/>
        <v>0.04368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227</v>
      </c>
      <c r="AT100" s="156" t="s">
        <v>152</v>
      </c>
      <c r="AU100" s="156" t="s">
        <v>80</v>
      </c>
      <c r="AY100" s="19" t="s">
        <v>149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78</v>
      </c>
      <c r="BK100" s="157">
        <f t="shared" si="9"/>
        <v>0</v>
      </c>
      <c r="BL100" s="19" t="s">
        <v>227</v>
      </c>
      <c r="BM100" s="156" t="s">
        <v>2319</v>
      </c>
    </row>
    <row r="101" spans="1:65" s="2" customFormat="1" ht="16.5" customHeight="1">
      <c r="A101" s="34"/>
      <c r="B101" s="144"/>
      <c r="C101" s="145" t="s">
        <v>224</v>
      </c>
      <c r="D101" s="145" t="s">
        <v>152</v>
      </c>
      <c r="E101" s="146" t="s">
        <v>2320</v>
      </c>
      <c r="F101" s="147" t="s">
        <v>2321</v>
      </c>
      <c r="G101" s="148" t="s">
        <v>2278</v>
      </c>
      <c r="H101" s="149">
        <v>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42</v>
      </c>
      <c r="O101" s="55"/>
      <c r="P101" s="154">
        <f t="shared" si="1"/>
        <v>0</v>
      </c>
      <c r="Q101" s="154">
        <v>0.00175</v>
      </c>
      <c r="R101" s="154">
        <f t="shared" si="2"/>
        <v>0.00175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227</v>
      </c>
      <c r="AT101" s="156" t="s">
        <v>152</v>
      </c>
      <c r="AU101" s="156" t="s">
        <v>80</v>
      </c>
      <c r="AY101" s="19" t="s">
        <v>149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78</v>
      </c>
      <c r="BK101" s="157">
        <f t="shared" si="9"/>
        <v>0</v>
      </c>
      <c r="BL101" s="19" t="s">
        <v>227</v>
      </c>
      <c r="BM101" s="156" t="s">
        <v>2322</v>
      </c>
    </row>
    <row r="102" spans="1:65" s="2" customFormat="1" ht="16.5" customHeight="1">
      <c r="A102" s="34"/>
      <c r="B102" s="144"/>
      <c r="C102" s="145" t="s">
        <v>232</v>
      </c>
      <c r="D102" s="145" t="s">
        <v>152</v>
      </c>
      <c r="E102" s="146" t="s">
        <v>2323</v>
      </c>
      <c r="F102" s="147" t="s">
        <v>2324</v>
      </c>
      <c r="G102" s="148" t="s">
        <v>2278</v>
      </c>
      <c r="H102" s="149">
        <v>1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 t="shared" si="1"/>
        <v>0</v>
      </c>
      <c r="Q102" s="154">
        <v>0.00175</v>
      </c>
      <c r="R102" s="154">
        <f t="shared" si="2"/>
        <v>0.00175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157</v>
      </c>
      <c r="AT102" s="156" t="s">
        <v>152</v>
      </c>
      <c r="AU102" s="156" t="s">
        <v>80</v>
      </c>
      <c r="AY102" s="19" t="s">
        <v>149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78</v>
      </c>
      <c r="BK102" s="157">
        <f t="shared" si="9"/>
        <v>0</v>
      </c>
      <c r="BL102" s="19" t="s">
        <v>157</v>
      </c>
      <c r="BM102" s="156" t="s">
        <v>2325</v>
      </c>
    </row>
    <row r="103" spans="1:65" s="2" customFormat="1" ht="16.5" customHeight="1">
      <c r="A103" s="34"/>
      <c r="B103" s="144"/>
      <c r="C103" s="145" t="s">
        <v>240</v>
      </c>
      <c r="D103" s="145" t="s">
        <v>152</v>
      </c>
      <c r="E103" s="146" t="s">
        <v>2326</v>
      </c>
      <c r="F103" s="147" t="s">
        <v>2327</v>
      </c>
      <c r="G103" s="148" t="s">
        <v>1785</v>
      </c>
      <c r="H103" s="149">
        <v>4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42</v>
      </c>
      <c r="O103" s="55"/>
      <c r="P103" s="154">
        <f t="shared" si="1"/>
        <v>0</v>
      </c>
      <c r="Q103" s="154">
        <v>0.00175</v>
      </c>
      <c r="R103" s="154">
        <f t="shared" si="2"/>
        <v>0.007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227</v>
      </c>
      <c r="AT103" s="156" t="s">
        <v>152</v>
      </c>
      <c r="AU103" s="156" t="s">
        <v>80</v>
      </c>
      <c r="AY103" s="19" t="s">
        <v>149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78</v>
      </c>
      <c r="BK103" s="157">
        <f t="shared" si="9"/>
        <v>0</v>
      </c>
      <c r="BL103" s="19" t="s">
        <v>227</v>
      </c>
      <c r="BM103" s="156" t="s">
        <v>2328</v>
      </c>
    </row>
    <row r="104" spans="1:65" s="2" customFormat="1" ht="16.5" customHeight="1">
      <c r="A104" s="34"/>
      <c r="B104" s="144"/>
      <c r="C104" s="145" t="s">
        <v>9</v>
      </c>
      <c r="D104" s="145" t="s">
        <v>152</v>
      </c>
      <c r="E104" s="146" t="s">
        <v>2329</v>
      </c>
      <c r="F104" s="147" t="s">
        <v>2330</v>
      </c>
      <c r="G104" s="148" t="s">
        <v>1785</v>
      </c>
      <c r="H104" s="149">
        <v>12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42</v>
      </c>
      <c r="O104" s="55"/>
      <c r="P104" s="154">
        <f t="shared" si="1"/>
        <v>0</v>
      </c>
      <c r="Q104" s="154">
        <v>0.00175</v>
      </c>
      <c r="R104" s="154">
        <f t="shared" si="2"/>
        <v>0.021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157</v>
      </c>
      <c r="AT104" s="156" t="s">
        <v>152</v>
      </c>
      <c r="AU104" s="156" t="s">
        <v>80</v>
      </c>
      <c r="AY104" s="19" t="s">
        <v>149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78</v>
      </c>
      <c r="BK104" s="157">
        <f t="shared" si="9"/>
        <v>0</v>
      </c>
      <c r="BL104" s="19" t="s">
        <v>157</v>
      </c>
      <c r="BM104" s="156" t="s">
        <v>2331</v>
      </c>
    </row>
    <row r="105" spans="1:65" s="2" customFormat="1" ht="24.2" customHeight="1">
      <c r="A105" s="34"/>
      <c r="B105" s="144"/>
      <c r="C105" s="145" t="s">
        <v>227</v>
      </c>
      <c r="D105" s="145" t="s">
        <v>152</v>
      </c>
      <c r="E105" s="146" t="s">
        <v>2332</v>
      </c>
      <c r="F105" s="147" t="s">
        <v>2333</v>
      </c>
      <c r="G105" s="148" t="s">
        <v>1621</v>
      </c>
      <c r="H105" s="149">
        <v>1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78</v>
      </c>
      <c r="BK105" s="157">
        <f t="shared" si="9"/>
        <v>0</v>
      </c>
      <c r="BL105" s="19" t="s">
        <v>227</v>
      </c>
      <c r="BM105" s="156" t="s">
        <v>2334</v>
      </c>
    </row>
    <row r="106" spans="1:65" s="2" customFormat="1" ht="24.2" customHeight="1">
      <c r="A106" s="34"/>
      <c r="B106" s="144"/>
      <c r="C106" s="145" t="s">
        <v>354</v>
      </c>
      <c r="D106" s="145" t="s">
        <v>152</v>
      </c>
      <c r="E106" s="146" t="s">
        <v>2335</v>
      </c>
      <c r="F106" s="147" t="s">
        <v>2336</v>
      </c>
      <c r="G106" s="148" t="s">
        <v>197</v>
      </c>
      <c r="H106" s="149">
        <v>0.111</v>
      </c>
      <c r="I106" s="150"/>
      <c r="J106" s="151">
        <f t="shared" si="0"/>
        <v>0</v>
      </c>
      <c r="K106" s="147" t="s">
        <v>3</v>
      </c>
      <c r="L106" s="35"/>
      <c r="M106" s="212" t="s">
        <v>3</v>
      </c>
      <c r="N106" s="213" t="s">
        <v>42</v>
      </c>
      <c r="O106" s="210"/>
      <c r="P106" s="214">
        <f t="shared" si="1"/>
        <v>0</v>
      </c>
      <c r="Q106" s="214">
        <v>0</v>
      </c>
      <c r="R106" s="214">
        <f t="shared" si="2"/>
        <v>0</v>
      </c>
      <c r="S106" s="214">
        <v>0</v>
      </c>
      <c r="T106" s="21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157</v>
      </c>
      <c r="AT106" s="156" t="s">
        <v>152</v>
      </c>
      <c r="AU106" s="156" t="s">
        <v>80</v>
      </c>
      <c r="AY106" s="19" t="s">
        <v>149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78</v>
      </c>
      <c r="BK106" s="157">
        <f t="shared" si="9"/>
        <v>0</v>
      </c>
      <c r="BL106" s="19" t="s">
        <v>157</v>
      </c>
      <c r="BM106" s="156" t="s">
        <v>2337</v>
      </c>
    </row>
    <row r="107" spans="1:31" s="2" customFormat="1" ht="6.95" customHeight="1">
      <c r="A107" s="34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5"/>
      <c r="M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</sheetData>
  <autoFilter ref="C86:K106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9" t="s">
        <v>107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62" t="str">
        <f>'Rekapitulace stavby'!K6</f>
        <v>Stavební úpravy, přístavba a nástavba sportovního zázemí v Obratani</v>
      </c>
      <c r="F7" s="363"/>
      <c r="G7" s="363"/>
      <c r="H7" s="363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62" t="s">
        <v>2338</v>
      </c>
      <c r="F9" s="361"/>
      <c r="G9" s="361"/>
      <c r="H9" s="36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58" t="s">
        <v>2339</v>
      </c>
      <c r="F11" s="361"/>
      <c r="G11" s="361"/>
      <c r="H11" s="36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2340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64" t="str">
        <f>'Rekapitulace stavby'!E14</f>
        <v>Vyplň údaj</v>
      </c>
      <c r="F20" s="350"/>
      <c r="G20" s="350"/>
      <c r="H20" s="35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28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54" t="s">
        <v>36</v>
      </c>
      <c r="F29" s="354"/>
      <c r="G29" s="354"/>
      <c r="H29" s="35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ROUND(J91,2)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ROUND((SUM(BE91:BE135)),2)</f>
        <v>0</v>
      </c>
      <c r="G35" s="34"/>
      <c r="H35" s="34"/>
      <c r="I35" s="103">
        <v>0.21</v>
      </c>
      <c r="J35" s="102">
        <f>ROUND(((SUM(BE91:BE135))*I35),2)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ROUND((SUM(BF91:BF135)),2)</f>
        <v>0</v>
      </c>
      <c r="G36" s="34"/>
      <c r="H36" s="34"/>
      <c r="I36" s="103">
        <v>0.15</v>
      </c>
      <c r="J36" s="102">
        <f>ROUND(((SUM(BF91:BF135))*I36),2)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ROUND((SUM(BG91:BG135)),2)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ROUND((SUM(BH91:BH135)),2)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ROUND((SUM(BI91:BI135)),2)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62" t="str">
        <f>E7</f>
        <v>Stavební úpravy, přístavba a nástavba sportovního zázemí v Obratani</v>
      </c>
      <c r="F50" s="363"/>
      <c r="G50" s="363"/>
      <c r="H50" s="363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62" t="s">
        <v>2338</v>
      </c>
      <c r="F52" s="361"/>
      <c r="G52" s="361"/>
      <c r="H52" s="36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58" t="str">
        <f>E11</f>
        <v>01 - Úprava hlavního přívodu a kmenový rozvod NN</v>
      </c>
      <c r="F54" s="361"/>
      <c r="G54" s="361"/>
      <c r="H54" s="36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Obrataň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J91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J92</f>
        <v>0</v>
      </c>
      <c r="L64" s="113"/>
    </row>
    <row r="65" spans="2:12" s="10" customFormat="1" ht="19.9" customHeight="1">
      <c r="B65" s="117"/>
      <c r="D65" s="118" t="s">
        <v>2341</v>
      </c>
      <c r="E65" s="119"/>
      <c r="F65" s="119"/>
      <c r="G65" s="119"/>
      <c r="H65" s="119"/>
      <c r="I65" s="119"/>
      <c r="J65" s="120">
        <f>J93</f>
        <v>0</v>
      </c>
      <c r="L65" s="117"/>
    </row>
    <row r="66" spans="2:12" s="9" customFormat="1" ht="24.95" customHeight="1">
      <c r="B66" s="113"/>
      <c r="D66" s="114" t="s">
        <v>2342</v>
      </c>
      <c r="E66" s="115"/>
      <c r="F66" s="115"/>
      <c r="G66" s="115"/>
      <c r="H66" s="115"/>
      <c r="I66" s="115"/>
      <c r="J66" s="116">
        <f>J113</f>
        <v>0</v>
      </c>
      <c r="L66" s="113"/>
    </row>
    <row r="67" spans="2:12" s="10" customFormat="1" ht="19.9" customHeight="1">
      <c r="B67" s="117"/>
      <c r="D67" s="118" t="s">
        <v>2343</v>
      </c>
      <c r="E67" s="119"/>
      <c r="F67" s="119"/>
      <c r="G67" s="119"/>
      <c r="H67" s="119"/>
      <c r="I67" s="119"/>
      <c r="J67" s="120">
        <f>J114</f>
        <v>0</v>
      </c>
      <c r="L67" s="117"/>
    </row>
    <row r="68" spans="2:12" s="10" customFormat="1" ht="19.9" customHeight="1">
      <c r="B68" s="117"/>
      <c r="D68" s="118" t="s">
        <v>2344</v>
      </c>
      <c r="E68" s="119"/>
      <c r="F68" s="119"/>
      <c r="G68" s="119"/>
      <c r="H68" s="119"/>
      <c r="I68" s="119"/>
      <c r="J68" s="120">
        <f>J117</f>
        <v>0</v>
      </c>
      <c r="L68" s="117"/>
    </row>
    <row r="69" spans="2:12" s="9" customFormat="1" ht="24.95" customHeight="1">
      <c r="B69" s="113"/>
      <c r="D69" s="114" t="s">
        <v>2345</v>
      </c>
      <c r="E69" s="115"/>
      <c r="F69" s="115"/>
      <c r="G69" s="115"/>
      <c r="H69" s="115"/>
      <c r="I69" s="115"/>
      <c r="J69" s="116">
        <f>J130</f>
        <v>0</v>
      </c>
      <c r="L69" s="113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134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62" t="str">
        <f>E7</f>
        <v>Stavební úpravy, přístavba a nástavba sportovního zázemí v Obratani</v>
      </c>
      <c r="F79" s="363"/>
      <c r="G79" s="363"/>
      <c r="H79" s="363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2"/>
      <c r="C80" s="29" t="s">
        <v>119</v>
      </c>
      <c r="L80" s="22"/>
    </row>
    <row r="81" spans="1:31" s="2" customFormat="1" ht="16.5" customHeight="1">
      <c r="A81" s="34"/>
      <c r="B81" s="35"/>
      <c r="C81" s="34"/>
      <c r="D81" s="34"/>
      <c r="E81" s="362" t="s">
        <v>2338</v>
      </c>
      <c r="F81" s="361"/>
      <c r="G81" s="361"/>
      <c r="H81" s="361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121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58" t="str">
        <f>E11</f>
        <v>01 - Úprava hlavního přívodu a kmenový rozvod NN</v>
      </c>
      <c r="F83" s="361"/>
      <c r="G83" s="361"/>
      <c r="H83" s="361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4"/>
      <c r="E85" s="34"/>
      <c r="F85" s="27" t="str">
        <f>F14</f>
        <v>Obrataň</v>
      </c>
      <c r="G85" s="34"/>
      <c r="H85" s="34"/>
      <c r="I85" s="29" t="s">
        <v>23</v>
      </c>
      <c r="J85" s="52" t="str">
        <f>IF(J14="","",J14)</f>
        <v>23. 6. 2022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25</v>
      </c>
      <c r="D87" s="34"/>
      <c r="E87" s="34"/>
      <c r="F87" s="27" t="str">
        <f>E17</f>
        <v>Obec Obrataň, č.p. 204, 394 12 Obrataň</v>
      </c>
      <c r="G87" s="34"/>
      <c r="H87" s="34"/>
      <c r="I87" s="29" t="s">
        <v>31</v>
      </c>
      <c r="J87" s="32" t="str">
        <f>E23</f>
        <v>Ing. Patrik Příhoda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29</v>
      </c>
      <c r="D88" s="34"/>
      <c r="E88" s="34"/>
      <c r="F88" s="27" t="str">
        <f>IF(E20="","",E20)</f>
        <v>Vyplň údaj</v>
      </c>
      <c r="G88" s="34"/>
      <c r="H88" s="34"/>
      <c r="I88" s="29" t="s">
        <v>34</v>
      </c>
      <c r="J88" s="32" t="str">
        <f>E26</f>
        <v xml:space="preserve"> 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21"/>
      <c r="B90" s="122"/>
      <c r="C90" s="123" t="s">
        <v>135</v>
      </c>
      <c r="D90" s="124" t="s">
        <v>56</v>
      </c>
      <c r="E90" s="124" t="s">
        <v>52</v>
      </c>
      <c r="F90" s="124" t="s">
        <v>53</v>
      </c>
      <c r="G90" s="124" t="s">
        <v>136</v>
      </c>
      <c r="H90" s="124" t="s">
        <v>137</v>
      </c>
      <c r="I90" s="124" t="s">
        <v>138</v>
      </c>
      <c r="J90" s="124" t="s">
        <v>125</v>
      </c>
      <c r="K90" s="125" t="s">
        <v>139</v>
      </c>
      <c r="L90" s="126"/>
      <c r="M90" s="59" t="s">
        <v>3</v>
      </c>
      <c r="N90" s="60" t="s">
        <v>41</v>
      </c>
      <c r="O90" s="60" t="s">
        <v>140</v>
      </c>
      <c r="P90" s="60" t="s">
        <v>141</v>
      </c>
      <c r="Q90" s="60" t="s">
        <v>142</v>
      </c>
      <c r="R90" s="60" t="s">
        <v>143</v>
      </c>
      <c r="S90" s="60" t="s">
        <v>144</v>
      </c>
      <c r="T90" s="61" t="s">
        <v>145</v>
      </c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63" s="2" customFormat="1" ht="22.9" customHeight="1">
      <c r="A91" s="34"/>
      <c r="B91" s="35"/>
      <c r="C91" s="66" t="s">
        <v>146</v>
      </c>
      <c r="D91" s="34"/>
      <c r="E91" s="34"/>
      <c r="F91" s="34"/>
      <c r="G91" s="34"/>
      <c r="H91" s="34"/>
      <c r="I91" s="34"/>
      <c r="J91" s="127">
        <f>BK91</f>
        <v>0</v>
      </c>
      <c r="K91" s="34"/>
      <c r="L91" s="35"/>
      <c r="M91" s="62"/>
      <c r="N91" s="53"/>
      <c r="O91" s="63"/>
      <c r="P91" s="128">
        <f>P92+P113+P130</f>
        <v>0</v>
      </c>
      <c r="Q91" s="63"/>
      <c r="R91" s="128">
        <f>R92+R113+R130</f>
        <v>0.10139400000000001</v>
      </c>
      <c r="S91" s="63"/>
      <c r="T91" s="129">
        <f>T92+T113+T130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70</v>
      </c>
      <c r="AU91" s="19" t="s">
        <v>126</v>
      </c>
      <c r="BK91" s="130">
        <f>BK92+BK113+BK130</f>
        <v>0</v>
      </c>
    </row>
    <row r="92" spans="2:63" s="12" customFormat="1" ht="25.9" customHeight="1">
      <c r="B92" s="131"/>
      <c r="D92" s="132" t="s">
        <v>70</v>
      </c>
      <c r="E92" s="133" t="s">
        <v>220</v>
      </c>
      <c r="F92" s="133" t="s">
        <v>221</v>
      </c>
      <c r="I92" s="134"/>
      <c r="J92" s="135">
        <f>BK92</f>
        <v>0</v>
      </c>
      <c r="L92" s="131"/>
      <c r="M92" s="136"/>
      <c r="N92" s="137"/>
      <c r="O92" s="137"/>
      <c r="P92" s="138">
        <f>P93</f>
        <v>0</v>
      </c>
      <c r="Q92" s="137"/>
      <c r="R92" s="138">
        <f>R93</f>
        <v>0.04313</v>
      </c>
      <c r="S92" s="137"/>
      <c r="T92" s="139">
        <f>T93</f>
        <v>0</v>
      </c>
      <c r="AR92" s="132" t="s">
        <v>80</v>
      </c>
      <c r="AT92" s="140" t="s">
        <v>70</v>
      </c>
      <c r="AU92" s="140" t="s">
        <v>71</v>
      </c>
      <c r="AY92" s="132" t="s">
        <v>149</v>
      </c>
      <c r="BK92" s="141">
        <f>BK93</f>
        <v>0</v>
      </c>
    </row>
    <row r="93" spans="2:63" s="12" customFormat="1" ht="22.9" customHeight="1">
      <c r="B93" s="131"/>
      <c r="D93" s="132" t="s">
        <v>70</v>
      </c>
      <c r="E93" s="142" t="s">
        <v>2346</v>
      </c>
      <c r="F93" s="142" t="s">
        <v>2347</v>
      </c>
      <c r="I93" s="134"/>
      <c r="J93" s="143">
        <f>BK93</f>
        <v>0</v>
      </c>
      <c r="L93" s="131"/>
      <c r="M93" s="136"/>
      <c r="N93" s="137"/>
      <c r="O93" s="137"/>
      <c r="P93" s="138">
        <f>SUM(P94:P112)</f>
        <v>0</v>
      </c>
      <c r="Q93" s="137"/>
      <c r="R93" s="138">
        <f>SUM(R94:R112)</f>
        <v>0.04313</v>
      </c>
      <c r="S93" s="137"/>
      <c r="T93" s="139">
        <f>SUM(T94:T112)</f>
        <v>0</v>
      </c>
      <c r="AR93" s="132" t="s">
        <v>80</v>
      </c>
      <c r="AT93" s="140" t="s">
        <v>70</v>
      </c>
      <c r="AU93" s="140" t="s">
        <v>78</v>
      </c>
      <c r="AY93" s="132" t="s">
        <v>149</v>
      </c>
      <c r="BK93" s="141">
        <f>SUM(BK94:BK112)</f>
        <v>0</v>
      </c>
    </row>
    <row r="94" spans="1:65" s="2" customFormat="1" ht="16.5" customHeight="1">
      <c r="A94" s="34"/>
      <c r="B94" s="144"/>
      <c r="C94" s="145" t="s">
        <v>9</v>
      </c>
      <c r="D94" s="145" t="s">
        <v>152</v>
      </c>
      <c r="E94" s="146" t="s">
        <v>2348</v>
      </c>
      <c r="F94" s="147" t="s">
        <v>2349</v>
      </c>
      <c r="G94" s="148" t="s">
        <v>243</v>
      </c>
      <c r="H94" s="149">
        <v>24</v>
      </c>
      <c r="I94" s="150"/>
      <c r="J94" s="151">
        <f>ROUND(I94*H94,2)</f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227</v>
      </c>
      <c r="AT94" s="156" t="s">
        <v>152</v>
      </c>
      <c r="AU94" s="156" t="s">
        <v>80</v>
      </c>
      <c r="AY94" s="19" t="s">
        <v>149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78</v>
      </c>
      <c r="BK94" s="157">
        <f>ROUND(I94*H94,2)</f>
        <v>0</v>
      </c>
      <c r="BL94" s="19" t="s">
        <v>227</v>
      </c>
      <c r="BM94" s="156" t="s">
        <v>2350</v>
      </c>
    </row>
    <row r="95" spans="1:65" s="2" customFormat="1" ht="16.5" customHeight="1">
      <c r="A95" s="34"/>
      <c r="B95" s="144"/>
      <c r="C95" s="190" t="s">
        <v>227</v>
      </c>
      <c r="D95" s="190" t="s">
        <v>411</v>
      </c>
      <c r="E95" s="191" t="s">
        <v>2351</v>
      </c>
      <c r="F95" s="192" t="s">
        <v>2352</v>
      </c>
      <c r="G95" s="193" t="s">
        <v>243</v>
      </c>
      <c r="H95" s="194">
        <v>12</v>
      </c>
      <c r="I95" s="195"/>
      <c r="J95" s="196">
        <f>ROUND(I95*H95,2)</f>
        <v>0</v>
      </c>
      <c r="K95" s="192" t="s">
        <v>3</v>
      </c>
      <c r="L95" s="197"/>
      <c r="M95" s="198" t="s">
        <v>3</v>
      </c>
      <c r="N95" s="199" t="s">
        <v>42</v>
      </c>
      <c r="O95" s="55"/>
      <c r="P95" s="154">
        <f>O95*H95</f>
        <v>0</v>
      </c>
      <c r="Q95" s="154">
        <v>0.00027</v>
      </c>
      <c r="R95" s="154">
        <f>Q95*H95</f>
        <v>0.00324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446</v>
      </c>
      <c r="AT95" s="156" t="s">
        <v>411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227</v>
      </c>
      <c r="BM95" s="156" t="s">
        <v>2353</v>
      </c>
    </row>
    <row r="96" spans="2:51" s="13" customFormat="1" ht="12">
      <c r="B96" s="163"/>
      <c r="D96" s="164" t="s">
        <v>161</v>
      </c>
      <c r="E96" s="165" t="s">
        <v>3</v>
      </c>
      <c r="F96" s="166" t="s">
        <v>2354</v>
      </c>
      <c r="H96" s="167">
        <v>12</v>
      </c>
      <c r="I96" s="168"/>
      <c r="L96" s="163"/>
      <c r="M96" s="169"/>
      <c r="N96" s="170"/>
      <c r="O96" s="170"/>
      <c r="P96" s="170"/>
      <c r="Q96" s="170"/>
      <c r="R96" s="170"/>
      <c r="S96" s="170"/>
      <c r="T96" s="171"/>
      <c r="AT96" s="165" t="s">
        <v>161</v>
      </c>
      <c r="AU96" s="165" t="s">
        <v>80</v>
      </c>
      <c r="AV96" s="13" t="s">
        <v>80</v>
      </c>
      <c r="AW96" s="13" t="s">
        <v>33</v>
      </c>
      <c r="AX96" s="13" t="s">
        <v>78</v>
      </c>
      <c r="AY96" s="165" t="s">
        <v>149</v>
      </c>
    </row>
    <row r="97" spans="1:65" s="2" customFormat="1" ht="16.5" customHeight="1">
      <c r="A97" s="34"/>
      <c r="B97" s="144"/>
      <c r="C97" s="190" t="s">
        <v>354</v>
      </c>
      <c r="D97" s="190" t="s">
        <v>411</v>
      </c>
      <c r="E97" s="191" t="s">
        <v>2355</v>
      </c>
      <c r="F97" s="192" t="s">
        <v>2356</v>
      </c>
      <c r="G97" s="193" t="s">
        <v>243</v>
      </c>
      <c r="H97" s="194">
        <v>12</v>
      </c>
      <c r="I97" s="195"/>
      <c r="J97" s="196">
        <f>ROUND(I97*H97,2)</f>
        <v>0</v>
      </c>
      <c r="K97" s="192" t="s">
        <v>3</v>
      </c>
      <c r="L97" s="197"/>
      <c r="M97" s="198" t="s">
        <v>3</v>
      </c>
      <c r="N97" s="199" t="s">
        <v>42</v>
      </c>
      <c r="O97" s="55"/>
      <c r="P97" s="154">
        <f>O97*H97</f>
        <v>0</v>
      </c>
      <c r="Q97" s="154">
        <v>0.00055</v>
      </c>
      <c r="R97" s="154">
        <f>Q97*H97</f>
        <v>0.0066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446</v>
      </c>
      <c r="AT97" s="156" t="s">
        <v>411</v>
      </c>
      <c r="AU97" s="156" t="s">
        <v>80</v>
      </c>
      <c r="AY97" s="19" t="s">
        <v>149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78</v>
      </c>
      <c r="BK97" s="157">
        <f>ROUND(I97*H97,2)</f>
        <v>0</v>
      </c>
      <c r="BL97" s="19" t="s">
        <v>227</v>
      </c>
      <c r="BM97" s="156" t="s">
        <v>2357</v>
      </c>
    </row>
    <row r="98" spans="2:51" s="13" customFormat="1" ht="12">
      <c r="B98" s="163"/>
      <c r="D98" s="164" t="s">
        <v>161</v>
      </c>
      <c r="E98" s="165" t="s">
        <v>3</v>
      </c>
      <c r="F98" s="166" t="s">
        <v>2354</v>
      </c>
      <c r="H98" s="167">
        <v>12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16.5" customHeight="1">
      <c r="A99" s="34"/>
      <c r="B99" s="144"/>
      <c r="C99" s="145" t="s">
        <v>215</v>
      </c>
      <c r="D99" s="145" t="s">
        <v>152</v>
      </c>
      <c r="E99" s="146" t="s">
        <v>2358</v>
      </c>
      <c r="F99" s="147" t="s">
        <v>2359</v>
      </c>
      <c r="G99" s="148" t="s">
        <v>243</v>
      </c>
      <c r="H99" s="149">
        <v>36</v>
      </c>
      <c r="I99" s="150"/>
      <c r="J99" s="151">
        <f>ROUND(I99*H99,2)</f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2360</v>
      </c>
    </row>
    <row r="100" spans="1:65" s="2" customFormat="1" ht="16.5" customHeight="1">
      <c r="A100" s="34"/>
      <c r="B100" s="144"/>
      <c r="C100" s="190" t="s">
        <v>224</v>
      </c>
      <c r="D100" s="190" t="s">
        <v>411</v>
      </c>
      <c r="E100" s="191" t="s">
        <v>2361</v>
      </c>
      <c r="F100" s="192" t="s">
        <v>2362</v>
      </c>
      <c r="G100" s="193" t="s">
        <v>243</v>
      </c>
      <c r="H100" s="194">
        <v>36</v>
      </c>
      <c r="I100" s="195"/>
      <c r="J100" s="196">
        <f>ROUND(I100*H100,2)</f>
        <v>0</v>
      </c>
      <c r="K100" s="192" t="s">
        <v>3</v>
      </c>
      <c r="L100" s="197"/>
      <c r="M100" s="198" t="s">
        <v>3</v>
      </c>
      <c r="N100" s="199" t="s">
        <v>42</v>
      </c>
      <c r="O100" s="55"/>
      <c r="P100" s="154">
        <f>O100*H100</f>
        <v>0</v>
      </c>
      <c r="Q100" s="154">
        <v>0.00064</v>
      </c>
      <c r="R100" s="154">
        <f>Q100*H100</f>
        <v>0.02304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446</v>
      </c>
      <c r="AT100" s="156" t="s">
        <v>411</v>
      </c>
      <c r="AU100" s="156" t="s">
        <v>80</v>
      </c>
      <c r="AY100" s="19" t="s">
        <v>149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78</v>
      </c>
      <c r="BK100" s="157">
        <f>ROUND(I100*H100,2)</f>
        <v>0</v>
      </c>
      <c r="BL100" s="19" t="s">
        <v>227</v>
      </c>
      <c r="BM100" s="156" t="s">
        <v>2363</v>
      </c>
    </row>
    <row r="101" spans="2:51" s="13" customFormat="1" ht="12">
      <c r="B101" s="163"/>
      <c r="D101" s="164" t="s">
        <v>161</v>
      </c>
      <c r="E101" s="165" t="s">
        <v>3</v>
      </c>
      <c r="F101" s="166" t="s">
        <v>2364</v>
      </c>
      <c r="H101" s="167">
        <v>36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200</v>
      </c>
      <c r="D102" s="145" t="s">
        <v>152</v>
      </c>
      <c r="E102" s="146" t="s">
        <v>2365</v>
      </c>
      <c r="F102" s="147" t="s">
        <v>2366</v>
      </c>
      <c r="G102" s="148" t="s">
        <v>243</v>
      </c>
      <c r="H102" s="149">
        <v>36</v>
      </c>
      <c r="I102" s="150"/>
      <c r="J102" s="151">
        <f>ROUND(I102*H102,2)</f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2367</v>
      </c>
    </row>
    <row r="103" spans="2:51" s="13" customFormat="1" ht="12">
      <c r="B103" s="163"/>
      <c r="D103" s="164" t="s">
        <v>161</v>
      </c>
      <c r="E103" s="165" t="s">
        <v>3</v>
      </c>
      <c r="F103" s="166" t="s">
        <v>2364</v>
      </c>
      <c r="H103" s="167">
        <v>36</v>
      </c>
      <c r="I103" s="168"/>
      <c r="L103" s="163"/>
      <c r="M103" s="169"/>
      <c r="N103" s="170"/>
      <c r="O103" s="170"/>
      <c r="P103" s="170"/>
      <c r="Q103" s="170"/>
      <c r="R103" s="170"/>
      <c r="S103" s="170"/>
      <c r="T103" s="171"/>
      <c r="AT103" s="165" t="s">
        <v>161</v>
      </c>
      <c r="AU103" s="165" t="s">
        <v>80</v>
      </c>
      <c r="AV103" s="13" t="s">
        <v>80</v>
      </c>
      <c r="AW103" s="13" t="s">
        <v>33</v>
      </c>
      <c r="AX103" s="13" t="s">
        <v>78</v>
      </c>
      <c r="AY103" s="165" t="s">
        <v>149</v>
      </c>
    </row>
    <row r="104" spans="1:65" s="2" customFormat="1" ht="16.5" customHeight="1">
      <c r="A104" s="34"/>
      <c r="B104" s="144"/>
      <c r="C104" s="190" t="s">
        <v>150</v>
      </c>
      <c r="D104" s="190" t="s">
        <v>411</v>
      </c>
      <c r="E104" s="191" t="s">
        <v>2368</v>
      </c>
      <c r="F104" s="192" t="s">
        <v>2369</v>
      </c>
      <c r="G104" s="193" t="s">
        <v>243</v>
      </c>
      <c r="H104" s="194">
        <v>36</v>
      </c>
      <c r="I104" s="195"/>
      <c r="J104" s="196">
        <f aca="true" t="shared" si="0" ref="J104:J112">ROUND(I104*H104,2)</f>
        <v>0</v>
      </c>
      <c r="K104" s="192" t="s">
        <v>3</v>
      </c>
      <c r="L104" s="197"/>
      <c r="M104" s="198" t="s">
        <v>3</v>
      </c>
      <c r="N104" s="199" t="s">
        <v>42</v>
      </c>
      <c r="O104" s="55"/>
      <c r="P104" s="154">
        <f aca="true" t="shared" si="1" ref="P104:P112">O104*H104</f>
        <v>0</v>
      </c>
      <c r="Q104" s="154">
        <v>0.00016</v>
      </c>
      <c r="R104" s="154">
        <f aca="true" t="shared" si="2" ref="R104:R112">Q104*H104</f>
        <v>0.00576</v>
      </c>
      <c r="S104" s="154">
        <v>0</v>
      </c>
      <c r="T104" s="155">
        <f aca="true" t="shared" si="3" ref="T104:T112"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446</v>
      </c>
      <c r="AT104" s="156" t="s">
        <v>411</v>
      </c>
      <c r="AU104" s="156" t="s">
        <v>80</v>
      </c>
      <c r="AY104" s="19" t="s">
        <v>149</v>
      </c>
      <c r="BE104" s="157">
        <f aca="true" t="shared" si="4" ref="BE104:BE112">IF(N104="základní",J104,0)</f>
        <v>0</v>
      </c>
      <c r="BF104" s="157">
        <f aca="true" t="shared" si="5" ref="BF104:BF112">IF(N104="snížená",J104,0)</f>
        <v>0</v>
      </c>
      <c r="BG104" s="157">
        <f aca="true" t="shared" si="6" ref="BG104:BG112">IF(N104="zákl. přenesená",J104,0)</f>
        <v>0</v>
      </c>
      <c r="BH104" s="157">
        <f aca="true" t="shared" si="7" ref="BH104:BH112">IF(N104="sníž. přenesená",J104,0)</f>
        <v>0</v>
      </c>
      <c r="BI104" s="157">
        <f aca="true" t="shared" si="8" ref="BI104:BI112">IF(N104="nulová",J104,0)</f>
        <v>0</v>
      </c>
      <c r="BJ104" s="19" t="s">
        <v>78</v>
      </c>
      <c r="BK104" s="157">
        <f aca="true" t="shared" si="9" ref="BK104:BK112">ROUND(I104*H104,2)</f>
        <v>0</v>
      </c>
      <c r="BL104" s="19" t="s">
        <v>227</v>
      </c>
      <c r="BM104" s="156" t="s">
        <v>2370</v>
      </c>
    </row>
    <row r="105" spans="1:65" s="2" customFormat="1" ht="16.5" customHeight="1">
      <c r="A105" s="34"/>
      <c r="B105" s="144"/>
      <c r="C105" s="145" t="s">
        <v>194</v>
      </c>
      <c r="D105" s="145" t="s">
        <v>152</v>
      </c>
      <c r="E105" s="146" t="s">
        <v>2371</v>
      </c>
      <c r="F105" s="147" t="s">
        <v>2372</v>
      </c>
      <c r="G105" s="148" t="s">
        <v>243</v>
      </c>
      <c r="H105" s="149">
        <v>5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78</v>
      </c>
      <c r="BK105" s="157">
        <f t="shared" si="9"/>
        <v>0</v>
      </c>
      <c r="BL105" s="19" t="s">
        <v>227</v>
      </c>
      <c r="BM105" s="156" t="s">
        <v>2373</v>
      </c>
    </row>
    <row r="106" spans="1:65" s="2" customFormat="1" ht="16.5" customHeight="1">
      <c r="A106" s="34"/>
      <c r="B106" s="144"/>
      <c r="C106" s="190" t="s">
        <v>210</v>
      </c>
      <c r="D106" s="190" t="s">
        <v>411</v>
      </c>
      <c r="E106" s="191" t="s">
        <v>2374</v>
      </c>
      <c r="F106" s="192" t="s">
        <v>2375</v>
      </c>
      <c r="G106" s="193" t="s">
        <v>243</v>
      </c>
      <c r="H106" s="194">
        <v>5</v>
      </c>
      <c r="I106" s="195"/>
      <c r="J106" s="196">
        <f t="shared" si="0"/>
        <v>0</v>
      </c>
      <c r="K106" s="192" t="s">
        <v>3</v>
      </c>
      <c r="L106" s="197"/>
      <c r="M106" s="198" t="s">
        <v>3</v>
      </c>
      <c r="N106" s="199" t="s">
        <v>42</v>
      </c>
      <c r="O106" s="55"/>
      <c r="P106" s="154">
        <f t="shared" si="1"/>
        <v>0</v>
      </c>
      <c r="Q106" s="154">
        <v>0.00061</v>
      </c>
      <c r="R106" s="154">
        <f t="shared" si="2"/>
        <v>0.0030499999999999998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446</v>
      </c>
      <c r="AT106" s="156" t="s">
        <v>411</v>
      </c>
      <c r="AU106" s="156" t="s">
        <v>80</v>
      </c>
      <c r="AY106" s="19" t="s">
        <v>149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78</v>
      </c>
      <c r="BK106" s="157">
        <f t="shared" si="9"/>
        <v>0</v>
      </c>
      <c r="BL106" s="19" t="s">
        <v>227</v>
      </c>
      <c r="BM106" s="156" t="s">
        <v>2376</v>
      </c>
    </row>
    <row r="107" spans="1:65" s="2" customFormat="1" ht="16.5" customHeight="1">
      <c r="A107" s="34"/>
      <c r="B107" s="144"/>
      <c r="C107" s="145" t="s">
        <v>232</v>
      </c>
      <c r="D107" s="145" t="s">
        <v>152</v>
      </c>
      <c r="E107" s="146" t="s">
        <v>2377</v>
      </c>
      <c r="F107" s="147" t="s">
        <v>2378</v>
      </c>
      <c r="G107" s="148" t="s">
        <v>183</v>
      </c>
      <c r="H107" s="149">
        <v>3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42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227</v>
      </c>
      <c r="AT107" s="156" t="s">
        <v>152</v>
      </c>
      <c r="AU107" s="156" t="s">
        <v>80</v>
      </c>
      <c r="AY107" s="19" t="s">
        <v>149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78</v>
      </c>
      <c r="BK107" s="157">
        <f t="shared" si="9"/>
        <v>0</v>
      </c>
      <c r="BL107" s="19" t="s">
        <v>227</v>
      </c>
      <c r="BM107" s="156" t="s">
        <v>2379</v>
      </c>
    </row>
    <row r="108" spans="1:65" s="2" customFormat="1" ht="16.5" customHeight="1">
      <c r="A108" s="34"/>
      <c r="B108" s="144"/>
      <c r="C108" s="145" t="s">
        <v>240</v>
      </c>
      <c r="D108" s="145" t="s">
        <v>152</v>
      </c>
      <c r="E108" s="146" t="s">
        <v>2380</v>
      </c>
      <c r="F108" s="147" t="s">
        <v>2381</v>
      </c>
      <c r="G108" s="148" t="s">
        <v>183</v>
      </c>
      <c r="H108" s="149">
        <v>2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42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227</v>
      </c>
      <c r="AT108" s="156" t="s">
        <v>152</v>
      </c>
      <c r="AU108" s="156" t="s">
        <v>80</v>
      </c>
      <c r="AY108" s="19" t="s">
        <v>149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78</v>
      </c>
      <c r="BK108" s="157">
        <f t="shared" si="9"/>
        <v>0</v>
      </c>
      <c r="BL108" s="19" t="s">
        <v>227</v>
      </c>
      <c r="BM108" s="156" t="s">
        <v>2382</v>
      </c>
    </row>
    <row r="109" spans="1:65" s="2" customFormat="1" ht="16.5" customHeight="1">
      <c r="A109" s="34"/>
      <c r="B109" s="144"/>
      <c r="C109" s="145" t="s">
        <v>169</v>
      </c>
      <c r="D109" s="145" t="s">
        <v>152</v>
      </c>
      <c r="E109" s="146" t="s">
        <v>2383</v>
      </c>
      <c r="F109" s="147" t="s">
        <v>2384</v>
      </c>
      <c r="G109" s="148" t="s">
        <v>183</v>
      </c>
      <c r="H109" s="149">
        <v>3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42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227</v>
      </c>
      <c r="AT109" s="156" t="s">
        <v>152</v>
      </c>
      <c r="AU109" s="156" t="s">
        <v>80</v>
      </c>
      <c r="AY109" s="19" t="s">
        <v>149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78</v>
      </c>
      <c r="BK109" s="157">
        <f t="shared" si="9"/>
        <v>0</v>
      </c>
      <c r="BL109" s="19" t="s">
        <v>227</v>
      </c>
      <c r="BM109" s="156" t="s">
        <v>2385</v>
      </c>
    </row>
    <row r="110" spans="1:65" s="2" customFormat="1" ht="16.5" customHeight="1">
      <c r="A110" s="34"/>
      <c r="B110" s="144"/>
      <c r="C110" s="190" t="s">
        <v>157</v>
      </c>
      <c r="D110" s="190" t="s">
        <v>411</v>
      </c>
      <c r="E110" s="191" t="s">
        <v>2386</v>
      </c>
      <c r="F110" s="192" t="s">
        <v>2387</v>
      </c>
      <c r="G110" s="193" t="s">
        <v>183</v>
      </c>
      <c r="H110" s="194">
        <v>3</v>
      </c>
      <c r="I110" s="195"/>
      <c r="J110" s="196">
        <f t="shared" si="0"/>
        <v>0</v>
      </c>
      <c r="K110" s="192" t="s">
        <v>3</v>
      </c>
      <c r="L110" s="197"/>
      <c r="M110" s="198" t="s">
        <v>3</v>
      </c>
      <c r="N110" s="199" t="s">
        <v>42</v>
      </c>
      <c r="O110" s="55"/>
      <c r="P110" s="154">
        <f t="shared" si="1"/>
        <v>0</v>
      </c>
      <c r="Q110" s="154">
        <v>0.00013</v>
      </c>
      <c r="R110" s="154">
        <f t="shared" si="2"/>
        <v>0.00038999999999999994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446</v>
      </c>
      <c r="AT110" s="156" t="s">
        <v>411</v>
      </c>
      <c r="AU110" s="156" t="s">
        <v>80</v>
      </c>
      <c r="AY110" s="19" t="s">
        <v>149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78</v>
      </c>
      <c r="BK110" s="157">
        <f t="shared" si="9"/>
        <v>0</v>
      </c>
      <c r="BL110" s="19" t="s">
        <v>227</v>
      </c>
      <c r="BM110" s="156" t="s">
        <v>2388</v>
      </c>
    </row>
    <row r="111" spans="1:65" s="2" customFormat="1" ht="16.5" customHeight="1">
      <c r="A111" s="34"/>
      <c r="B111" s="144"/>
      <c r="C111" s="145" t="s">
        <v>180</v>
      </c>
      <c r="D111" s="145" t="s">
        <v>152</v>
      </c>
      <c r="E111" s="146" t="s">
        <v>2389</v>
      </c>
      <c r="F111" s="147" t="s">
        <v>2390</v>
      </c>
      <c r="G111" s="148" t="s">
        <v>183</v>
      </c>
      <c r="H111" s="149">
        <v>1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227</v>
      </c>
      <c r="AT111" s="156" t="s">
        <v>152</v>
      </c>
      <c r="AU111" s="156" t="s">
        <v>80</v>
      </c>
      <c r="AY111" s="19" t="s">
        <v>149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78</v>
      </c>
      <c r="BK111" s="157">
        <f t="shared" si="9"/>
        <v>0</v>
      </c>
      <c r="BL111" s="19" t="s">
        <v>227</v>
      </c>
      <c r="BM111" s="156" t="s">
        <v>2391</v>
      </c>
    </row>
    <row r="112" spans="1:65" s="2" customFormat="1" ht="16.5" customHeight="1">
      <c r="A112" s="34"/>
      <c r="B112" s="144"/>
      <c r="C112" s="190" t="s">
        <v>186</v>
      </c>
      <c r="D112" s="190" t="s">
        <v>411</v>
      </c>
      <c r="E112" s="191" t="s">
        <v>2392</v>
      </c>
      <c r="F112" s="192" t="s">
        <v>2393</v>
      </c>
      <c r="G112" s="193" t="s">
        <v>183</v>
      </c>
      <c r="H112" s="194">
        <v>1</v>
      </c>
      <c r="I112" s="195"/>
      <c r="J112" s="196">
        <f t="shared" si="0"/>
        <v>0</v>
      </c>
      <c r="K112" s="192" t="s">
        <v>3</v>
      </c>
      <c r="L112" s="197"/>
      <c r="M112" s="198" t="s">
        <v>3</v>
      </c>
      <c r="N112" s="199" t="s">
        <v>42</v>
      </c>
      <c r="O112" s="55"/>
      <c r="P112" s="154">
        <f t="shared" si="1"/>
        <v>0</v>
      </c>
      <c r="Q112" s="154">
        <v>0.00105</v>
      </c>
      <c r="R112" s="154">
        <f t="shared" si="2"/>
        <v>0.00105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446</v>
      </c>
      <c r="AT112" s="156" t="s">
        <v>411</v>
      </c>
      <c r="AU112" s="156" t="s">
        <v>80</v>
      </c>
      <c r="AY112" s="19" t="s">
        <v>149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78</v>
      </c>
      <c r="BK112" s="157">
        <f t="shared" si="9"/>
        <v>0</v>
      </c>
      <c r="BL112" s="19" t="s">
        <v>227</v>
      </c>
      <c r="BM112" s="156" t="s">
        <v>2394</v>
      </c>
    </row>
    <row r="113" spans="2:63" s="12" customFormat="1" ht="25.9" customHeight="1">
      <c r="B113" s="131"/>
      <c r="D113" s="132" t="s">
        <v>70</v>
      </c>
      <c r="E113" s="133" t="s">
        <v>411</v>
      </c>
      <c r="F113" s="133" t="s">
        <v>2395</v>
      </c>
      <c r="I113" s="134"/>
      <c r="J113" s="135">
        <f>BK113</f>
        <v>0</v>
      </c>
      <c r="L113" s="131"/>
      <c r="M113" s="136"/>
      <c r="N113" s="137"/>
      <c r="O113" s="137"/>
      <c r="P113" s="138">
        <f>P114+P117</f>
        <v>0</v>
      </c>
      <c r="Q113" s="137"/>
      <c r="R113" s="138">
        <f>R114+R117</f>
        <v>0.058264</v>
      </c>
      <c r="S113" s="137"/>
      <c r="T113" s="139">
        <f>T114+T117</f>
        <v>0</v>
      </c>
      <c r="AR113" s="132" t="s">
        <v>169</v>
      </c>
      <c r="AT113" s="140" t="s">
        <v>70</v>
      </c>
      <c r="AU113" s="140" t="s">
        <v>71</v>
      </c>
      <c r="AY113" s="132" t="s">
        <v>149</v>
      </c>
      <c r="BK113" s="141">
        <f>BK114+BK117</f>
        <v>0</v>
      </c>
    </row>
    <row r="114" spans="2:63" s="12" customFormat="1" ht="22.9" customHeight="1">
      <c r="B114" s="131"/>
      <c r="D114" s="132" t="s">
        <v>70</v>
      </c>
      <c r="E114" s="142" t="s">
        <v>2396</v>
      </c>
      <c r="F114" s="142" t="s">
        <v>2397</v>
      </c>
      <c r="I114" s="134"/>
      <c r="J114" s="143">
        <f>BK114</f>
        <v>0</v>
      </c>
      <c r="L114" s="131"/>
      <c r="M114" s="136"/>
      <c r="N114" s="137"/>
      <c r="O114" s="137"/>
      <c r="P114" s="138">
        <f>SUM(P115:P116)</f>
        <v>0</v>
      </c>
      <c r="Q114" s="137"/>
      <c r="R114" s="138">
        <f>SUM(R115:R116)</f>
        <v>0.058</v>
      </c>
      <c r="S114" s="137"/>
      <c r="T114" s="139">
        <f>SUM(T115:T116)</f>
        <v>0</v>
      </c>
      <c r="AR114" s="132" t="s">
        <v>169</v>
      </c>
      <c r="AT114" s="140" t="s">
        <v>70</v>
      </c>
      <c r="AU114" s="140" t="s">
        <v>78</v>
      </c>
      <c r="AY114" s="132" t="s">
        <v>149</v>
      </c>
      <c r="BK114" s="141">
        <f>SUM(BK115:BK116)</f>
        <v>0</v>
      </c>
    </row>
    <row r="115" spans="1:65" s="2" customFormat="1" ht="16.5" customHeight="1">
      <c r="A115" s="34"/>
      <c r="B115" s="144"/>
      <c r="C115" s="145" t="s">
        <v>78</v>
      </c>
      <c r="D115" s="145" t="s">
        <v>152</v>
      </c>
      <c r="E115" s="146" t="s">
        <v>2398</v>
      </c>
      <c r="F115" s="147" t="s">
        <v>2399</v>
      </c>
      <c r="G115" s="148" t="s">
        <v>183</v>
      </c>
      <c r="H115" s="149">
        <v>1</v>
      </c>
      <c r="I115" s="150"/>
      <c r="J115" s="151">
        <f>ROUND(I115*H115,2)</f>
        <v>0</v>
      </c>
      <c r="K115" s="147" t="s">
        <v>3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649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649</v>
      </c>
      <c r="BM115" s="156" t="s">
        <v>2400</v>
      </c>
    </row>
    <row r="116" spans="1:65" s="2" customFormat="1" ht="24.2" customHeight="1">
      <c r="A116" s="34"/>
      <c r="B116" s="144"/>
      <c r="C116" s="190" t="s">
        <v>80</v>
      </c>
      <c r="D116" s="190" t="s">
        <v>411</v>
      </c>
      <c r="E116" s="191" t="s">
        <v>2401</v>
      </c>
      <c r="F116" s="192" t="s">
        <v>2402</v>
      </c>
      <c r="G116" s="193" t="s">
        <v>183</v>
      </c>
      <c r="H116" s="194">
        <v>1</v>
      </c>
      <c r="I116" s="195"/>
      <c r="J116" s="196">
        <f>ROUND(I116*H116,2)</f>
        <v>0</v>
      </c>
      <c r="K116" s="192" t="s">
        <v>3</v>
      </c>
      <c r="L116" s="197"/>
      <c r="M116" s="198" t="s">
        <v>3</v>
      </c>
      <c r="N116" s="199" t="s">
        <v>42</v>
      </c>
      <c r="O116" s="55"/>
      <c r="P116" s="154">
        <f>O116*H116</f>
        <v>0</v>
      </c>
      <c r="Q116" s="154">
        <v>0.058</v>
      </c>
      <c r="R116" s="154">
        <f>Q116*H116</f>
        <v>0.058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1002</v>
      </c>
      <c r="AT116" s="156" t="s">
        <v>411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1002</v>
      </c>
      <c r="BM116" s="156" t="s">
        <v>2403</v>
      </c>
    </row>
    <row r="117" spans="2:63" s="12" customFormat="1" ht="22.9" customHeight="1">
      <c r="B117" s="131"/>
      <c r="D117" s="132" t="s">
        <v>70</v>
      </c>
      <c r="E117" s="142" t="s">
        <v>2404</v>
      </c>
      <c r="F117" s="142" t="s">
        <v>2405</v>
      </c>
      <c r="I117" s="134"/>
      <c r="J117" s="143">
        <f>BK117</f>
        <v>0</v>
      </c>
      <c r="L117" s="131"/>
      <c r="M117" s="136"/>
      <c r="N117" s="137"/>
      <c r="O117" s="137"/>
      <c r="P117" s="138">
        <f>SUM(P118:P129)</f>
        <v>0</v>
      </c>
      <c r="Q117" s="137"/>
      <c r="R117" s="138">
        <f>SUM(R118:R129)</f>
        <v>0.000264</v>
      </c>
      <c r="S117" s="137"/>
      <c r="T117" s="139">
        <f>SUM(T118:T129)</f>
        <v>0</v>
      </c>
      <c r="AR117" s="132" t="s">
        <v>169</v>
      </c>
      <c r="AT117" s="140" t="s">
        <v>70</v>
      </c>
      <c r="AU117" s="140" t="s">
        <v>78</v>
      </c>
      <c r="AY117" s="132" t="s">
        <v>149</v>
      </c>
      <c r="BK117" s="141">
        <f>SUM(BK118:BK129)</f>
        <v>0</v>
      </c>
    </row>
    <row r="118" spans="1:65" s="2" customFormat="1" ht="16.5" customHeight="1">
      <c r="A118" s="34"/>
      <c r="B118" s="144"/>
      <c r="C118" s="145" t="s">
        <v>391</v>
      </c>
      <c r="D118" s="145" t="s">
        <v>152</v>
      </c>
      <c r="E118" s="146" t="s">
        <v>2406</v>
      </c>
      <c r="F118" s="147" t="s">
        <v>2407</v>
      </c>
      <c r="G118" s="148" t="s">
        <v>2408</v>
      </c>
      <c r="H118" s="149">
        <v>0.03</v>
      </c>
      <c r="I118" s="150"/>
      <c r="J118" s="151">
        <f aca="true" t="shared" si="10" ref="J118:J129">ROUND(I118*H118,2)</f>
        <v>0</v>
      </c>
      <c r="K118" s="147" t="s">
        <v>3</v>
      </c>
      <c r="L118" s="35"/>
      <c r="M118" s="152" t="s">
        <v>3</v>
      </c>
      <c r="N118" s="153" t="s">
        <v>42</v>
      </c>
      <c r="O118" s="55"/>
      <c r="P118" s="154">
        <f aca="true" t="shared" si="11" ref="P118:P129">O118*H118</f>
        <v>0</v>
      </c>
      <c r="Q118" s="154">
        <v>0.0088</v>
      </c>
      <c r="R118" s="154">
        <f aca="true" t="shared" si="12" ref="R118:R129">Q118*H118</f>
        <v>0.000264</v>
      </c>
      <c r="S118" s="154">
        <v>0</v>
      </c>
      <c r="T118" s="155">
        <f aca="true" t="shared" si="13" ref="T118:T129"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649</v>
      </c>
      <c r="AT118" s="156" t="s">
        <v>152</v>
      </c>
      <c r="AU118" s="156" t="s">
        <v>80</v>
      </c>
      <c r="AY118" s="19" t="s">
        <v>149</v>
      </c>
      <c r="BE118" s="157">
        <f aca="true" t="shared" si="14" ref="BE118:BE129">IF(N118="základní",J118,0)</f>
        <v>0</v>
      </c>
      <c r="BF118" s="157">
        <f aca="true" t="shared" si="15" ref="BF118:BF129">IF(N118="snížená",J118,0)</f>
        <v>0</v>
      </c>
      <c r="BG118" s="157">
        <f aca="true" t="shared" si="16" ref="BG118:BG129">IF(N118="zákl. přenesená",J118,0)</f>
        <v>0</v>
      </c>
      <c r="BH118" s="157">
        <f aca="true" t="shared" si="17" ref="BH118:BH129">IF(N118="sníž. přenesená",J118,0)</f>
        <v>0</v>
      </c>
      <c r="BI118" s="157">
        <f aca="true" t="shared" si="18" ref="BI118:BI129">IF(N118="nulová",J118,0)</f>
        <v>0</v>
      </c>
      <c r="BJ118" s="19" t="s">
        <v>78</v>
      </c>
      <c r="BK118" s="157">
        <f aca="true" t="shared" si="19" ref="BK118:BK129">ROUND(I118*H118,2)</f>
        <v>0</v>
      </c>
      <c r="BL118" s="19" t="s">
        <v>649</v>
      </c>
      <c r="BM118" s="156" t="s">
        <v>2409</v>
      </c>
    </row>
    <row r="119" spans="1:65" s="2" customFormat="1" ht="16.5" customHeight="1">
      <c r="A119" s="34"/>
      <c r="B119" s="144"/>
      <c r="C119" s="145" t="s">
        <v>396</v>
      </c>
      <c r="D119" s="145" t="s">
        <v>152</v>
      </c>
      <c r="E119" s="146" t="s">
        <v>2410</v>
      </c>
      <c r="F119" s="147" t="s">
        <v>2411</v>
      </c>
      <c r="G119" s="148" t="s">
        <v>155</v>
      </c>
      <c r="H119" s="149">
        <v>15</v>
      </c>
      <c r="I119" s="150"/>
      <c r="J119" s="151">
        <f t="shared" si="10"/>
        <v>0</v>
      </c>
      <c r="K119" s="147" t="s">
        <v>3</v>
      </c>
      <c r="L119" s="35"/>
      <c r="M119" s="152" t="s">
        <v>3</v>
      </c>
      <c r="N119" s="153" t="s">
        <v>42</v>
      </c>
      <c r="O119" s="55"/>
      <c r="P119" s="154">
        <f t="shared" si="11"/>
        <v>0</v>
      </c>
      <c r="Q119" s="154">
        <v>0</v>
      </c>
      <c r="R119" s="154">
        <f t="shared" si="12"/>
        <v>0</v>
      </c>
      <c r="S119" s="154">
        <v>0</v>
      </c>
      <c r="T119" s="155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649</v>
      </c>
      <c r="AT119" s="156" t="s">
        <v>152</v>
      </c>
      <c r="AU119" s="156" t="s">
        <v>80</v>
      </c>
      <c r="AY119" s="19" t="s">
        <v>149</v>
      </c>
      <c r="BE119" s="157">
        <f t="shared" si="14"/>
        <v>0</v>
      </c>
      <c r="BF119" s="157">
        <f t="shared" si="15"/>
        <v>0</v>
      </c>
      <c r="BG119" s="157">
        <f t="shared" si="16"/>
        <v>0</v>
      </c>
      <c r="BH119" s="157">
        <f t="shared" si="17"/>
        <v>0</v>
      </c>
      <c r="BI119" s="157">
        <f t="shared" si="18"/>
        <v>0</v>
      </c>
      <c r="BJ119" s="19" t="s">
        <v>78</v>
      </c>
      <c r="BK119" s="157">
        <f t="shared" si="19"/>
        <v>0</v>
      </c>
      <c r="BL119" s="19" t="s">
        <v>649</v>
      </c>
      <c r="BM119" s="156" t="s">
        <v>2412</v>
      </c>
    </row>
    <row r="120" spans="1:65" s="2" customFormat="1" ht="16.5" customHeight="1">
      <c r="A120" s="34"/>
      <c r="B120" s="144"/>
      <c r="C120" s="145" t="s">
        <v>403</v>
      </c>
      <c r="D120" s="145" t="s">
        <v>152</v>
      </c>
      <c r="E120" s="146" t="s">
        <v>2413</v>
      </c>
      <c r="F120" s="147" t="s">
        <v>2414</v>
      </c>
      <c r="G120" s="148" t="s">
        <v>165</v>
      </c>
      <c r="H120" s="149">
        <v>0.72</v>
      </c>
      <c r="I120" s="150"/>
      <c r="J120" s="151">
        <f t="shared" si="10"/>
        <v>0</v>
      </c>
      <c r="K120" s="147" t="s">
        <v>3</v>
      </c>
      <c r="L120" s="35"/>
      <c r="M120" s="152" t="s">
        <v>3</v>
      </c>
      <c r="N120" s="153" t="s">
        <v>42</v>
      </c>
      <c r="O120" s="55"/>
      <c r="P120" s="154">
        <f t="shared" si="11"/>
        <v>0</v>
      </c>
      <c r="Q120" s="154">
        <v>0</v>
      </c>
      <c r="R120" s="154">
        <f t="shared" si="12"/>
        <v>0</v>
      </c>
      <c r="S120" s="154">
        <v>0</v>
      </c>
      <c r="T120" s="155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649</v>
      </c>
      <c r="AT120" s="156" t="s">
        <v>152</v>
      </c>
      <c r="AU120" s="156" t="s">
        <v>80</v>
      </c>
      <c r="AY120" s="19" t="s">
        <v>149</v>
      </c>
      <c r="BE120" s="157">
        <f t="shared" si="14"/>
        <v>0</v>
      </c>
      <c r="BF120" s="157">
        <f t="shared" si="15"/>
        <v>0</v>
      </c>
      <c r="BG120" s="157">
        <f t="shared" si="16"/>
        <v>0</v>
      </c>
      <c r="BH120" s="157">
        <f t="shared" si="17"/>
        <v>0</v>
      </c>
      <c r="BI120" s="157">
        <f t="shared" si="18"/>
        <v>0</v>
      </c>
      <c r="BJ120" s="19" t="s">
        <v>78</v>
      </c>
      <c r="BK120" s="157">
        <f t="shared" si="19"/>
        <v>0</v>
      </c>
      <c r="BL120" s="19" t="s">
        <v>649</v>
      </c>
      <c r="BM120" s="156" t="s">
        <v>2415</v>
      </c>
    </row>
    <row r="121" spans="1:65" s="2" customFormat="1" ht="16.5" customHeight="1">
      <c r="A121" s="34"/>
      <c r="B121" s="144"/>
      <c r="C121" s="145" t="s">
        <v>410</v>
      </c>
      <c r="D121" s="145" t="s">
        <v>152</v>
      </c>
      <c r="E121" s="146" t="s">
        <v>2416</v>
      </c>
      <c r="F121" s="147" t="s">
        <v>2417</v>
      </c>
      <c r="G121" s="148" t="s">
        <v>243</v>
      </c>
      <c r="H121" s="149">
        <v>30</v>
      </c>
      <c r="I121" s="150"/>
      <c r="J121" s="151">
        <f t="shared" si="10"/>
        <v>0</v>
      </c>
      <c r="K121" s="147" t="s">
        <v>3</v>
      </c>
      <c r="L121" s="35"/>
      <c r="M121" s="152" t="s">
        <v>3</v>
      </c>
      <c r="N121" s="153" t="s">
        <v>42</v>
      </c>
      <c r="O121" s="55"/>
      <c r="P121" s="154">
        <f t="shared" si="11"/>
        <v>0</v>
      </c>
      <c r="Q121" s="154">
        <v>0</v>
      </c>
      <c r="R121" s="154">
        <f t="shared" si="12"/>
        <v>0</v>
      </c>
      <c r="S121" s="154">
        <v>0</v>
      </c>
      <c r="T121" s="155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649</v>
      </c>
      <c r="AT121" s="156" t="s">
        <v>152</v>
      </c>
      <c r="AU121" s="156" t="s">
        <v>80</v>
      </c>
      <c r="AY121" s="19" t="s">
        <v>149</v>
      </c>
      <c r="BE121" s="157">
        <f t="shared" si="14"/>
        <v>0</v>
      </c>
      <c r="BF121" s="157">
        <f t="shared" si="15"/>
        <v>0</v>
      </c>
      <c r="BG121" s="157">
        <f t="shared" si="16"/>
        <v>0</v>
      </c>
      <c r="BH121" s="157">
        <f t="shared" si="17"/>
        <v>0</v>
      </c>
      <c r="BI121" s="157">
        <f t="shared" si="18"/>
        <v>0</v>
      </c>
      <c r="BJ121" s="19" t="s">
        <v>78</v>
      </c>
      <c r="BK121" s="157">
        <f t="shared" si="19"/>
        <v>0</v>
      </c>
      <c r="BL121" s="19" t="s">
        <v>649</v>
      </c>
      <c r="BM121" s="156" t="s">
        <v>2418</v>
      </c>
    </row>
    <row r="122" spans="1:65" s="2" customFormat="1" ht="21.75" customHeight="1">
      <c r="A122" s="34"/>
      <c r="B122" s="144"/>
      <c r="C122" s="145" t="s">
        <v>415</v>
      </c>
      <c r="D122" s="145" t="s">
        <v>152</v>
      </c>
      <c r="E122" s="146" t="s">
        <v>2419</v>
      </c>
      <c r="F122" s="147" t="s">
        <v>2420</v>
      </c>
      <c r="G122" s="148" t="s">
        <v>165</v>
      </c>
      <c r="H122" s="149">
        <v>3.5</v>
      </c>
      <c r="I122" s="150"/>
      <c r="J122" s="151">
        <f t="shared" si="10"/>
        <v>0</v>
      </c>
      <c r="K122" s="147" t="s">
        <v>3</v>
      </c>
      <c r="L122" s="35"/>
      <c r="M122" s="152" t="s">
        <v>3</v>
      </c>
      <c r="N122" s="153" t="s">
        <v>42</v>
      </c>
      <c r="O122" s="55"/>
      <c r="P122" s="154">
        <f t="shared" si="11"/>
        <v>0</v>
      </c>
      <c r="Q122" s="154">
        <v>0</v>
      </c>
      <c r="R122" s="154">
        <f t="shared" si="12"/>
        <v>0</v>
      </c>
      <c r="S122" s="154">
        <v>0</v>
      </c>
      <c r="T122" s="155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649</v>
      </c>
      <c r="AT122" s="156" t="s">
        <v>152</v>
      </c>
      <c r="AU122" s="156" t="s">
        <v>80</v>
      </c>
      <c r="AY122" s="19" t="s">
        <v>149</v>
      </c>
      <c r="BE122" s="157">
        <f t="shared" si="14"/>
        <v>0</v>
      </c>
      <c r="BF122" s="157">
        <f t="shared" si="15"/>
        <v>0</v>
      </c>
      <c r="BG122" s="157">
        <f t="shared" si="16"/>
        <v>0</v>
      </c>
      <c r="BH122" s="157">
        <f t="shared" si="17"/>
        <v>0</v>
      </c>
      <c r="BI122" s="157">
        <f t="shared" si="18"/>
        <v>0</v>
      </c>
      <c r="BJ122" s="19" t="s">
        <v>78</v>
      </c>
      <c r="BK122" s="157">
        <f t="shared" si="19"/>
        <v>0</v>
      </c>
      <c r="BL122" s="19" t="s">
        <v>649</v>
      </c>
      <c r="BM122" s="156" t="s">
        <v>2421</v>
      </c>
    </row>
    <row r="123" spans="1:65" s="2" customFormat="1" ht="24.2" customHeight="1">
      <c r="A123" s="34"/>
      <c r="B123" s="144"/>
      <c r="C123" s="145" t="s">
        <v>419</v>
      </c>
      <c r="D123" s="145" t="s">
        <v>152</v>
      </c>
      <c r="E123" s="146" t="s">
        <v>2422</v>
      </c>
      <c r="F123" s="147" t="s">
        <v>2423</v>
      </c>
      <c r="G123" s="148" t="s">
        <v>165</v>
      </c>
      <c r="H123" s="149">
        <v>21</v>
      </c>
      <c r="I123" s="150"/>
      <c r="J123" s="151">
        <f t="shared" si="10"/>
        <v>0</v>
      </c>
      <c r="K123" s="147" t="s">
        <v>3</v>
      </c>
      <c r="L123" s="35"/>
      <c r="M123" s="152" t="s">
        <v>3</v>
      </c>
      <c r="N123" s="153" t="s">
        <v>42</v>
      </c>
      <c r="O123" s="55"/>
      <c r="P123" s="154">
        <f t="shared" si="11"/>
        <v>0</v>
      </c>
      <c r="Q123" s="154">
        <v>0</v>
      </c>
      <c r="R123" s="154">
        <f t="shared" si="12"/>
        <v>0</v>
      </c>
      <c r="S123" s="154">
        <v>0</v>
      </c>
      <c r="T123" s="155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649</v>
      </c>
      <c r="AT123" s="156" t="s">
        <v>152</v>
      </c>
      <c r="AU123" s="156" t="s">
        <v>80</v>
      </c>
      <c r="AY123" s="19" t="s">
        <v>149</v>
      </c>
      <c r="BE123" s="157">
        <f t="shared" si="14"/>
        <v>0</v>
      </c>
      <c r="BF123" s="157">
        <f t="shared" si="15"/>
        <v>0</v>
      </c>
      <c r="BG123" s="157">
        <f t="shared" si="16"/>
        <v>0</v>
      </c>
      <c r="BH123" s="157">
        <f t="shared" si="17"/>
        <v>0</v>
      </c>
      <c r="BI123" s="157">
        <f t="shared" si="18"/>
        <v>0</v>
      </c>
      <c r="BJ123" s="19" t="s">
        <v>78</v>
      </c>
      <c r="BK123" s="157">
        <f t="shared" si="19"/>
        <v>0</v>
      </c>
      <c r="BL123" s="19" t="s">
        <v>649</v>
      </c>
      <c r="BM123" s="156" t="s">
        <v>2424</v>
      </c>
    </row>
    <row r="124" spans="1:65" s="2" customFormat="1" ht="16.5" customHeight="1">
      <c r="A124" s="34"/>
      <c r="B124" s="144"/>
      <c r="C124" s="145" t="s">
        <v>426</v>
      </c>
      <c r="D124" s="145" t="s">
        <v>152</v>
      </c>
      <c r="E124" s="146" t="s">
        <v>2425</v>
      </c>
      <c r="F124" s="147" t="s">
        <v>2426</v>
      </c>
      <c r="G124" s="148" t="s">
        <v>197</v>
      </c>
      <c r="H124" s="149">
        <v>6.3</v>
      </c>
      <c r="I124" s="150"/>
      <c r="J124" s="151">
        <f t="shared" si="10"/>
        <v>0</v>
      </c>
      <c r="K124" s="147" t="s">
        <v>3</v>
      </c>
      <c r="L124" s="35"/>
      <c r="M124" s="152" t="s">
        <v>3</v>
      </c>
      <c r="N124" s="153" t="s">
        <v>42</v>
      </c>
      <c r="O124" s="55"/>
      <c r="P124" s="154">
        <f t="shared" si="11"/>
        <v>0</v>
      </c>
      <c r="Q124" s="154">
        <v>0</v>
      </c>
      <c r="R124" s="154">
        <f t="shared" si="12"/>
        <v>0</v>
      </c>
      <c r="S124" s="154">
        <v>0</v>
      </c>
      <c r="T124" s="155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649</v>
      </c>
      <c r="AT124" s="156" t="s">
        <v>152</v>
      </c>
      <c r="AU124" s="156" t="s">
        <v>80</v>
      </c>
      <c r="AY124" s="19" t="s">
        <v>149</v>
      </c>
      <c r="BE124" s="157">
        <f t="shared" si="14"/>
        <v>0</v>
      </c>
      <c r="BF124" s="157">
        <f t="shared" si="15"/>
        <v>0</v>
      </c>
      <c r="BG124" s="157">
        <f t="shared" si="16"/>
        <v>0</v>
      </c>
      <c r="BH124" s="157">
        <f t="shared" si="17"/>
        <v>0</v>
      </c>
      <c r="BI124" s="157">
        <f t="shared" si="18"/>
        <v>0</v>
      </c>
      <c r="BJ124" s="19" t="s">
        <v>78</v>
      </c>
      <c r="BK124" s="157">
        <f t="shared" si="19"/>
        <v>0</v>
      </c>
      <c r="BL124" s="19" t="s">
        <v>649</v>
      </c>
      <c r="BM124" s="156" t="s">
        <v>2427</v>
      </c>
    </row>
    <row r="125" spans="1:65" s="2" customFormat="1" ht="16.5" customHeight="1">
      <c r="A125" s="34"/>
      <c r="B125" s="144"/>
      <c r="C125" s="145" t="s">
        <v>433</v>
      </c>
      <c r="D125" s="145" t="s">
        <v>152</v>
      </c>
      <c r="E125" s="146" t="s">
        <v>2428</v>
      </c>
      <c r="F125" s="147" t="s">
        <v>2429</v>
      </c>
      <c r="G125" s="148" t="s">
        <v>165</v>
      </c>
      <c r="H125" s="149">
        <v>0.7</v>
      </c>
      <c r="I125" s="150"/>
      <c r="J125" s="151">
        <f t="shared" si="10"/>
        <v>0</v>
      </c>
      <c r="K125" s="147" t="s">
        <v>3</v>
      </c>
      <c r="L125" s="35"/>
      <c r="M125" s="152" t="s">
        <v>3</v>
      </c>
      <c r="N125" s="153" t="s">
        <v>42</v>
      </c>
      <c r="O125" s="55"/>
      <c r="P125" s="154">
        <f t="shared" si="11"/>
        <v>0</v>
      </c>
      <c r="Q125" s="154">
        <v>0</v>
      </c>
      <c r="R125" s="154">
        <f t="shared" si="12"/>
        <v>0</v>
      </c>
      <c r="S125" s="154">
        <v>0</v>
      </c>
      <c r="T125" s="155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649</v>
      </c>
      <c r="AT125" s="156" t="s">
        <v>152</v>
      </c>
      <c r="AU125" s="156" t="s">
        <v>80</v>
      </c>
      <c r="AY125" s="19" t="s">
        <v>149</v>
      </c>
      <c r="BE125" s="157">
        <f t="shared" si="14"/>
        <v>0</v>
      </c>
      <c r="BF125" s="157">
        <f t="shared" si="15"/>
        <v>0</v>
      </c>
      <c r="BG125" s="157">
        <f t="shared" si="16"/>
        <v>0</v>
      </c>
      <c r="BH125" s="157">
        <f t="shared" si="17"/>
        <v>0</v>
      </c>
      <c r="BI125" s="157">
        <f t="shared" si="18"/>
        <v>0</v>
      </c>
      <c r="BJ125" s="19" t="s">
        <v>78</v>
      </c>
      <c r="BK125" s="157">
        <f t="shared" si="19"/>
        <v>0</v>
      </c>
      <c r="BL125" s="19" t="s">
        <v>649</v>
      </c>
      <c r="BM125" s="156" t="s">
        <v>2430</v>
      </c>
    </row>
    <row r="126" spans="1:65" s="2" customFormat="1" ht="16.5" customHeight="1">
      <c r="A126" s="34"/>
      <c r="B126" s="144"/>
      <c r="C126" s="145" t="s">
        <v>440</v>
      </c>
      <c r="D126" s="145" t="s">
        <v>152</v>
      </c>
      <c r="E126" s="146" t="s">
        <v>2431</v>
      </c>
      <c r="F126" s="147" t="s">
        <v>2432</v>
      </c>
      <c r="G126" s="148" t="s">
        <v>243</v>
      </c>
      <c r="H126" s="149">
        <v>30</v>
      </c>
      <c r="I126" s="150"/>
      <c r="J126" s="151">
        <f t="shared" si="10"/>
        <v>0</v>
      </c>
      <c r="K126" s="147" t="s">
        <v>3</v>
      </c>
      <c r="L126" s="35"/>
      <c r="M126" s="152" t="s">
        <v>3</v>
      </c>
      <c r="N126" s="153" t="s">
        <v>42</v>
      </c>
      <c r="O126" s="55"/>
      <c r="P126" s="154">
        <f t="shared" si="11"/>
        <v>0</v>
      </c>
      <c r="Q126" s="154">
        <v>0</v>
      </c>
      <c r="R126" s="154">
        <f t="shared" si="12"/>
        <v>0</v>
      </c>
      <c r="S126" s="154">
        <v>0</v>
      </c>
      <c r="T126" s="155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649</v>
      </c>
      <c r="AT126" s="156" t="s">
        <v>152</v>
      </c>
      <c r="AU126" s="156" t="s">
        <v>80</v>
      </c>
      <c r="AY126" s="19" t="s">
        <v>149</v>
      </c>
      <c r="BE126" s="157">
        <f t="shared" si="14"/>
        <v>0</v>
      </c>
      <c r="BF126" s="157">
        <f t="shared" si="15"/>
        <v>0</v>
      </c>
      <c r="BG126" s="157">
        <f t="shared" si="16"/>
        <v>0</v>
      </c>
      <c r="BH126" s="157">
        <f t="shared" si="17"/>
        <v>0</v>
      </c>
      <c r="BI126" s="157">
        <f t="shared" si="18"/>
        <v>0</v>
      </c>
      <c r="BJ126" s="19" t="s">
        <v>78</v>
      </c>
      <c r="BK126" s="157">
        <f t="shared" si="19"/>
        <v>0</v>
      </c>
      <c r="BL126" s="19" t="s">
        <v>649</v>
      </c>
      <c r="BM126" s="156" t="s">
        <v>2433</v>
      </c>
    </row>
    <row r="127" spans="1:65" s="2" customFormat="1" ht="16.5" customHeight="1">
      <c r="A127" s="34"/>
      <c r="B127" s="144"/>
      <c r="C127" s="145" t="s">
        <v>453</v>
      </c>
      <c r="D127" s="145" t="s">
        <v>152</v>
      </c>
      <c r="E127" s="146" t="s">
        <v>2434</v>
      </c>
      <c r="F127" s="147" t="s">
        <v>2435</v>
      </c>
      <c r="G127" s="148" t="s">
        <v>155</v>
      </c>
      <c r="H127" s="149">
        <v>15</v>
      </c>
      <c r="I127" s="150"/>
      <c r="J127" s="151">
        <f t="shared" si="10"/>
        <v>0</v>
      </c>
      <c r="K127" s="147" t="s">
        <v>3</v>
      </c>
      <c r="L127" s="35"/>
      <c r="M127" s="152" t="s">
        <v>3</v>
      </c>
      <c r="N127" s="153" t="s">
        <v>42</v>
      </c>
      <c r="O127" s="55"/>
      <c r="P127" s="154">
        <f t="shared" si="11"/>
        <v>0</v>
      </c>
      <c r="Q127" s="154">
        <v>0</v>
      </c>
      <c r="R127" s="154">
        <f t="shared" si="12"/>
        <v>0</v>
      </c>
      <c r="S127" s="154">
        <v>0</v>
      </c>
      <c r="T127" s="155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649</v>
      </c>
      <c r="AT127" s="156" t="s">
        <v>152</v>
      </c>
      <c r="AU127" s="156" t="s">
        <v>80</v>
      </c>
      <c r="AY127" s="19" t="s">
        <v>149</v>
      </c>
      <c r="BE127" s="157">
        <f t="shared" si="14"/>
        <v>0</v>
      </c>
      <c r="BF127" s="157">
        <f t="shared" si="15"/>
        <v>0</v>
      </c>
      <c r="BG127" s="157">
        <f t="shared" si="16"/>
        <v>0</v>
      </c>
      <c r="BH127" s="157">
        <f t="shared" si="17"/>
        <v>0</v>
      </c>
      <c r="BI127" s="157">
        <f t="shared" si="18"/>
        <v>0</v>
      </c>
      <c r="BJ127" s="19" t="s">
        <v>78</v>
      </c>
      <c r="BK127" s="157">
        <f t="shared" si="19"/>
        <v>0</v>
      </c>
      <c r="BL127" s="19" t="s">
        <v>649</v>
      </c>
      <c r="BM127" s="156" t="s">
        <v>2436</v>
      </c>
    </row>
    <row r="128" spans="1:65" s="2" customFormat="1" ht="16.5" customHeight="1">
      <c r="A128" s="34"/>
      <c r="B128" s="144"/>
      <c r="C128" s="145" t="s">
        <v>461</v>
      </c>
      <c r="D128" s="145" t="s">
        <v>152</v>
      </c>
      <c r="E128" s="146" t="s">
        <v>2437</v>
      </c>
      <c r="F128" s="147" t="s">
        <v>2438</v>
      </c>
      <c r="G128" s="148" t="s">
        <v>243</v>
      </c>
      <c r="H128" s="149">
        <v>25</v>
      </c>
      <c r="I128" s="150"/>
      <c r="J128" s="151">
        <f t="shared" si="10"/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 t="shared" si="11"/>
        <v>0</v>
      </c>
      <c r="Q128" s="154">
        <v>0</v>
      </c>
      <c r="R128" s="154">
        <f t="shared" si="12"/>
        <v>0</v>
      </c>
      <c r="S128" s="154">
        <v>0</v>
      </c>
      <c r="T128" s="155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649</v>
      </c>
      <c r="AT128" s="156" t="s">
        <v>152</v>
      </c>
      <c r="AU128" s="156" t="s">
        <v>80</v>
      </c>
      <c r="AY128" s="19" t="s">
        <v>149</v>
      </c>
      <c r="BE128" s="157">
        <f t="shared" si="14"/>
        <v>0</v>
      </c>
      <c r="BF128" s="157">
        <f t="shared" si="15"/>
        <v>0</v>
      </c>
      <c r="BG128" s="157">
        <f t="shared" si="16"/>
        <v>0</v>
      </c>
      <c r="BH128" s="157">
        <f t="shared" si="17"/>
        <v>0</v>
      </c>
      <c r="BI128" s="157">
        <f t="shared" si="18"/>
        <v>0</v>
      </c>
      <c r="BJ128" s="19" t="s">
        <v>78</v>
      </c>
      <c r="BK128" s="157">
        <f t="shared" si="19"/>
        <v>0</v>
      </c>
      <c r="BL128" s="19" t="s">
        <v>649</v>
      </c>
      <c r="BM128" s="156" t="s">
        <v>2439</v>
      </c>
    </row>
    <row r="129" spans="1:65" s="2" customFormat="1" ht="16.5" customHeight="1">
      <c r="A129" s="34"/>
      <c r="B129" s="144"/>
      <c r="C129" s="145" t="s">
        <v>468</v>
      </c>
      <c r="D129" s="145" t="s">
        <v>152</v>
      </c>
      <c r="E129" s="146" t="s">
        <v>2440</v>
      </c>
      <c r="F129" s="147" t="s">
        <v>2441</v>
      </c>
      <c r="G129" s="148" t="s">
        <v>243</v>
      </c>
      <c r="H129" s="149">
        <v>25</v>
      </c>
      <c r="I129" s="150"/>
      <c r="J129" s="151">
        <f t="shared" si="10"/>
        <v>0</v>
      </c>
      <c r="K129" s="147" t="s">
        <v>3</v>
      </c>
      <c r="L129" s="35"/>
      <c r="M129" s="152" t="s">
        <v>3</v>
      </c>
      <c r="N129" s="153" t="s">
        <v>42</v>
      </c>
      <c r="O129" s="55"/>
      <c r="P129" s="154">
        <f t="shared" si="11"/>
        <v>0</v>
      </c>
      <c r="Q129" s="154">
        <v>0</v>
      </c>
      <c r="R129" s="154">
        <f t="shared" si="12"/>
        <v>0</v>
      </c>
      <c r="S129" s="154">
        <v>0</v>
      </c>
      <c r="T129" s="155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649</v>
      </c>
      <c r="AT129" s="156" t="s">
        <v>152</v>
      </c>
      <c r="AU129" s="156" t="s">
        <v>80</v>
      </c>
      <c r="AY129" s="19" t="s">
        <v>149</v>
      </c>
      <c r="BE129" s="157">
        <f t="shared" si="14"/>
        <v>0</v>
      </c>
      <c r="BF129" s="157">
        <f t="shared" si="15"/>
        <v>0</v>
      </c>
      <c r="BG129" s="157">
        <f t="shared" si="16"/>
        <v>0</v>
      </c>
      <c r="BH129" s="157">
        <f t="shared" si="17"/>
        <v>0</v>
      </c>
      <c r="BI129" s="157">
        <f t="shared" si="18"/>
        <v>0</v>
      </c>
      <c r="BJ129" s="19" t="s">
        <v>78</v>
      </c>
      <c r="BK129" s="157">
        <f t="shared" si="19"/>
        <v>0</v>
      </c>
      <c r="BL129" s="19" t="s">
        <v>649</v>
      </c>
      <c r="BM129" s="156" t="s">
        <v>2442</v>
      </c>
    </row>
    <row r="130" spans="2:63" s="12" customFormat="1" ht="25.9" customHeight="1">
      <c r="B130" s="131"/>
      <c r="D130" s="132" t="s">
        <v>70</v>
      </c>
      <c r="E130" s="133" t="s">
        <v>2443</v>
      </c>
      <c r="F130" s="133" t="s">
        <v>2444</v>
      </c>
      <c r="I130" s="134"/>
      <c r="J130" s="135">
        <f>BK130</f>
        <v>0</v>
      </c>
      <c r="L130" s="131"/>
      <c r="M130" s="136"/>
      <c r="N130" s="137"/>
      <c r="O130" s="137"/>
      <c r="P130" s="138">
        <f>SUM(P131:P135)</f>
        <v>0</v>
      </c>
      <c r="Q130" s="137"/>
      <c r="R130" s="138">
        <f>SUM(R131:R135)</f>
        <v>0</v>
      </c>
      <c r="S130" s="137"/>
      <c r="T130" s="139">
        <f>SUM(T131:T135)</f>
        <v>0</v>
      </c>
      <c r="AR130" s="132" t="s">
        <v>157</v>
      </c>
      <c r="AT130" s="140" t="s">
        <v>70</v>
      </c>
      <c r="AU130" s="140" t="s">
        <v>71</v>
      </c>
      <c r="AY130" s="132" t="s">
        <v>149</v>
      </c>
      <c r="BK130" s="141">
        <f>SUM(BK131:BK135)</f>
        <v>0</v>
      </c>
    </row>
    <row r="131" spans="1:65" s="2" customFormat="1" ht="16.5" customHeight="1">
      <c r="A131" s="34"/>
      <c r="B131" s="144"/>
      <c r="C131" s="145" t="s">
        <v>359</v>
      </c>
      <c r="D131" s="145" t="s">
        <v>152</v>
      </c>
      <c r="E131" s="146" t="s">
        <v>75</v>
      </c>
      <c r="F131" s="147" t="s">
        <v>2445</v>
      </c>
      <c r="G131" s="148" t="s">
        <v>2446</v>
      </c>
      <c r="H131" s="216"/>
      <c r="I131" s="150"/>
      <c r="J131" s="151">
        <f>ROUND(I131*H131,2)</f>
        <v>0</v>
      </c>
      <c r="K131" s="147" t="s">
        <v>3</v>
      </c>
      <c r="L131" s="35"/>
      <c r="M131" s="152" t="s">
        <v>3</v>
      </c>
      <c r="N131" s="153" t="s">
        <v>42</v>
      </c>
      <c r="O131" s="55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2126</v>
      </c>
      <c r="AT131" s="156" t="s">
        <v>152</v>
      </c>
      <c r="AU131" s="156" t="s">
        <v>78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2126</v>
      </c>
      <c r="BM131" s="156" t="s">
        <v>2447</v>
      </c>
    </row>
    <row r="132" spans="1:65" s="2" customFormat="1" ht="16.5" customHeight="1">
      <c r="A132" s="34"/>
      <c r="B132" s="144"/>
      <c r="C132" s="145" t="s">
        <v>366</v>
      </c>
      <c r="D132" s="145" t="s">
        <v>152</v>
      </c>
      <c r="E132" s="146" t="s">
        <v>85</v>
      </c>
      <c r="F132" s="147" t="s">
        <v>2448</v>
      </c>
      <c r="G132" s="148" t="s">
        <v>2449</v>
      </c>
      <c r="H132" s="149">
        <v>1</v>
      </c>
      <c r="I132" s="150"/>
      <c r="J132" s="151">
        <f>ROUND(I132*H132,2)</f>
        <v>0</v>
      </c>
      <c r="K132" s="147" t="s">
        <v>3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2126</v>
      </c>
      <c r="AT132" s="156" t="s">
        <v>152</v>
      </c>
      <c r="AU132" s="156" t="s">
        <v>78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2126</v>
      </c>
      <c r="BM132" s="156" t="s">
        <v>2450</v>
      </c>
    </row>
    <row r="133" spans="1:65" s="2" customFormat="1" ht="16.5" customHeight="1">
      <c r="A133" s="34"/>
      <c r="B133" s="144"/>
      <c r="C133" s="145" t="s">
        <v>377</v>
      </c>
      <c r="D133" s="145" t="s">
        <v>152</v>
      </c>
      <c r="E133" s="146" t="s">
        <v>94</v>
      </c>
      <c r="F133" s="147" t="s">
        <v>2451</v>
      </c>
      <c r="G133" s="148" t="s">
        <v>2449</v>
      </c>
      <c r="H133" s="149">
        <v>1</v>
      </c>
      <c r="I133" s="150"/>
      <c r="J133" s="151">
        <f>ROUND(I133*H133,2)</f>
        <v>0</v>
      </c>
      <c r="K133" s="147" t="s">
        <v>3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2126</v>
      </c>
      <c r="AT133" s="156" t="s">
        <v>152</v>
      </c>
      <c r="AU133" s="156" t="s">
        <v>78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2126</v>
      </c>
      <c r="BM133" s="156" t="s">
        <v>2452</v>
      </c>
    </row>
    <row r="134" spans="1:65" s="2" customFormat="1" ht="16.5" customHeight="1">
      <c r="A134" s="34"/>
      <c r="B134" s="144"/>
      <c r="C134" s="145" t="s">
        <v>8</v>
      </c>
      <c r="D134" s="145" t="s">
        <v>152</v>
      </c>
      <c r="E134" s="146" t="s">
        <v>97</v>
      </c>
      <c r="F134" s="147" t="s">
        <v>2453</v>
      </c>
      <c r="G134" s="148" t="s">
        <v>2449</v>
      </c>
      <c r="H134" s="149">
        <v>1</v>
      </c>
      <c r="I134" s="150"/>
      <c r="J134" s="151">
        <f>ROUND(I134*H134,2)</f>
        <v>0</v>
      </c>
      <c r="K134" s="147" t="s">
        <v>3</v>
      </c>
      <c r="L134" s="35"/>
      <c r="M134" s="152" t="s">
        <v>3</v>
      </c>
      <c r="N134" s="153" t="s">
        <v>42</v>
      </c>
      <c r="O134" s="55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2126</v>
      </c>
      <c r="AT134" s="156" t="s">
        <v>152</v>
      </c>
      <c r="AU134" s="156" t="s">
        <v>78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2126</v>
      </c>
      <c r="BM134" s="156" t="s">
        <v>2454</v>
      </c>
    </row>
    <row r="135" spans="1:65" s="2" customFormat="1" ht="16.5" customHeight="1">
      <c r="A135" s="34"/>
      <c r="B135" s="144"/>
      <c r="C135" s="145" t="s">
        <v>386</v>
      </c>
      <c r="D135" s="145" t="s">
        <v>152</v>
      </c>
      <c r="E135" s="146" t="s">
        <v>2455</v>
      </c>
      <c r="F135" s="147" t="s">
        <v>2456</v>
      </c>
      <c r="G135" s="148" t="s">
        <v>2457</v>
      </c>
      <c r="H135" s="149">
        <v>8</v>
      </c>
      <c r="I135" s="150"/>
      <c r="J135" s="151">
        <f>ROUND(I135*H135,2)</f>
        <v>0</v>
      </c>
      <c r="K135" s="147" t="s">
        <v>3</v>
      </c>
      <c r="L135" s="35"/>
      <c r="M135" s="212" t="s">
        <v>3</v>
      </c>
      <c r="N135" s="213" t="s">
        <v>42</v>
      </c>
      <c r="O135" s="210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2126</v>
      </c>
      <c r="AT135" s="156" t="s">
        <v>152</v>
      </c>
      <c r="AU135" s="156" t="s">
        <v>78</v>
      </c>
      <c r="AY135" s="19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78</v>
      </c>
      <c r="BK135" s="157">
        <f>ROUND(I135*H135,2)</f>
        <v>0</v>
      </c>
      <c r="BL135" s="19" t="s">
        <v>2126</v>
      </c>
      <c r="BM135" s="156" t="s">
        <v>2458</v>
      </c>
    </row>
    <row r="136" spans="1:31" s="2" customFormat="1" ht="6.95" customHeight="1">
      <c r="A136" s="34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5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autoFilter ref="C90:K13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Hřeben</dc:creator>
  <cp:keywords/>
  <dc:description/>
  <cp:lastModifiedBy>Romana Kocourová</cp:lastModifiedBy>
  <cp:lastPrinted>2022-09-14T13:07:57Z</cp:lastPrinted>
  <dcterms:created xsi:type="dcterms:W3CDTF">2022-09-05T10:22:23Z</dcterms:created>
  <dcterms:modified xsi:type="dcterms:W3CDTF">2022-09-14T13:40:33Z</dcterms:modified>
  <cp:category/>
  <cp:version/>
  <cp:contentType/>
  <cp:contentStatus/>
</cp:coreProperties>
</file>